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bookViews>
    <workbookView xWindow="0" yWindow="0" windowWidth="15390" windowHeight="7530" tabRatio="684"/>
  </bookViews>
  <sheets>
    <sheet name="Entrada" sheetId="19" r:id="rId1"/>
    <sheet name="Dados" sheetId="2" r:id="rId2"/>
    <sheet name="Indicadores" sheetId="13" r:id="rId3"/>
    <sheet name="Campus X Curso" sheetId="11" r:id="rId4"/>
    <sheet name="Calc" sheetId="14" r:id="rId5"/>
    <sheet name="Plan3" sheetId="18" state="hidden" r:id="rId6"/>
  </sheets>
  <definedNames>
    <definedName name="_xlnm._FilterDatabase" localSheetId="1" hidden="1">Dados!$B$1:$BR$1098</definedName>
  </definedNames>
  <calcPr calcId="125725" iterateDelta="1E-4"/>
  <pivotCaches>
    <pivotCache cacheId="6" r:id="rId7"/>
    <pivotCache cacheId="7" r:id="rId8"/>
    <pivotCache cacheId="8" r:id="rId9"/>
  </pivotCaches>
</workbook>
</file>

<file path=xl/calcChain.xml><?xml version="1.0" encoding="utf-8"?>
<calcChain xmlns="http://schemas.openxmlformats.org/spreadsheetml/2006/main">
  <c r="B226" i="18"/>
  <c r="J225"/>
  <c r="I225"/>
  <c r="H225"/>
  <c r="G225"/>
  <c r="F225"/>
  <c r="E225"/>
  <c r="D225"/>
  <c r="C225"/>
  <c r="K225" s="1"/>
  <c r="J224"/>
  <c r="I224"/>
  <c r="H224"/>
  <c r="G224"/>
  <c r="F224"/>
  <c r="E224"/>
  <c r="D224"/>
  <c r="C224"/>
  <c r="J223"/>
  <c r="I223"/>
  <c r="H223"/>
  <c r="G223"/>
  <c r="F223"/>
  <c r="E223"/>
  <c r="D223"/>
  <c r="C223"/>
  <c r="K223" s="1"/>
  <c r="J222"/>
  <c r="I222"/>
  <c r="H222"/>
  <c r="G222"/>
  <c r="F222"/>
  <c r="E222"/>
  <c r="D222"/>
  <c r="C222"/>
  <c r="K222" s="1"/>
  <c r="J221"/>
  <c r="I221"/>
  <c r="H221"/>
  <c r="G221"/>
  <c r="F221"/>
  <c r="E221"/>
  <c r="D221"/>
  <c r="C221"/>
  <c r="K221" s="1"/>
  <c r="J220"/>
  <c r="I220"/>
  <c r="H220"/>
  <c r="G220"/>
  <c r="F220"/>
  <c r="E220"/>
  <c r="D220"/>
  <c r="C220"/>
  <c r="K220" s="1"/>
  <c r="J219"/>
  <c r="I219"/>
  <c r="H219"/>
  <c r="G219"/>
  <c r="F219"/>
  <c r="E219"/>
  <c r="D219"/>
  <c r="C219"/>
  <c r="K219" s="1"/>
  <c r="J218"/>
  <c r="I218"/>
  <c r="H218"/>
  <c r="G218"/>
  <c r="F218"/>
  <c r="E218"/>
  <c r="D218"/>
  <c r="C218"/>
  <c r="K218" s="1"/>
  <c r="J217"/>
  <c r="I217"/>
  <c r="H217"/>
  <c r="G217"/>
  <c r="F217"/>
  <c r="E217"/>
  <c r="D217"/>
  <c r="C217"/>
  <c r="K217" s="1"/>
  <c r="J216"/>
  <c r="I216"/>
  <c r="H216"/>
  <c r="G216"/>
  <c r="F216"/>
  <c r="E216"/>
  <c r="D216"/>
  <c r="C216"/>
  <c r="K216" s="1"/>
  <c r="J215"/>
  <c r="I215"/>
  <c r="H215"/>
  <c r="G215"/>
  <c r="F215"/>
  <c r="E215"/>
  <c r="D215"/>
  <c r="C215"/>
  <c r="K215" s="1"/>
  <c r="J214"/>
  <c r="I214"/>
  <c r="H214"/>
  <c r="G214"/>
  <c r="F214"/>
  <c r="E214"/>
  <c r="D214"/>
  <c r="C214"/>
  <c r="K214" s="1"/>
  <c r="J213"/>
  <c r="I213"/>
  <c r="H213"/>
  <c r="G213"/>
  <c r="F213"/>
  <c r="E213"/>
  <c r="D213"/>
  <c r="C213"/>
  <c r="K213" s="1"/>
  <c r="J212"/>
  <c r="I212"/>
  <c r="H212"/>
  <c r="G212"/>
  <c r="F212"/>
  <c r="E212"/>
  <c r="D212"/>
  <c r="C212"/>
  <c r="K212" s="1"/>
  <c r="J211"/>
  <c r="I211"/>
  <c r="H211"/>
  <c r="G211"/>
  <c r="F211"/>
  <c r="E211"/>
  <c r="D211"/>
  <c r="C211"/>
  <c r="K211" s="1"/>
  <c r="J210"/>
  <c r="I210"/>
  <c r="H210"/>
  <c r="G210"/>
  <c r="F210"/>
  <c r="E210"/>
  <c r="D210"/>
  <c r="C210"/>
  <c r="K210" s="1"/>
  <c r="J209"/>
  <c r="I209"/>
  <c r="H209"/>
  <c r="G209"/>
  <c r="F209"/>
  <c r="E209"/>
  <c r="D209"/>
  <c r="C209"/>
  <c r="K209" s="1"/>
  <c r="J208"/>
  <c r="I208"/>
  <c r="H208"/>
  <c r="G208"/>
  <c r="F208"/>
  <c r="E208"/>
  <c r="D208"/>
  <c r="C208"/>
  <c r="K208" s="1"/>
  <c r="J207"/>
  <c r="I207"/>
  <c r="H207"/>
  <c r="G207"/>
  <c r="F207"/>
  <c r="E207"/>
  <c r="D207"/>
  <c r="C207"/>
  <c r="K207" s="1"/>
  <c r="J206"/>
  <c r="I206"/>
  <c r="H206"/>
  <c r="G206"/>
  <c r="F206"/>
  <c r="E206"/>
  <c r="D206"/>
  <c r="C206"/>
  <c r="K206" s="1"/>
  <c r="J205"/>
  <c r="I205"/>
  <c r="H205"/>
  <c r="G205"/>
  <c r="F205"/>
  <c r="E205"/>
  <c r="D205"/>
  <c r="C205"/>
  <c r="K205" s="1"/>
  <c r="J204"/>
  <c r="I204"/>
  <c r="H204"/>
  <c r="G204"/>
  <c r="F204"/>
  <c r="E204"/>
  <c r="D204"/>
  <c r="C204"/>
  <c r="K204" s="1"/>
  <c r="J203"/>
  <c r="I203"/>
  <c r="H203"/>
  <c r="G203"/>
  <c r="F203"/>
  <c r="E203"/>
  <c r="D203"/>
  <c r="C203"/>
  <c r="K203" s="1"/>
  <c r="J202"/>
  <c r="I202"/>
  <c r="H202"/>
  <c r="G202"/>
  <c r="F202"/>
  <c r="E202"/>
  <c r="D202"/>
  <c r="C202"/>
  <c r="K202" s="1"/>
  <c r="J201"/>
  <c r="I201"/>
  <c r="H201"/>
  <c r="G201"/>
  <c r="F201"/>
  <c r="E201"/>
  <c r="D201"/>
  <c r="C201"/>
  <c r="K201" s="1"/>
  <c r="J200"/>
  <c r="I200"/>
  <c r="H200"/>
  <c r="G200"/>
  <c r="F200"/>
  <c r="E200"/>
  <c r="D200"/>
  <c r="C200"/>
  <c r="K200" s="1"/>
  <c r="J199"/>
  <c r="I199"/>
  <c r="H199"/>
  <c r="G199"/>
  <c r="F199"/>
  <c r="E199"/>
  <c r="D199"/>
  <c r="C199"/>
  <c r="J198"/>
  <c r="I198"/>
  <c r="H198"/>
  <c r="G198"/>
  <c r="F198"/>
  <c r="E198"/>
  <c r="D198"/>
  <c r="C198"/>
  <c r="K198" s="1"/>
  <c r="J197"/>
  <c r="I197"/>
  <c r="H197"/>
  <c r="G197"/>
  <c r="F197"/>
  <c r="E197"/>
  <c r="D197"/>
  <c r="C197"/>
  <c r="K197" s="1"/>
  <c r="J196"/>
  <c r="I196"/>
  <c r="H196"/>
  <c r="G196"/>
  <c r="F196"/>
  <c r="E196"/>
  <c r="D196"/>
  <c r="C196"/>
  <c r="J195"/>
  <c r="I195"/>
  <c r="H195"/>
  <c r="G195"/>
  <c r="F195"/>
  <c r="E195"/>
  <c r="D195"/>
  <c r="C195"/>
  <c r="K195" s="1"/>
  <c r="J194"/>
  <c r="I194"/>
  <c r="H194"/>
  <c r="G194"/>
  <c r="F194"/>
  <c r="E194"/>
  <c r="D194"/>
  <c r="C194"/>
  <c r="K194" s="1"/>
  <c r="J193"/>
  <c r="I193"/>
  <c r="H193"/>
  <c r="G193"/>
  <c r="F193"/>
  <c r="E193"/>
  <c r="D193"/>
  <c r="C193"/>
  <c r="J192"/>
  <c r="I192"/>
  <c r="H192"/>
  <c r="G192"/>
  <c r="F192"/>
  <c r="E192"/>
  <c r="D192"/>
  <c r="C192"/>
  <c r="K192" s="1"/>
  <c r="J191"/>
  <c r="I191"/>
  <c r="H191"/>
  <c r="G191"/>
  <c r="F191"/>
  <c r="E191"/>
  <c r="D191"/>
  <c r="C191"/>
  <c r="K191" s="1"/>
  <c r="J190"/>
  <c r="I190"/>
  <c r="H190"/>
  <c r="G190"/>
  <c r="F190"/>
  <c r="E190"/>
  <c r="D190"/>
  <c r="C190"/>
  <c r="J189"/>
  <c r="I189"/>
  <c r="H189"/>
  <c r="G189"/>
  <c r="F189"/>
  <c r="E189"/>
  <c r="D189"/>
  <c r="C189"/>
  <c r="K189" s="1"/>
  <c r="J188"/>
  <c r="I188"/>
  <c r="H188"/>
  <c r="G188"/>
  <c r="F188"/>
  <c r="E188"/>
  <c r="D188"/>
  <c r="C188"/>
  <c r="K188" s="1"/>
  <c r="J187"/>
  <c r="I187"/>
  <c r="H187"/>
  <c r="G187"/>
  <c r="F187"/>
  <c r="E187"/>
  <c r="D187"/>
  <c r="C187"/>
  <c r="J186"/>
  <c r="I186"/>
  <c r="H186"/>
  <c r="G186"/>
  <c r="F186"/>
  <c r="E186"/>
  <c r="D186"/>
  <c r="C186"/>
  <c r="K186" s="1"/>
  <c r="J185"/>
  <c r="I185"/>
  <c r="H185"/>
  <c r="G185"/>
  <c r="F185"/>
  <c r="E185"/>
  <c r="D185"/>
  <c r="C185"/>
  <c r="K185" s="1"/>
  <c r="J184"/>
  <c r="I184"/>
  <c r="H184"/>
  <c r="G184"/>
  <c r="F184"/>
  <c r="E184"/>
  <c r="D184"/>
  <c r="C184"/>
  <c r="K184" s="1"/>
  <c r="J183"/>
  <c r="I183"/>
  <c r="H183"/>
  <c r="G183"/>
  <c r="F183"/>
  <c r="E183"/>
  <c r="D183"/>
  <c r="C183"/>
  <c r="J182"/>
  <c r="I182"/>
  <c r="H182"/>
  <c r="G182"/>
  <c r="F182"/>
  <c r="E182"/>
  <c r="D182"/>
  <c r="C182"/>
  <c r="K182" s="1"/>
  <c r="J181"/>
  <c r="I181"/>
  <c r="H181"/>
  <c r="G181"/>
  <c r="F181"/>
  <c r="E181"/>
  <c r="D181"/>
  <c r="C181"/>
  <c r="K181" s="1"/>
  <c r="J180"/>
  <c r="I180"/>
  <c r="H180"/>
  <c r="G180"/>
  <c r="F180"/>
  <c r="E180"/>
  <c r="D180"/>
  <c r="C180"/>
  <c r="K180" s="1"/>
  <c r="J179"/>
  <c r="I179"/>
  <c r="H179"/>
  <c r="G179"/>
  <c r="F179"/>
  <c r="E179"/>
  <c r="D179"/>
  <c r="C179"/>
  <c r="J178"/>
  <c r="I178"/>
  <c r="H178"/>
  <c r="G178"/>
  <c r="F178"/>
  <c r="E178"/>
  <c r="D178"/>
  <c r="C178"/>
  <c r="K178" s="1"/>
  <c r="J177"/>
  <c r="I177"/>
  <c r="H177"/>
  <c r="G177"/>
  <c r="F177"/>
  <c r="E177"/>
  <c r="D177"/>
  <c r="C177"/>
  <c r="K177" s="1"/>
  <c r="J176"/>
  <c r="I176"/>
  <c r="H176"/>
  <c r="G176"/>
  <c r="F176"/>
  <c r="E176"/>
  <c r="D176"/>
  <c r="C176"/>
  <c r="J175"/>
  <c r="I175"/>
  <c r="H175"/>
  <c r="G175"/>
  <c r="F175"/>
  <c r="E175"/>
  <c r="D175"/>
  <c r="C175"/>
  <c r="K175" s="1"/>
  <c r="J174"/>
  <c r="I174"/>
  <c r="H174"/>
  <c r="G174"/>
  <c r="F174"/>
  <c r="E174"/>
  <c r="D174"/>
  <c r="C174"/>
  <c r="K174" s="1"/>
  <c r="J173"/>
  <c r="I173"/>
  <c r="H173"/>
  <c r="G173"/>
  <c r="F173"/>
  <c r="E173"/>
  <c r="D173"/>
  <c r="C173"/>
  <c r="J172"/>
  <c r="I172"/>
  <c r="H172"/>
  <c r="G172"/>
  <c r="F172"/>
  <c r="E172"/>
  <c r="D172"/>
  <c r="C172"/>
  <c r="K172" s="1"/>
  <c r="J171"/>
  <c r="I171"/>
  <c r="H171"/>
  <c r="G171"/>
  <c r="F171"/>
  <c r="E171"/>
  <c r="D171"/>
  <c r="C171"/>
  <c r="K171" s="1"/>
  <c r="J170"/>
  <c r="I170"/>
  <c r="H170"/>
  <c r="G170"/>
  <c r="F170"/>
  <c r="E170"/>
  <c r="D170"/>
  <c r="C170"/>
  <c r="K170" s="1"/>
  <c r="J169"/>
  <c r="I169"/>
  <c r="H169"/>
  <c r="G169"/>
  <c r="F169"/>
  <c r="E169"/>
  <c r="D169"/>
  <c r="C169"/>
  <c r="K169" s="1"/>
  <c r="J168"/>
  <c r="I168"/>
  <c r="H168"/>
  <c r="G168"/>
  <c r="F168"/>
  <c r="E168"/>
  <c r="D168"/>
  <c r="C168"/>
  <c r="J167"/>
  <c r="I167"/>
  <c r="H167"/>
  <c r="G167"/>
  <c r="F167"/>
  <c r="E167"/>
  <c r="D167"/>
  <c r="C167"/>
  <c r="K167" s="1"/>
  <c r="J166"/>
  <c r="I166"/>
  <c r="H166"/>
  <c r="G166"/>
  <c r="F166"/>
  <c r="E166"/>
  <c r="D166"/>
  <c r="C166"/>
  <c r="K166" s="1"/>
  <c r="J165"/>
  <c r="I165"/>
  <c r="H165"/>
  <c r="G165"/>
  <c r="F165"/>
  <c r="E165"/>
  <c r="D165"/>
  <c r="C165"/>
  <c r="J164"/>
  <c r="I164"/>
  <c r="H164"/>
  <c r="G164"/>
  <c r="F164"/>
  <c r="E164"/>
  <c r="D164"/>
  <c r="C164"/>
  <c r="K164" s="1"/>
  <c r="J163"/>
  <c r="I163"/>
  <c r="H163"/>
  <c r="G163"/>
  <c r="F163"/>
  <c r="E163"/>
  <c r="D163"/>
  <c r="C163"/>
  <c r="K163" s="1"/>
  <c r="J162"/>
  <c r="I162"/>
  <c r="H162"/>
  <c r="G162"/>
  <c r="F162"/>
  <c r="E162"/>
  <c r="D162"/>
  <c r="C162"/>
  <c r="K162" s="1"/>
  <c r="J161"/>
  <c r="I161"/>
  <c r="H161"/>
  <c r="G161"/>
  <c r="F161"/>
  <c r="E161"/>
  <c r="D161"/>
  <c r="C161"/>
  <c r="K161" s="1"/>
  <c r="J160"/>
  <c r="I160"/>
  <c r="H160"/>
  <c r="G160"/>
  <c r="F160"/>
  <c r="E160"/>
  <c r="D160"/>
  <c r="C160"/>
  <c r="K160" s="1"/>
  <c r="J159"/>
  <c r="I159"/>
  <c r="H159"/>
  <c r="G159"/>
  <c r="F159"/>
  <c r="E159"/>
  <c r="D159"/>
  <c r="C159"/>
  <c r="J158"/>
  <c r="I158"/>
  <c r="H158"/>
  <c r="G158"/>
  <c r="F158"/>
  <c r="E158"/>
  <c r="D158"/>
  <c r="C158"/>
  <c r="K158" s="1"/>
  <c r="J157"/>
  <c r="I157"/>
  <c r="H157"/>
  <c r="G157"/>
  <c r="F157"/>
  <c r="E157"/>
  <c r="D157"/>
  <c r="C157"/>
  <c r="K157" s="1"/>
  <c r="J156"/>
  <c r="I156"/>
  <c r="H156"/>
  <c r="G156"/>
  <c r="F156"/>
  <c r="E156"/>
  <c r="D156"/>
  <c r="C156"/>
  <c r="K156" s="1"/>
  <c r="J155"/>
  <c r="I155"/>
  <c r="H155"/>
  <c r="G155"/>
  <c r="F155"/>
  <c r="E155"/>
  <c r="D155"/>
  <c r="C155"/>
  <c r="K155" s="1"/>
  <c r="J154"/>
  <c r="I154"/>
  <c r="H154"/>
  <c r="G154"/>
  <c r="F154"/>
  <c r="E154"/>
  <c r="D154"/>
  <c r="C154"/>
  <c r="K154" s="1"/>
  <c r="J153"/>
  <c r="I153"/>
  <c r="H153"/>
  <c r="G153"/>
  <c r="F153"/>
  <c r="E153"/>
  <c r="D153"/>
  <c r="C153"/>
  <c r="K153" s="1"/>
  <c r="J152"/>
  <c r="I152"/>
  <c r="H152"/>
  <c r="G152"/>
  <c r="F152"/>
  <c r="E152"/>
  <c r="D152"/>
  <c r="C152"/>
  <c r="J151"/>
  <c r="I151"/>
  <c r="H151"/>
  <c r="G151"/>
  <c r="F151"/>
  <c r="E151"/>
  <c r="D151"/>
  <c r="C151"/>
  <c r="K151" s="1"/>
  <c r="J150"/>
  <c r="I150"/>
  <c r="H150"/>
  <c r="G150"/>
  <c r="F150"/>
  <c r="E150"/>
  <c r="D150"/>
  <c r="C150"/>
  <c r="K150" s="1"/>
  <c r="J149"/>
  <c r="I149"/>
  <c r="H149"/>
  <c r="G149"/>
  <c r="F149"/>
  <c r="E149"/>
  <c r="D149"/>
  <c r="C149"/>
  <c r="K149" s="1"/>
  <c r="J148"/>
  <c r="I148"/>
  <c r="H148"/>
  <c r="G148"/>
  <c r="F148"/>
  <c r="E148"/>
  <c r="D148"/>
  <c r="C148"/>
  <c r="K148" s="1"/>
  <c r="J147"/>
  <c r="I147"/>
  <c r="H147"/>
  <c r="G147"/>
  <c r="F147"/>
  <c r="E147"/>
  <c r="D147"/>
  <c r="C147"/>
  <c r="K147" s="1"/>
  <c r="J146"/>
  <c r="I146"/>
  <c r="H146"/>
  <c r="G146"/>
  <c r="F146"/>
  <c r="E146"/>
  <c r="D146"/>
  <c r="C146"/>
  <c r="K146" s="1"/>
  <c r="J145"/>
  <c r="I145"/>
  <c r="H145"/>
  <c r="G145"/>
  <c r="F145"/>
  <c r="E145"/>
  <c r="D145"/>
  <c r="C145"/>
  <c r="K145" s="1"/>
  <c r="J144"/>
  <c r="I144"/>
  <c r="H144"/>
  <c r="G144"/>
  <c r="F144"/>
  <c r="E144"/>
  <c r="D144"/>
  <c r="C144"/>
  <c r="K144" s="1"/>
  <c r="J143"/>
  <c r="I143"/>
  <c r="H143"/>
  <c r="G143"/>
  <c r="F143"/>
  <c r="E143"/>
  <c r="D143"/>
  <c r="C143"/>
  <c r="J142"/>
  <c r="I142"/>
  <c r="H142"/>
  <c r="G142"/>
  <c r="F142"/>
  <c r="E142"/>
  <c r="D142"/>
  <c r="C142"/>
  <c r="K142" s="1"/>
  <c r="J141"/>
  <c r="I141"/>
  <c r="H141"/>
  <c r="G141"/>
  <c r="F141"/>
  <c r="E141"/>
  <c r="D141"/>
  <c r="C141"/>
  <c r="K141" s="1"/>
  <c r="J140"/>
  <c r="I140"/>
  <c r="H140"/>
  <c r="G140"/>
  <c r="F140"/>
  <c r="E140"/>
  <c r="D140"/>
  <c r="C140"/>
  <c r="K140" s="1"/>
  <c r="J139"/>
  <c r="I139"/>
  <c r="H139"/>
  <c r="G139"/>
  <c r="F139"/>
  <c r="E139"/>
  <c r="D139"/>
  <c r="C139"/>
  <c r="K139" s="1"/>
  <c r="J138"/>
  <c r="I138"/>
  <c r="H138"/>
  <c r="G138"/>
  <c r="F138"/>
  <c r="E138"/>
  <c r="D138"/>
  <c r="C138"/>
  <c r="K138" s="1"/>
  <c r="J137"/>
  <c r="I137"/>
  <c r="H137"/>
  <c r="G137"/>
  <c r="F137"/>
  <c r="E137"/>
  <c r="D137"/>
  <c r="C137"/>
  <c r="J136"/>
  <c r="I136"/>
  <c r="H136"/>
  <c r="G136"/>
  <c r="F136"/>
  <c r="E136"/>
  <c r="D136"/>
  <c r="C136"/>
  <c r="K136" s="1"/>
  <c r="J135"/>
  <c r="I135"/>
  <c r="H135"/>
  <c r="G135"/>
  <c r="F135"/>
  <c r="E135"/>
  <c r="D135"/>
  <c r="C135"/>
  <c r="K135" s="1"/>
  <c r="J134"/>
  <c r="I134"/>
  <c r="H134"/>
  <c r="G134"/>
  <c r="F134"/>
  <c r="E134"/>
  <c r="D134"/>
  <c r="C134"/>
  <c r="K134" s="1"/>
  <c r="J133"/>
  <c r="I133"/>
  <c r="H133"/>
  <c r="G133"/>
  <c r="F133"/>
  <c r="E133"/>
  <c r="D133"/>
  <c r="C133"/>
  <c r="K133" s="1"/>
  <c r="J132"/>
  <c r="I132"/>
  <c r="H132"/>
  <c r="G132"/>
  <c r="F132"/>
  <c r="E132"/>
  <c r="D132"/>
  <c r="C132"/>
  <c r="J131"/>
  <c r="I131"/>
  <c r="H131"/>
  <c r="G131"/>
  <c r="F131"/>
  <c r="E131"/>
  <c r="D131"/>
  <c r="C131"/>
  <c r="K131" s="1"/>
  <c r="J130"/>
  <c r="I130"/>
  <c r="H130"/>
  <c r="G130"/>
  <c r="F130"/>
  <c r="E130"/>
  <c r="D130"/>
  <c r="C130"/>
  <c r="K130" s="1"/>
  <c r="J129"/>
  <c r="I129"/>
  <c r="H129"/>
  <c r="G129"/>
  <c r="F129"/>
  <c r="E129"/>
  <c r="D129"/>
  <c r="C129"/>
  <c r="K129" s="1"/>
  <c r="J128"/>
  <c r="J226" s="1"/>
  <c r="I128"/>
  <c r="I226" s="1"/>
  <c r="H128"/>
  <c r="G128"/>
  <c r="F128"/>
  <c r="F226" s="1"/>
  <c r="E128"/>
  <c r="E226" s="1"/>
  <c r="D128"/>
  <c r="D226" s="1"/>
  <c r="C128"/>
  <c r="C226" s="1"/>
  <c r="K226" s="1"/>
  <c r="C14"/>
  <c r="D14"/>
  <c r="E14"/>
  <c r="F14"/>
  <c r="G14"/>
  <c r="H14"/>
  <c r="I14"/>
  <c r="J14"/>
  <c r="D41"/>
  <c r="E41"/>
  <c r="F41"/>
  <c r="G41"/>
  <c r="H41"/>
  <c r="I41"/>
  <c r="J41"/>
  <c r="C41"/>
  <c r="K41" s="1"/>
  <c r="G226" l="1"/>
  <c r="K190"/>
  <c r="K193"/>
  <c r="K196"/>
  <c r="K199"/>
  <c r="H226"/>
  <c r="K137"/>
  <c r="K165"/>
  <c r="K176"/>
  <c r="K179"/>
  <c r="K183"/>
  <c r="K187"/>
  <c r="K224"/>
  <c r="K173"/>
  <c r="K132"/>
  <c r="K143"/>
  <c r="K152"/>
  <c r="K159"/>
  <c r="K168"/>
  <c r="K128"/>
  <c r="K14"/>
  <c r="C12" l="1"/>
  <c r="D12"/>
  <c r="E12"/>
  <c r="F12"/>
  <c r="G12"/>
  <c r="H12"/>
  <c r="I12"/>
  <c r="J12"/>
  <c r="C13"/>
  <c r="D13"/>
  <c r="E13"/>
  <c r="F13"/>
  <c r="G13"/>
  <c r="H13"/>
  <c r="I13"/>
  <c r="J13"/>
  <c r="C15"/>
  <c r="D15"/>
  <c r="E15"/>
  <c r="F15"/>
  <c r="G15"/>
  <c r="H15"/>
  <c r="I15"/>
  <c r="J15"/>
  <c r="C16"/>
  <c r="D16"/>
  <c r="E16"/>
  <c r="F16"/>
  <c r="G16"/>
  <c r="H16"/>
  <c r="I16"/>
  <c r="J16"/>
  <c r="C17"/>
  <c r="D17"/>
  <c r="E17"/>
  <c r="F17"/>
  <c r="G17"/>
  <c r="H17"/>
  <c r="I17"/>
  <c r="J17"/>
  <c r="C18"/>
  <c r="D18"/>
  <c r="E18"/>
  <c r="F18"/>
  <c r="G18"/>
  <c r="H18"/>
  <c r="I18"/>
  <c r="J18"/>
  <c r="C19"/>
  <c r="D19"/>
  <c r="E19"/>
  <c r="F19"/>
  <c r="G19"/>
  <c r="H19"/>
  <c r="I19"/>
  <c r="J19"/>
  <c r="C20"/>
  <c r="D20"/>
  <c r="E20"/>
  <c r="F20"/>
  <c r="G20"/>
  <c r="H20"/>
  <c r="I20"/>
  <c r="J20"/>
  <c r="K20"/>
  <c r="C21"/>
  <c r="D21"/>
  <c r="E21"/>
  <c r="F21"/>
  <c r="G21"/>
  <c r="H21"/>
  <c r="I21"/>
  <c r="J21"/>
  <c r="C22"/>
  <c r="D22"/>
  <c r="E22"/>
  <c r="F22"/>
  <c r="G22"/>
  <c r="H22"/>
  <c r="I22"/>
  <c r="J22"/>
  <c r="C23"/>
  <c r="D23"/>
  <c r="E23"/>
  <c r="F23"/>
  <c r="G23"/>
  <c r="H23"/>
  <c r="I23"/>
  <c r="J23"/>
  <c r="C24"/>
  <c r="D24"/>
  <c r="E24"/>
  <c r="F24"/>
  <c r="G24"/>
  <c r="H24"/>
  <c r="I24"/>
  <c r="J24"/>
  <c r="C25"/>
  <c r="D25"/>
  <c r="E25"/>
  <c r="F25"/>
  <c r="G25"/>
  <c r="H25"/>
  <c r="I25"/>
  <c r="J25"/>
  <c r="C26"/>
  <c r="D26"/>
  <c r="E26"/>
  <c r="F26"/>
  <c r="G26"/>
  <c r="H26"/>
  <c r="I26"/>
  <c r="J26"/>
  <c r="C27"/>
  <c r="D27"/>
  <c r="E27"/>
  <c r="F27"/>
  <c r="G27"/>
  <c r="H27"/>
  <c r="I27"/>
  <c r="J27"/>
  <c r="C28"/>
  <c r="D28"/>
  <c r="E28"/>
  <c r="F28"/>
  <c r="G28"/>
  <c r="H28"/>
  <c r="I28"/>
  <c r="J28"/>
  <c r="C29"/>
  <c r="D29"/>
  <c r="E29"/>
  <c r="F29"/>
  <c r="G29"/>
  <c r="H29"/>
  <c r="I29"/>
  <c r="J29"/>
  <c r="C30"/>
  <c r="D30"/>
  <c r="E30"/>
  <c r="F30"/>
  <c r="G30"/>
  <c r="H30"/>
  <c r="I30"/>
  <c r="J30"/>
  <c r="C31"/>
  <c r="D31"/>
  <c r="E31"/>
  <c r="F31"/>
  <c r="G31"/>
  <c r="H31"/>
  <c r="I31"/>
  <c r="J31"/>
  <c r="C32"/>
  <c r="D32"/>
  <c r="E32"/>
  <c r="F32"/>
  <c r="G32"/>
  <c r="H32"/>
  <c r="I32"/>
  <c r="J32"/>
  <c r="C33"/>
  <c r="D33"/>
  <c r="E33"/>
  <c r="F33"/>
  <c r="G33"/>
  <c r="H33"/>
  <c r="I33"/>
  <c r="J33"/>
  <c r="C34"/>
  <c r="D34"/>
  <c r="E34"/>
  <c r="F34"/>
  <c r="G34"/>
  <c r="H34"/>
  <c r="I34"/>
  <c r="J34"/>
  <c r="C35"/>
  <c r="D35"/>
  <c r="E35"/>
  <c r="F35"/>
  <c r="G35"/>
  <c r="H35"/>
  <c r="I35"/>
  <c r="J35"/>
  <c r="C36"/>
  <c r="D36"/>
  <c r="E36"/>
  <c r="F36"/>
  <c r="G36"/>
  <c r="H36"/>
  <c r="I36"/>
  <c r="J36"/>
  <c r="C37"/>
  <c r="D37"/>
  <c r="E37"/>
  <c r="F37"/>
  <c r="G37"/>
  <c r="H37"/>
  <c r="I37"/>
  <c r="J37"/>
  <c r="C38"/>
  <c r="D38"/>
  <c r="E38"/>
  <c r="F38"/>
  <c r="G38"/>
  <c r="H38"/>
  <c r="I38"/>
  <c r="J38"/>
  <c r="C39"/>
  <c r="D39"/>
  <c r="E39"/>
  <c r="F39"/>
  <c r="G39"/>
  <c r="H39"/>
  <c r="I39"/>
  <c r="J39"/>
  <c r="C40"/>
  <c r="K40" s="1"/>
  <c r="D40"/>
  <c r="E40"/>
  <c r="F40"/>
  <c r="G40"/>
  <c r="H40"/>
  <c r="I40"/>
  <c r="J40"/>
  <c r="C42"/>
  <c r="D42"/>
  <c r="E42"/>
  <c r="F42"/>
  <c r="G42"/>
  <c r="H42"/>
  <c r="I42"/>
  <c r="J42"/>
  <c r="C43"/>
  <c r="D43"/>
  <c r="E43"/>
  <c r="F43"/>
  <c r="G43"/>
  <c r="H43"/>
  <c r="I43"/>
  <c r="J43"/>
  <c r="C44"/>
  <c r="D44"/>
  <c r="E44"/>
  <c r="F44"/>
  <c r="G44"/>
  <c r="H44"/>
  <c r="I44"/>
  <c r="J44"/>
  <c r="C45"/>
  <c r="D45"/>
  <c r="E45"/>
  <c r="F45"/>
  <c r="G45"/>
  <c r="H45"/>
  <c r="I45"/>
  <c r="J45"/>
  <c r="C46"/>
  <c r="D46"/>
  <c r="E46"/>
  <c r="F46"/>
  <c r="G46"/>
  <c r="H46"/>
  <c r="I46"/>
  <c r="J46"/>
  <c r="C47"/>
  <c r="D47"/>
  <c r="E47"/>
  <c r="F47"/>
  <c r="G47"/>
  <c r="H47"/>
  <c r="I47"/>
  <c r="J47"/>
  <c r="C48"/>
  <c r="D48"/>
  <c r="E48"/>
  <c r="F48"/>
  <c r="G48"/>
  <c r="H48"/>
  <c r="I48"/>
  <c r="J48"/>
  <c r="C49"/>
  <c r="D49"/>
  <c r="E49"/>
  <c r="F49"/>
  <c r="G49"/>
  <c r="H49"/>
  <c r="I49"/>
  <c r="J49"/>
  <c r="C50"/>
  <c r="D50"/>
  <c r="E50"/>
  <c r="F50"/>
  <c r="G50"/>
  <c r="H50"/>
  <c r="I50"/>
  <c r="J50"/>
  <c r="C51"/>
  <c r="D51"/>
  <c r="E51"/>
  <c r="F51"/>
  <c r="G51"/>
  <c r="H51"/>
  <c r="I51"/>
  <c r="J51"/>
  <c r="K51"/>
  <c r="C52"/>
  <c r="D52"/>
  <c r="E52"/>
  <c r="F52"/>
  <c r="G52"/>
  <c r="H52"/>
  <c r="I52"/>
  <c r="J52"/>
  <c r="C53"/>
  <c r="D53"/>
  <c r="E53"/>
  <c r="F53"/>
  <c r="G53"/>
  <c r="H53"/>
  <c r="I53"/>
  <c r="J53"/>
  <c r="C54"/>
  <c r="D54"/>
  <c r="E54"/>
  <c r="F54"/>
  <c r="G54"/>
  <c r="H54"/>
  <c r="I54"/>
  <c r="J54"/>
  <c r="C55"/>
  <c r="D55"/>
  <c r="E55"/>
  <c r="F55"/>
  <c r="G55"/>
  <c r="H55"/>
  <c r="I55"/>
  <c r="J55"/>
  <c r="K55"/>
  <c r="C56"/>
  <c r="D56"/>
  <c r="E56"/>
  <c r="F56"/>
  <c r="G56"/>
  <c r="H56"/>
  <c r="I56"/>
  <c r="J56"/>
  <c r="C57"/>
  <c r="D57"/>
  <c r="E57"/>
  <c r="F57"/>
  <c r="G57"/>
  <c r="H57"/>
  <c r="I57"/>
  <c r="J57"/>
  <c r="C58"/>
  <c r="D58"/>
  <c r="E58"/>
  <c r="F58"/>
  <c r="G58"/>
  <c r="H58"/>
  <c r="I58"/>
  <c r="J58"/>
  <c r="C59"/>
  <c r="D59"/>
  <c r="E59"/>
  <c r="F59"/>
  <c r="G59"/>
  <c r="H59"/>
  <c r="I59"/>
  <c r="J59"/>
  <c r="C60"/>
  <c r="D60"/>
  <c r="E60"/>
  <c r="F60"/>
  <c r="G60"/>
  <c r="H60"/>
  <c r="I60"/>
  <c r="J60"/>
  <c r="C61"/>
  <c r="D61"/>
  <c r="E61"/>
  <c r="F61"/>
  <c r="G61"/>
  <c r="H61"/>
  <c r="I61"/>
  <c r="J61"/>
  <c r="C62"/>
  <c r="D62"/>
  <c r="E62"/>
  <c r="F62"/>
  <c r="G62"/>
  <c r="H62"/>
  <c r="I62"/>
  <c r="J62"/>
  <c r="C63"/>
  <c r="D63"/>
  <c r="E63"/>
  <c r="F63"/>
  <c r="G63"/>
  <c r="H63"/>
  <c r="I63"/>
  <c r="J63"/>
  <c r="C64"/>
  <c r="D64"/>
  <c r="E64"/>
  <c r="F64"/>
  <c r="G64"/>
  <c r="H64"/>
  <c r="I64"/>
  <c r="J64"/>
  <c r="C65"/>
  <c r="D65"/>
  <c r="E65"/>
  <c r="F65"/>
  <c r="G65"/>
  <c r="H65"/>
  <c r="I65"/>
  <c r="J65"/>
  <c r="C66"/>
  <c r="D66"/>
  <c r="E66"/>
  <c r="F66"/>
  <c r="G66"/>
  <c r="H66"/>
  <c r="I66"/>
  <c r="J66"/>
  <c r="C67"/>
  <c r="D67"/>
  <c r="E67"/>
  <c r="F67"/>
  <c r="G67"/>
  <c r="H67"/>
  <c r="I67"/>
  <c r="J67"/>
  <c r="C68"/>
  <c r="D68"/>
  <c r="E68"/>
  <c r="F68"/>
  <c r="G68"/>
  <c r="H68"/>
  <c r="I68"/>
  <c r="J68"/>
  <c r="C69"/>
  <c r="D69"/>
  <c r="E69"/>
  <c r="F69"/>
  <c r="G69"/>
  <c r="H69"/>
  <c r="I69"/>
  <c r="J69"/>
  <c r="C70"/>
  <c r="D70"/>
  <c r="E70"/>
  <c r="F70"/>
  <c r="G70"/>
  <c r="H70"/>
  <c r="I70"/>
  <c r="J70"/>
  <c r="C71"/>
  <c r="D71"/>
  <c r="E71"/>
  <c r="F71"/>
  <c r="G71"/>
  <c r="H71"/>
  <c r="I71"/>
  <c r="J71"/>
  <c r="C72"/>
  <c r="D72"/>
  <c r="E72"/>
  <c r="F72"/>
  <c r="G72"/>
  <c r="H72"/>
  <c r="I72"/>
  <c r="J72"/>
  <c r="C73"/>
  <c r="D73"/>
  <c r="E73"/>
  <c r="F73"/>
  <c r="G73"/>
  <c r="H73"/>
  <c r="I73"/>
  <c r="J73"/>
  <c r="C74"/>
  <c r="D74"/>
  <c r="E74"/>
  <c r="F74"/>
  <c r="G74"/>
  <c r="H74"/>
  <c r="I74"/>
  <c r="J74"/>
  <c r="C75"/>
  <c r="D75"/>
  <c r="E75"/>
  <c r="F75"/>
  <c r="G75"/>
  <c r="H75"/>
  <c r="I75"/>
  <c r="J75"/>
  <c r="C76"/>
  <c r="D76"/>
  <c r="E76"/>
  <c r="F76"/>
  <c r="G76"/>
  <c r="H76"/>
  <c r="I76"/>
  <c r="J76"/>
  <c r="C77"/>
  <c r="D77"/>
  <c r="E77"/>
  <c r="F77"/>
  <c r="G77"/>
  <c r="H77"/>
  <c r="I77"/>
  <c r="J77"/>
  <c r="C78"/>
  <c r="D78"/>
  <c r="E78"/>
  <c r="F78"/>
  <c r="G78"/>
  <c r="H78"/>
  <c r="I78"/>
  <c r="J78"/>
  <c r="C79"/>
  <c r="D79"/>
  <c r="E79"/>
  <c r="F79"/>
  <c r="G79"/>
  <c r="H79"/>
  <c r="I79"/>
  <c r="J79"/>
  <c r="C80"/>
  <c r="D80"/>
  <c r="E80"/>
  <c r="F80"/>
  <c r="G80"/>
  <c r="H80"/>
  <c r="I80"/>
  <c r="J80"/>
  <c r="C81"/>
  <c r="D81"/>
  <c r="E81"/>
  <c r="F81"/>
  <c r="G81"/>
  <c r="H81"/>
  <c r="I81"/>
  <c r="J81"/>
  <c r="C82"/>
  <c r="D82"/>
  <c r="E82"/>
  <c r="F82"/>
  <c r="G82"/>
  <c r="H82"/>
  <c r="I82"/>
  <c r="J82"/>
  <c r="C83"/>
  <c r="D83"/>
  <c r="E83"/>
  <c r="F83"/>
  <c r="G83"/>
  <c r="H83"/>
  <c r="I83"/>
  <c r="J83"/>
  <c r="C84"/>
  <c r="K84" s="1"/>
  <c r="D84"/>
  <c r="E84"/>
  <c r="F84"/>
  <c r="G84"/>
  <c r="H84"/>
  <c r="I84"/>
  <c r="J84"/>
  <c r="C85"/>
  <c r="D85"/>
  <c r="E85"/>
  <c r="F85"/>
  <c r="G85"/>
  <c r="H85"/>
  <c r="I85"/>
  <c r="J85"/>
  <c r="C86"/>
  <c r="D86"/>
  <c r="E86"/>
  <c r="F86"/>
  <c r="G86"/>
  <c r="H86"/>
  <c r="I86"/>
  <c r="J86"/>
  <c r="C87"/>
  <c r="D87"/>
  <c r="E87"/>
  <c r="F87"/>
  <c r="G87"/>
  <c r="H87"/>
  <c r="I87"/>
  <c r="J87"/>
  <c r="C88"/>
  <c r="D88"/>
  <c r="E88"/>
  <c r="F88"/>
  <c r="G88"/>
  <c r="H88"/>
  <c r="I88"/>
  <c r="J88"/>
  <c r="C89"/>
  <c r="D89"/>
  <c r="E89"/>
  <c r="F89"/>
  <c r="G89"/>
  <c r="H89"/>
  <c r="I89"/>
  <c r="J89"/>
  <c r="C90"/>
  <c r="D90"/>
  <c r="E90"/>
  <c r="F90"/>
  <c r="G90"/>
  <c r="H90"/>
  <c r="I90"/>
  <c r="J90"/>
  <c r="K90"/>
  <c r="C91"/>
  <c r="D91"/>
  <c r="E91"/>
  <c r="F91"/>
  <c r="G91"/>
  <c r="H91"/>
  <c r="I91"/>
  <c r="J91"/>
  <c r="C92"/>
  <c r="D92"/>
  <c r="E92"/>
  <c r="F92"/>
  <c r="G92"/>
  <c r="H92"/>
  <c r="I92"/>
  <c r="J92"/>
  <c r="C93"/>
  <c r="K93" s="1"/>
  <c r="D93"/>
  <c r="E93"/>
  <c r="F93"/>
  <c r="G93"/>
  <c r="H93"/>
  <c r="I93"/>
  <c r="J93"/>
  <c r="C94"/>
  <c r="D94"/>
  <c r="E94"/>
  <c r="F94"/>
  <c r="G94"/>
  <c r="H94"/>
  <c r="I94"/>
  <c r="J94"/>
  <c r="C95"/>
  <c r="D95"/>
  <c r="E95"/>
  <c r="F95"/>
  <c r="G95"/>
  <c r="H95"/>
  <c r="I95"/>
  <c r="J95"/>
  <c r="C96"/>
  <c r="D96"/>
  <c r="E96"/>
  <c r="F96"/>
  <c r="G96"/>
  <c r="H96"/>
  <c r="I96"/>
  <c r="J96"/>
  <c r="C97"/>
  <c r="D97"/>
  <c r="E97"/>
  <c r="F97"/>
  <c r="G97"/>
  <c r="H97"/>
  <c r="I97"/>
  <c r="J97"/>
  <c r="C98"/>
  <c r="D98"/>
  <c r="E98"/>
  <c r="F98"/>
  <c r="G98"/>
  <c r="H98"/>
  <c r="I98"/>
  <c r="J98"/>
  <c r="C99"/>
  <c r="D99"/>
  <c r="E99"/>
  <c r="F99"/>
  <c r="G99"/>
  <c r="H99"/>
  <c r="I99"/>
  <c r="J99"/>
  <c r="C100"/>
  <c r="D100"/>
  <c r="E100"/>
  <c r="F100"/>
  <c r="G100"/>
  <c r="H100"/>
  <c r="I100"/>
  <c r="J100"/>
  <c r="C101"/>
  <c r="D101"/>
  <c r="E101"/>
  <c r="F101"/>
  <c r="G101"/>
  <c r="H101"/>
  <c r="I101"/>
  <c r="J101"/>
  <c r="C102"/>
  <c r="D102"/>
  <c r="E102"/>
  <c r="F102"/>
  <c r="G102"/>
  <c r="H102"/>
  <c r="I102"/>
  <c r="J102"/>
  <c r="C103"/>
  <c r="D103"/>
  <c r="E103"/>
  <c r="F103"/>
  <c r="G103"/>
  <c r="H103"/>
  <c r="I103"/>
  <c r="J103"/>
  <c r="C104"/>
  <c r="D104"/>
  <c r="E104"/>
  <c r="F104"/>
  <c r="G104"/>
  <c r="H104"/>
  <c r="I104"/>
  <c r="J104"/>
  <c r="C105"/>
  <c r="D105"/>
  <c r="E105"/>
  <c r="F105"/>
  <c r="G105"/>
  <c r="H105"/>
  <c r="I105"/>
  <c r="J105"/>
  <c r="C106"/>
  <c r="D106"/>
  <c r="E106"/>
  <c r="F106"/>
  <c r="G106"/>
  <c r="H106"/>
  <c r="I106"/>
  <c r="J106"/>
  <c r="C107"/>
  <c r="D107"/>
  <c r="E107"/>
  <c r="F107"/>
  <c r="G107"/>
  <c r="H107"/>
  <c r="I107"/>
  <c r="J107"/>
  <c r="C108"/>
  <c r="D108"/>
  <c r="E108"/>
  <c r="F108"/>
  <c r="G108"/>
  <c r="H108"/>
  <c r="I108"/>
  <c r="J108"/>
  <c r="C109"/>
  <c r="D109"/>
  <c r="E109"/>
  <c r="F109"/>
  <c r="G109"/>
  <c r="H109"/>
  <c r="I109"/>
  <c r="J109"/>
  <c r="B110"/>
  <c r="C110"/>
  <c r="K110" s="1"/>
  <c r="D110"/>
  <c r="E110"/>
  <c r="F110"/>
  <c r="G110"/>
  <c r="H110"/>
  <c r="I110"/>
  <c r="J110"/>
  <c r="K80" l="1"/>
  <c r="K72"/>
  <c r="K12"/>
  <c r="K37"/>
  <c r="K34"/>
  <c r="K99"/>
  <c r="K95"/>
  <c r="K82"/>
  <c r="K101"/>
  <c r="K46"/>
  <c r="K29"/>
  <c r="K21"/>
  <c r="K70"/>
  <c r="K67"/>
  <c r="K31"/>
  <c r="K107"/>
  <c r="K103"/>
  <c r="K54"/>
  <c r="K73"/>
  <c r="K64"/>
  <c r="K56"/>
  <c r="K50"/>
  <c r="K47"/>
  <c r="K44"/>
  <c r="K94"/>
  <c r="K53"/>
  <c r="K52"/>
  <c r="K49"/>
  <c r="K43"/>
  <c r="K92"/>
  <c r="K62"/>
  <c r="K18"/>
  <c r="K17"/>
  <c r="K13"/>
  <c r="K81"/>
  <c r="K71"/>
  <c r="K69"/>
  <c r="K68"/>
  <c r="K66"/>
  <c r="K63"/>
  <c r="K61"/>
  <c r="K60"/>
  <c r="K58"/>
  <c r="K19"/>
  <c r="K16"/>
  <c r="K28"/>
  <c r="K25"/>
  <c r="K22"/>
  <c r="K79"/>
  <c r="K76"/>
  <c r="K89"/>
  <c r="K88"/>
  <c r="K78"/>
  <c r="K75"/>
  <c r="K59"/>
  <c r="K48"/>
  <c r="K30"/>
  <c r="K27"/>
  <c r="K24"/>
  <c r="K74"/>
  <c r="K87"/>
  <c r="K85"/>
  <c r="K83"/>
  <c r="K36"/>
  <c r="K33"/>
  <c r="K26"/>
  <c r="K23"/>
  <c r="K77"/>
  <c r="K109"/>
  <c r="K108"/>
  <c r="K106"/>
  <c r="K105"/>
  <c r="K104"/>
  <c r="K102"/>
  <c r="K100"/>
  <c r="K98"/>
  <c r="K97"/>
  <c r="K96"/>
  <c r="K91"/>
  <c r="K86"/>
  <c r="K65"/>
  <c r="K57"/>
  <c r="K45"/>
  <c r="K38"/>
  <c r="K35"/>
  <c r="K32"/>
  <c r="K15"/>
  <c r="K39"/>
  <c r="K42"/>
  <c r="K215" i="14"/>
  <c r="J215"/>
  <c r="I215"/>
  <c r="H215"/>
  <c r="G215"/>
  <c r="F215"/>
  <c r="E215"/>
  <c r="D215"/>
  <c r="D213"/>
  <c r="K214"/>
  <c r="J214"/>
  <c r="I214"/>
  <c r="H214"/>
  <c r="G214"/>
  <c r="F214"/>
  <c r="E214"/>
  <c r="D214"/>
  <c r="K193"/>
  <c r="K194"/>
  <c r="K195"/>
  <c r="K196"/>
  <c r="K197"/>
  <c r="K198"/>
  <c r="K199"/>
  <c r="K200"/>
  <c r="K201"/>
  <c r="K202"/>
  <c r="K203"/>
  <c r="K204"/>
  <c r="K205"/>
  <c r="K206"/>
  <c r="K207"/>
  <c r="K208"/>
  <c r="K209"/>
  <c r="K210"/>
  <c r="K211"/>
  <c r="K212"/>
  <c r="K213"/>
  <c r="J193"/>
  <c r="J194"/>
  <c r="J195"/>
  <c r="J196"/>
  <c r="J197"/>
  <c r="J198"/>
  <c r="J199"/>
  <c r="J200"/>
  <c r="J201"/>
  <c r="J202"/>
  <c r="J203"/>
  <c r="J204"/>
  <c r="J205"/>
  <c r="J206"/>
  <c r="J207"/>
  <c r="J208"/>
  <c r="J209"/>
  <c r="J210"/>
  <c r="J211"/>
  <c r="J212"/>
  <c r="J213"/>
  <c r="I193"/>
  <c r="I194"/>
  <c r="I195"/>
  <c r="I196"/>
  <c r="I197"/>
  <c r="I198"/>
  <c r="I199"/>
  <c r="I200"/>
  <c r="I201"/>
  <c r="I202"/>
  <c r="I203"/>
  <c r="I204"/>
  <c r="I205"/>
  <c r="I206"/>
  <c r="I207"/>
  <c r="I208"/>
  <c r="I209"/>
  <c r="I210"/>
  <c r="I211"/>
  <c r="I212"/>
  <c r="I213"/>
  <c r="H213"/>
  <c r="H193"/>
  <c r="H194"/>
  <c r="H195"/>
  <c r="H196"/>
  <c r="H197"/>
  <c r="H198"/>
  <c r="H199"/>
  <c r="H200"/>
  <c r="H201"/>
  <c r="H202"/>
  <c r="H203"/>
  <c r="H204"/>
  <c r="H205"/>
  <c r="H206"/>
  <c r="H207"/>
  <c r="H208"/>
  <c r="H209"/>
  <c r="H210"/>
  <c r="H211"/>
  <c r="H212"/>
  <c r="G193"/>
  <c r="G194"/>
  <c r="G195"/>
  <c r="G196"/>
  <c r="G197"/>
  <c r="G198"/>
  <c r="G199"/>
  <c r="G200"/>
  <c r="G201"/>
  <c r="G202"/>
  <c r="G203"/>
  <c r="G204"/>
  <c r="G205"/>
  <c r="G206"/>
  <c r="G207"/>
  <c r="G208"/>
  <c r="G209"/>
  <c r="G210"/>
  <c r="G211"/>
  <c r="G212"/>
  <c r="G213"/>
  <c r="F193"/>
  <c r="F194"/>
  <c r="F195"/>
  <c r="F196"/>
  <c r="F197"/>
  <c r="F198"/>
  <c r="F199"/>
  <c r="F200"/>
  <c r="F201"/>
  <c r="F202"/>
  <c r="F203"/>
  <c r="F204"/>
  <c r="F205"/>
  <c r="F206"/>
  <c r="F207"/>
  <c r="F208"/>
  <c r="F209"/>
  <c r="F210"/>
  <c r="F211"/>
  <c r="F212"/>
  <c r="F213"/>
  <c r="E193"/>
  <c r="E194"/>
  <c r="E195"/>
  <c r="E196"/>
  <c r="E197"/>
  <c r="E198"/>
  <c r="E199"/>
  <c r="E200"/>
  <c r="E201"/>
  <c r="E202"/>
  <c r="E203"/>
  <c r="E204"/>
  <c r="E205"/>
  <c r="E206"/>
  <c r="E207"/>
  <c r="E208"/>
  <c r="E209"/>
  <c r="E210"/>
  <c r="E211"/>
  <c r="E212"/>
  <c r="E213"/>
  <c r="D193"/>
  <c r="D194"/>
  <c r="D195"/>
  <c r="D196"/>
  <c r="D197"/>
  <c r="D198"/>
  <c r="D199"/>
  <c r="D200"/>
  <c r="D201"/>
  <c r="D202"/>
  <c r="D203"/>
  <c r="D204"/>
  <c r="D205"/>
  <c r="D206"/>
  <c r="D207"/>
  <c r="D208"/>
  <c r="D209"/>
  <c r="D210"/>
  <c r="D211"/>
  <c r="D212"/>
  <c r="D190"/>
  <c r="D192"/>
  <c r="K192"/>
  <c r="J192"/>
  <c r="I192"/>
  <c r="H192"/>
  <c r="G192"/>
  <c r="F192"/>
  <c r="E192"/>
  <c r="D191"/>
  <c r="E191"/>
  <c r="F191"/>
  <c r="G191"/>
  <c r="H191"/>
  <c r="I191"/>
  <c r="J191"/>
  <c r="K191"/>
  <c r="K190"/>
  <c r="J190"/>
  <c r="I190"/>
  <c r="H190"/>
  <c r="G190"/>
  <c r="F190"/>
  <c r="E190"/>
  <c r="K189"/>
  <c r="J189"/>
  <c r="I189"/>
  <c r="H189"/>
  <c r="G189"/>
  <c r="F189"/>
  <c r="E189"/>
  <c r="D189"/>
  <c r="D188"/>
  <c r="E188"/>
  <c r="F188"/>
  <c r="G188"/>
  <c r="H188"/>
  <c r="I188"/>
  <c r="J188"/>
  <c r="K188"/>
  <c r="K187"/>
  <c r="J187"/>
  <c r="I187"/>
  <c r="H187"/>
  <c r="G187"/>
  <c r="F187"/>
  <c r="E187"/>
  <c r="D187"/>
  <c r="K186"/>
  <c r="J186"/>
  <c r="I186"/>
  <c r="H186"/>
  <c r="G186"/>
  <c r="F186"/>
  <c r="E186"/>
  <c r="D186"/>
  <c r="D185"/>
  <c r="E185"/>
  <c r="F185"/>
  <c r="G185"/>
  <c r="H185"/>
  <c r="I185"/>
  <c r="J185"/>
  <c r="K185"/>
  <c r="K184"/>
  <c r="J184"/>
  <c r="I184"/>
  <c r="H184"/>
  <c r="G184"/>
  <c r="F184"/>
  <c r="E184"/>
  <c r="D184"/>
  <c r="K183"/>
  <c r="J183"/>
  <c r="I183"/>
  <c r="H183"/>
  <c r="G183"/>
  <c r="F183"/>
  <c r="E183"/>
  <c r="D183"/>
  <c r="K182"/>
  <c r="J182"/>
  <c r="I182"/>
  <c r="H182"/>
  <c r="G182"/>
  <c r="F182"/>
  <c r="E182"/>
  <c r="D182"/>
  <c r="K181"/>
  <c r="J181"/>
  <c r="I181"/>
  <c r="H181"/>
  <c r="G181"/>
  <c r="F181"/>
  <c r="E181"/>
  <c r="D181"/>
  <c r="K180"/>
  <c r="J180"/>
  <c r="I180"/>
  <c r="H180"/>
  <c r="G180"/>
  <c r="F180"/>
  <c r="E180"/>
  <c r="D180"/>
  <c r="K178"/>
  <c r="K179"/>
  <c r="K177"/>
  <c r="J178"/>
  <c r="J179"/>
  <c r="J177"/>
  <c r="I178"/>
  <c r="I179"/>
  <c r="I177"/>
  <c r="H178"/>
  <c r="H179"/>
  <c r="H177"/>
  <c r="G178"/>
  <c r="G179"/>
  <c r="G177"/>
  <c r="F178"/>
  <c r="F179"/>
  <c r="F177"/>
  <c r="E178"/>
  <c r="E179"/>
  <c r="E177"/>
  <c r="D178"/>
  <c r="D179"/>
  <c r="D177"/>
  <c r="K176"/>
  <c r="J176"/>
  <c r="I176"/>
  <c r="H176"/>
  <c r="G176"/>
  <c r="F176"/>
  <c r="E176"/>
  <c r="D176"/>
  <c r="K174"/>
  <c r="K175"/>
  <c r="K173"/>
  <c r="J174"/>
  <c r="J175"/>
  <c r="J173"/>
  <c r="I174"/>
  <c r="I175"/>
  <c r="I173"/>
  <c r="H174"/>
  <c r="H175"/>
  <c r="H173"/>
  <c r="G173"/>
  <c r="G174"/>
  <c r="G175"/>
  <c r="F173"/>
  <c r="F174"/>
  <c r="F175"/>
  <c r="E174"/>
  <c r="E175"/>
  <c r="E173"/>
  <c r="D174"/>
  <c r="D175"/>
  <c r="D173"/>
  <c r="D171"/>
  <c r="K172"/>
  <c r="J172"/>
  <c r="I172"/>
  <c r="H172"/>
  <c r="G172"/>
  <c r="F172"/>
  <c r="E172"/>
  <c r="D172"/>
  <c r="K171"/>
  <c r="K170"/>
  <c r="J171"/>
  <c r="J170"/>
  <c r="I171"/>
  <c r="I170"/>
  <c r="H171"/>
  <c r="H170"/>
  <c r="G171"/>
  <c r="G170"/>
  <c r="F171"/>
  <c r="F170"/>
  <c r="E171"/>
  <c r="E170"/>
  <c r="D170"/>
  <c r="D167"/>
  <c r="K169"/>
  <c r="J169"/>
  <c r="I169"/>
  <c r="H169"/>
  <c r="G169"/>
  <c r="F169"/>
  <c r="E169"/>
  <c r="D169"/>
  <c r="K168"/>
  <c r="K167"/>
  <c r="J168"/>
  <c r="J167"/>
  <c r="I168"/>
  <c r="I167"/>
  <c r="H168"/>
  <c r="H167"/>
  <c r="G168"/>
  <c r="G167"/>
  <c r="F168"/>
  <c r="F167"/>
  <c r="E168"/>
  <c r="E167"/>
  <c r="D168"/>
  <c r="D165"/>
  <c r="K166"/>
  <c r="J166"/>
  <c r="I166"/>
  <c r="H166"/>
  <c r="G166"/>
  <c r="F166"/>
  <c r="E166"/>
  <c r="D166"/>
  <c r="K164"/>
  <c r="K165"/>
  <c r="K163"/>
  <c r="J164"/>
  <c r="J165"/>
  <c r="J163"/>
  <c r="I164"/>
  <c r="I165"/>
  <c r="I163"/>
  <c r="H164"/>
  <c r="H165"/>
  <c r="H163"/>
  <c r="G164"/>
  <c r="G165"/>
  <c r="G163"/>
  <c r="F164"/>
  <c r="F165"/>
  <c r="F163"/>
  <c r="E164"/>
  <c r="E165"/>
  <c r="D163"/>
  <c r="E163"/>
  <c r="D164"/>
  <c r="D155"/>
  <c r="K162"/>
  <c r="J162"/>
  <c r="I162"/>
  <c r="H162"/>
  <c r="G162"/>
  <c r="F162"/>
  <c r="E162"/>
  <c r="D162"/>
  <c r="K161"/>
  <c r="J161"/>
  <c r="I161"/>
  <c r="H161"/>
  <c r="G161"/>
  <c r="F161"/>
  <c r="E161"/>
  <c r="D161"/>
  <c r="K160"/>
  <c r="J160"/>
  <c r="I160"/>
  <c r="H160"/>
  <c r="G160"/>
  <c r="F160"/>
  <c r="E160"/>
  <c r="D160"/>
  <c r="K156"/>
  <c r="K157"/>
  <c r="K158"/>
  <c r="K159"/>
  <c r="K155"/>
  <c r="J156"/>
  <c r="J157"/>
  <c r="J158"/>
  <c r="J159"/>
  <c r="J155"/>
  <c r="I156"/>
  <c r="I157"/>
  <c r="I158"/>
  <c r="I159"/>
  <c r="I155"/>
  <c r="H156"/>
  <c r="H157"/>
  <c r="H158"/>
  <c r="H159"/>
  <c r="H155"/>
  <c r="G156"/>
  <c r="G157"/>
  <c r="G158"/>
  <c r="G159"/>
  <c r="G155"/>
  <c r="F156"/>
  <c r="F157"/>
  <c r="F158"/>
  <c r="F159"/>
  <c r="F155"/>
  <c r="E156"/>
  <c r="E157"/>
  <c r="E158"/>
  <c r="E159"/>
  <c r="E155"/>
  <c r="D156"/>
  <c r="D157"/>
  <c r="D158"/>
  <c r="D159"/>
  <c r="D153"/>
  <c r="K154"/>
  <c r="J154"/>
  <c r="I154"/>
  <c r="H154"/>
  <c r="G154"/>
  <c r="F154"/>
  <c r="E154"/>
  <c r="D154"/>
  <c r="K151"/>
  <c r="K152"/>
  <c r="K153"/>
  <c r="K150"/>
  <c r="J151"/>
  <c r="J152"/>
  <c r="J153"/>
  <c r="J150"/>
  <c r="I151"/>
  <c r="I152"/>
  <c r="I153"/>
  <c r="I150"/>
  <c r="I149"/>
  <c r="H151"/>
  <c r="H152"/>
  <c r="H153"/>
  <c r="H150"/>
  <c r="G151"/>
  <c r="G152"/>
  <c r="G153"/>
  <c r="G150"/>
  <c r="F151"/>
  <c r="F152"/>
  <c r="F153"/>
  <c r="F150"/>
  <c r="E151"/>
  <c r="E152"/>
  <c r="E153"/>
  <c r="E150"/>
  <c r="D151"/>
  <c r="D152"/>
  <c r="D150"/>
  <c r="D143"/>
  <c r="K149"/>
  <c r="J149"/>
  <c r="H149"/>
  <c r="G149"/>
  <c r="F149"/>
  <c r="E149"/>
  <c r="D149"/>
  <c r="K142"/>
  <c r="K143"/>
  <c r="K144"/>
  <c r="K145"/>
  <c r="K146"/>
  <c r="K147"/>
  <c r="K148"/>
  <c r="K141"/>
  <c r="J142"/>
  <c r="J143"/>
  <c r="J144"/>
  <c r="J145"/>
  <c r="J146"/>
  <c r="J147"/>
  <c r="J148"/>
  <c r="J141"/>
  <c r="I142"/>
  <c r="I143"/>
  <c r="I144"/>
  <c r="I145"/>
  <c r="I146"/>
  <c r="I147"/>
  <c r="I148"/>
  <c r="I141"/>
  <c r="H142"/>
  <c r="H143"/>
  <c r="H144"/>
  <c r="H145"/>
  <c r="H146"/>
  <c r="H147"/>
  <c r="H148"/>
  <c r="H141"/>
  <c r="G142"/>
  <c r="G143"/>
  <c r="G144"/>
  <c r="G145"/>
  <c r="G146"/>
  <c r="G147"/>
  <c r="G148"/>
  <c r="G141"/>
  <c r="F142"/>
  <c r="F143"/>
  <c r="F144"/>
  <c r="F145"/>
  <c r="F146"/>
  <c r="F147"/>
  <c r="F148"/>
  <c r="F141"/>
  <c r="E142"/>
  <c r="E143"/>
  <c r="E144"/>
  <c r="E145"/>
  <c r="E146"/>
  <c r="E147"/>
  <c r="E148"/>
  <c r="E141"/>
  <c r="D142"/>
  <c r="D144"/>
  <c r="D145"/>
  <c r="D146"/>
  <c r="D147"/>
  <c r="D148"/>
  <c r="D141"/>
  <c r="D135"/>
  <c r="K140"/>
  <c r="J140"/>
  <c r="I140"/>
  <c r="H140"/>
  <c r="G140"/>
  <c r="F140"/>
  <c r="E140"/>
  <c r="D140"/>
  <c r="K136"/>
  <c r="K137"/>
  <c r="K138"/>
  <c r="K139"/>
  <c r="J136"/>
  <c r="J137"/>
  <c r="J138"/>
  <c r="J139"/>
  <c r="I136"/>
  <c r="I137"/>
  <c r="I138"/>
  <c r="I139"/>
  <c r="H136"/>
  <c r="H137"/>
  <c r="H138"/>
  <c r="H139"/>
  <c r="G136"/>
  <c r="G137"/>
  <c r="G138"/>
  <c r="G139"/>
  <c r="K135"/>
  <c r="J135"/>
  <c r="I135"/>
  <c r="H135"/>
  <c r="G135"/>
  <c r="F136"/>
  <c r="F137"/>
  <c r="F138"/>
  <c r="F139"/>
  <c r="F135"/>
  <c r="E136"/>
  <c r="E137"/>
  <c r="E138"/>
  <c r="E139"/>
  <c r="E135"/>
  <c r="K134"/>
  <c r="J134"/>
  <c r="I134"/>
  <c r="H134"/>
  <c r="G134"/>
  <c r="F134"/>
  <c r="E134"/>
  <c r="D136"/>
  <c r="D137"/>
  <c r="D138"/>
  <c r="D139"/>
  <c r="D134"/>
  <c r="K132"/>
  <c r="K133"/>
  <c r="K131"/>
  <c r="J132"/>
  <c r="J133"/>
  <c r="J131"/>
  <c r="I132"/>
  <c r="I133"/>
  <c r="I131"/>
  <c r="H132"/>
  <c r="H133"/>
  <c r="H131"/>
  <c r="D131"/>
  <c r="K130"/>
  <c r="I130"/>
  <c r="J130"/>
  <c r="H130"/>
  <c r="G132"/>
  <c r="G133"/>
  <c r="G131"/>
  <c r="F131"/>
  <c r="G130"/>
  <c r="F132"/>
  <c r="F133"/>
  <c r="E131"/>
  <c r="F130"/>
  <c r="E132"/>
  <c r="E133"/>
  <c r="E130"/>
  <c r="D133"/>
  <c r="D132"/>
  <c r="D128"/>
  <c r="D130"/>
  <c r="L205" l="1"/>
  <c r="L198"/>
  <c r="L174"/>
  <c r="L210"/>
  <c r="L202"/>
  <c r="L196"/>
  <c r="L207"/>
  <c r="L193"/>
  <c r="L211"/>
  <c r="L203"/>
  <c r="L206"/>
  <c r="L199"/>
  <c r="L200"/>
  <c r="L208"/>
  <c r="L194"/>
  <c r="L209"/>
  <c r="L201"/>
  <c r="L195"/>
  <c r="L197"/>
  <c r="L212"/>
  <c r="L204"/>
  <c r="L178"/>
  <c r="L213"/>
  <c r="L179"/>
  <c r="L175"/>
  <c r="L185"/>
  <c r="L173"/>
  <c r="L177"/>
  <c r="L184"/>
  <c r="L186"/>
  <c r="L215"/>
  <c r="L214"/>
  <c r="L188"/>
  <c r="L191"/>
  <c r="L190"/>
  <c r="L189"/>
  <c r="L187"/>
  <c r="L182"/>
  <c r="L181"/>
  <c r="L171"/>
  <c r="L168"/>
  <c r="L170"/>
  <c r="L167"/>
  <c r="L163"/>
  <c r="L165"/>
  <c r="L164"/>
  <c r="L161"/>
  <c r="L159"/>
  <c r="L157"/>
  <c r="L158"/>
  <c r="L155"/>
  <c r="L156"/>
  <c r="L150"/>
  <c r="L151"/>
  <c r="L152"/>
  <c r="L153"/>
  <c r="L142"/>
  <c r="L143"/>
  <c r="L144"/>
  <c r="L145"/>
  <c r="L146"/>
  <c r="L147"/>
  <c r="L148"/>
  <c r="L141"/>
  <c r="L138"/>
  <c r="L139"/>
  <c r="L136"/>
  <c r="L137"/>
  <c r="L135"/>
  <c r="L131"/>
  <c r="L132"/>
  <c r="L133"/>
  <c r="K129"/>
  <c r="K128"/>
  <c r="J129"/>
  <c r="J128"/>
  <c r="I129"/>
  <c r="I128"/>
  <c r="H129"/>
  <c r="H128"/>
  <c r="G129"/>
  <c r="G128"/>
  <c r="F128"/>
  <c r="K127"/>
  <c r="J127"/>
  <c r="I127"/>
  <c r="H127"/>
  <c r="G127"/>
  <c r="F129"/>
  <c r="E128"/>
  <c r="F127"/>
  <c r="E129"/>
  <c r="E127"/>
  <c r="D129"/>
  <c r="D127"/>
  <c r="W3"/>
  <c r="X5"/>
  <c r="Y5"/>
  <c r="Z5"/>
  <c r="AA5"/>
  <c r="AB5"/>
  <c r="W5"/>
  <c r="X4"/>
  <c r="Y4"/>
  <c r="Z4"/>
  <c r="AA4"/>
  <c r="AB4"/>
  <c r="W4"/>
  <c r="L129" l="1"/>
  <c r="L128"/>
  <c r="L134"/>
  <c r="L140"/>
  <c r="L149"/>
  <c r="L154"/>
  <c r="L160"/>
  <c r="L162"/>
  <c r="L166"/>
  <c r="L169"/>
  <c r="L172"/>
  <c r="L176"/>
  <c r="L180"/>
  <c r="L183"/>
  <c r="L192"/>
  <c r="L130"/>
  <c r="L127"/>
  <c r="AC5"/>
  <c r="AE5" s="1"/>
  <c r="AC4"/>
  <c r="AE4" s="1"/>
  <c r="AB22"/>
  <c r="AA22"/>
  <c r="Z22"/>
  <c r="Y22"/>
  <c r="X22"/>
  <c r="W22"/>
  <c r="AB21"/>
  <c r="AA21"/>
  <c r="Z21"/>
  <c r="Y21"/>
  <c r="X21"/>
  <c r="W21"/>
  <c r="AB20"/>
  <c r="AA20"/>
  <c r="Z20"/>
  <c r="Y20"/>
  <c r="X20"/>
  <c r="W20"/>
  <c r="AB19"/>
  <c r="AA19"/>
  <c r="Z19"/>
  <c r="Y19"/>
  <c r="X19"/>
  <c r="W19"/>
  <c r="AB18"/>
  <c r="AA18"/>
  <c r="Z18"/>
  <c r="Y18"/>
  <c r="X18"/>
  <c r="W18"/>
  <c r="AB17"/>
  <c r="AA17"/>
  <c r="Z17"/>
  <c r="Y17"/>
  <c r="X17"/>
  <c r="W17"/>
  <c r="AB16"/>
  <c r="AA16"/>
  <c r="Z16"/>
  <c r="Y16"/>
  <c r="X16"/>
  <c r="W16"/>
  <c r="AB15"/>
  <c r="AA15"/>
  <c r="Z15"/>
  <c r="Y15"/>
  <c r="X15"/>
  <c r="W15"/>
  <c r="AB14"/>
  <c r="AA14"/>
  <c r="Z14"/>
  <c r="Y14"/>
  <c r="X14"/>
  <c r="W14"/>
  <c r="AB13"/>
  <c r="AA13"/>
  <c r="Z13"/>
  <c r="Y13"/>
  <c r="X13"/>
  <c r="W13"/>
  <c r="AB12"/>
  <c r="AA12"/>
  <c r="Z12"/>
  <c r="Y12"/>
  <c r="X12"/>
  <c r="W12"/>
  <c r="AB11"/>
  <c r="AA11"/>
  <c r="Z11"/>
  <c r="Y11"/>
  <c r="X11"/>
  <c r="W11"/>
  <c r="AB10"/>
  <c r="AA10"/>
  <c r="Z10"/>
  <c r="Y10"/>
  <c r="X10"/>
  <c r="W10"/>
  <c r="AB9"/>
  <c r="AA9"/>
  <c r="Z9"/>
  <c r="Y9"/>
  <c r="X9"/>
  <c r="W9"/>
  <c r="AB8"/>
  <c r="AA8"/>
  <c r="Z8"/>
  <c r="Y8"/>
  <c r="X8"/>
  <c r="W8"/>
  <c r="AB7"/>
  <c r="AA7"/>
  <c r="Z7"/>
  <c r="Y7"/>
  <c r="X7"/>
  <c r="W7"/>
  <c r="AB6"/>
  <c r="AA6"/>
  <c r="Z6"/>
  <c r="Y6"/>
  <c r="X6"/>
  <c r="W6"/>
  <c r="AB3"/>
  <c r="AA3"/>
  <c r="Z3"/>
  <c r="Y3"/>
  <c r="X3"/>
  <c r="AD5" l="1"/>
  <c r="AD4"/>
  <c r="AA23"/>
  <c r="AC22"/>
  <c r="AD22" s="1"/>
  <c r="X23"/>
  <c r="AB23"/>
  <c r="AC9"/>
  <c r="AD9" s="1"/>
  <c r="AC13"/>
  <c r="AE13" s="1"/>
  <c r="AC21"/>
  <c r="AE21" s="1"/>
  <c r="AC17"/>
  <c r="AD17" s="1"/>
  <c r="Z23"/>
  <c r="AC8"/>
  <c r="AE8" s="1"/>
  <c r="AC12"/>
  <c r="AE12" s="1"/>
  <c r="AC16"/>
  <c r="AD16" s="1"/>
  <c r="AC20"/>
  <c r="AE20" s="1"/>
  <c r="AC6"/>
  <c r="AE6" s="1"/>
  <c r="AC10"/>
  <c r="AD10" s="1"/>
  <c r="AC14"/>
  <c r="AD14" s="1"/>
  <c r="AC18"/>
  <c r="AE18" s="1"/>
  <c r="AC7"/>
  <c r="AD7" s="1"/>
  <c r="AC11"/>
  <c r="AD11" s="1"/>
  <c r="AC15"/>
  <c r="AD15" s="1"/>
  <c r="AC19"/>
  <c r="AD19" s="1"/>
  <c r="W23"/>
  <c r="AC3"/>
  <c r="AE3" s="1"/>
  <c r="Y23"/>
  <c r="D77"/>
  <c r="D68"/>
  <c r="D61"/>
  <c r="V63"/>
  <c r="V64"/>
  <c r="V65"/>
  <c r="V66"/>
  <c r="V67"/>
  <c r="V68"/>
  <c r="V69"/>
  <c r="V70"/>
  <c r="V71"/>
  <c r="V72"/>
  <c r="V73"/>
  <c r="V74"/>
  <c r="V75"/>
  <c r="V76"/>
  <c r="V77"/>
  <c r="V78"/>
  <c r="V79"/>
  <c r="V62"/>
  <c r="U63"/>
  <c r="U64"/>
  <c r="U65"/>
  <c r="U66"/>
  <c r="U67"/>
  <c r="U68"/>
  <c r="U69"/>
  <c r="U70"/>
  <c r="U71"/>
  <c r="U72"/>
  <c r="U73"/>
  <c r="U74"/>
  <c r="U75"/>
  <c r="U76"/>
  <c r="U77"/>
  <c r="U78"/>
  <c r="U79"/>
  <c r="U62"/>
  <c r="V40"/>
  <c r="V41"/>
  <c r="V42"/>
  <c r="V43"/>
  <c r="V44"/>
  <c r="V45"/>
  <c r="V46"/>
  <c r="V47"/>
  <c r="V48"/>
  <c r="V49"/>
  <c r="V50"/>
  <c r="V51"/>
  <c r="V52"/>
  <c r="V53"/>
  <c r="V54"/>
  <c r="V55"/>
  <c r="V56"/>
  <c r="V39"/>
  <c r="U56"/>
  <c r="U55"/>
  <c r="U54"/>
  <c r="U53"/>
  <c r="U52"/>
  <c r="U51"/>
  <c r="U50"/>
  <c r="U49"/>
  <c r="U48"/>
  <c r="U47"/>
  <c r="U46"/>
  <c r="U45"/>
  <c r="W45" s="1"/>
  <c r="U44"/>
  <c r="U43"/>
  <c r="U42"/>
  <c r="U41"/>
  <c r="U40"/>
  <c r="U39"/>
  <c r="R63"/>
  <c r="R64"/>
  <c r="R65"/>
  <c r="R66"/>
  <c r="R67"/>
  <c r="R68"/>
  <c r="R69"/>
  <c r="R70"/>
  <c r="R71"/>
  <c r="R72"/>
  <c r="R73"/>
  <c r="R74"/>
  <c r="R75"/>
  <c r="R76"/>
  <c r="R77"/>
  <c r="R78"/>
  <c r="R79"/>
  <c r="R62"/>
  <c r="Q63"/>
  <c r="Q64"/>
  <c r="Q65"/>
  <c r="Q66"/>
  <c r="Q67"/>
  <c r="Q68"/>
  <c r="Q69"/>
  <c r="Q70"/>
  <c r="Q71"/>
  <c r="Q72"/>
  <c r="Q73"/>
  <c r="Q74"/>
  <c r="Q75"/>
  <c r="Q76"/>
  <c r="Q77"/>
  <c r="Q78"/>
  <c r="Q79"/>
  <c r="Q62"/>
  <c r="P63"/>
  <c r="P64"/>
  <c r="P65"/>
  <c r="P66"/>
  <c r="P67"/>
  <c r="P68"/>
  <c r="P69"/>
  <c r="P70"/>
  <c r="P71"/>
  <c r="P72"/>
  <c r="P73"/>
  <c r="P74"/>
  <c r="P75"/>
  <c r="P76"/>
  <c r="P77"/>
  <c r="P78"/>
  <c r="P79"/>
  <c r="P62"/>
  <c r="O63"/>
  <c r="O64"/>
  <c r="O65"/>
  <c r="O66"/>
  <c r="O67"/>
  <c r="O68"/>
  <c r="O69"/>
  <c r="O70"/>
  <c r="O71"/>
  <c r="O72"/>
  <c r="O73"/>
  <c r="O74"/>
  <c r="O75"/>
  <c r="O76"/>
  <c r="O77"/>
  <c r="O78"/>
  <c r="O79"/>
  <c r="O62"/>
  <c r="N63"/>
  <c r="N64"/>
  <c r="N65"/>
  <c r="N66"/>
  <c r="N67"/>
  <c r="N68"/>
  <c r="N69"/>
  <c r="N70"/>
  <c r="N71"/>
  <c r="N72"/>
  <c r="N73"/>
  <c r="N74"/>
  <c r="N75"/>
  <c r="N76"/>
  <c r="N77"/>
  <c r="N78"/>
  <c r="N79"/>
  <c r="N62"/>
  <c r="R40"/>
  <c r="R41"/>
  <c r="R42"/>
  <c r="R43"/>
  <c r="R44"/>
  <c r="R45"/>
  <c r="R46"/>
  <c r="R47"/>
  <c r="R48"/>
  <c r="R49"/>
  <c r="R50"/>
  <c r="R51"/>
  <c r="R52"/>
  <c r="R53"/>
  <c r="R54"/>
  <c r="R55"/>
  <c r="R56"/>
  <c r="R39"/>
  <c r="Q40"/>
  <c r="Q41"/>
  <c r="Q42"/>
  <c r="Q43"/>
  <c r="Q44"/>
  <c r="Q45"/>
  <c r="Q46"/>
  <c r="Q47"/>
  <c r="Q48"/>
  <c r="Q49"/>
  <c r="Q50"/>
  <c r="Q51"/>
  <c r="Q52"/>
  <c r="Q53"/>
  <c r="Q54"/>
  <c r="Q55"/>
  <c r="Q56"/>
  <c r="Q39"/>
  <c r="P40"/>
  <c r="P41"/>
  <c r="P42"/>
  <c r="P43"/>
  <c r="P44"/>
  <c r="P45"/>
  <c r="P46"/>
  <c r="P47"/>
  <c r="P48"/>
  <c r="P49"/>
  <c r="P50"/>
  <c r="P51"/>
  <c r="P52"/>
  <c r="P53"/>
  <c r="P54"/>
  <c r="P55"/>
  <c r="P56"/>
  <c r="P39"/>
  <c r="O40"/>
  <c r="O41"/>
  <c r="O42"/>
  <c r="O43"/>
  <c r="O44"/>
  <c r="O45"/>
  <c r="O46"/>
  <c r="O47"/>
  <c r="O48"/>
  <c r="O49"/>
  <c r="O50"/>
  <c r="O51"/>
  <c r="O52"/>
  <c r="O53"/>
  <c r="O54"/>
  <c r="O55"/>
  <c r="O56"/>
  <c r="O39"/>
  <c r="N40"/>
  <c r="N41"/>
  <c r="N42"/>
  <c r="N43"/>
  <c r="N44"/>
  <c r="N45"/>
  <c r="N46"/>
  <c r="N47"/>
  <c r="N48"/>
  <c r="N49"/>
  <c r="N50"/>
  <c r="N51"/>
  <c r="N52"/>
  <c r="N53"/>
  <c r="N54"/>
  <c r="N55"/>
  <c r="N56"/>
  <c r="N39"/>
  <c r="N19"/>
  <c r="N20"/>
  <c r="N3"/>
  <c r="Q20"/>
  <c r="P20"/>
  <c r="O20"/>
  <c r="E77"/>
  <c r="F77" s="1"/>
  <c r="D33"/>
  <c r="E33"/>
  <c r="F33"/>
  <c r="G33"/>
  <c r="H33"/>
  <c r="D32"/>
  <c r="E32"/>
  <c r="F32"/>
  <c r="G32"/>
  <c r="H32"/>
  <c r="D31"/>
  <c r="E31"/>
  <c r="F31"/>
  <c r="G31"/>
  <c r="H31"/>
  <c r="D30"/>
  <c r="E30"/>
  <c r="F30"/>
  <c r="G30"/>
  <c r="H30"/>
  <c r="D29"/>
  <c r="E29"/>
  <c r="F29"/>
  <c r="G29"/>
  <c r="H29"/>
  <c r="D28"/>
  <c r="E28"/>
  <c r="F28"/>
  <c r="G28"/>
  <c r="H28"/>
  <c r="D27"/>
  <c r="E27"/>
  <c r="F27"/>
  <c r="G27"/>
  <c r="H27"/>
  <c r="D26"/>
  <c r="E26"/>
  <c r="F26"/>
  <c r="G26"/>
  <c r="H26"/>
  <c r="D25"/>
  <c r="E25"/>
  <c r="F25"/>
  <c r="G25"/>
  <c r="H25"/>
  <c r="D24"/>
  <c r="E24"/>
  <c r="F24"/>
  <c r="G24"/>
  <c r="H24"/>
  <c r="C26"/>
  <c r="C27"/>
  <c r="C28"/>
  <c r="C29"/>
  <c r="C30"/>
  <c r="C31"/>
  <c r="C32"/>
  <c r="C33"/>
  <c r="C24"/>
  <c r="C25"/>
  <c r="D20"/>
  <c r="J55"/>
  <c r="I55"/>
  <c r="H55"/>
  <c r="G55"/>
  <c r="F55"/>
  <c r="E55"/>
  <c r="D55"/>
  <c r="C55"/>
  <c r="H38"/>
  <c r="H39"/>
  <c r="H40"/>
  <c r="H41"/>
  <c r="H42"/>
  <c r="H43"/>
  <c r="H44"/>
  <c r="H45"/>
  <c r="H46"/>
  <c r="H47"/>
  <c r="H48"/>
  <c r="H49"/>
  <c r="H50"/>
  <c r="H51"/>
  <c r="H52"/>
  <c r="H53"/>
  <c r="H54"/>
  <c r="D38"/>
  <c r="E38"/>
  <c r="F38"/>
  <c r="G38"/>
  <c r="D39"/>
  <c r="E39"/>
  <c r="F39"/>
  <c r="G39"/>
  <c r="D40"/>
  <c r="E40"/>
  <c r="F40"/>
  <c r="G40"/>
  <c r="D41"/>
  <c r="E41"/>
  <c r="F41"/>
  <c r="G41"/>
  <c r="D42"/>
  <c r="E42"/>
  <c r="F42"/>
  <c r="G42"/>
  <c r="D43"/>
  <c r="E43"/>
  <c r="F43"/>
  <c r="G43"/>
  <c r="D44"/>
  <c r="E44"/>
  <c r="F44"/>
  <c r="G44"/>
  <c r="D45"/>
  <c r="E45"/>
  <c r="F45"/>
  <c r="G45"/>
  <c r="D46"/>
  <c r="E46"/>
  <c r="F46"/>
  <c r="G46"/>
  <c r="D47"/>
  <c r="E47"/>
  <c r="F47"/>
  <c r="G47"/>
  <c r="D48"/>
  <c r="E48"/>
  <c r="F48"/>
  <c r="G48"/>
  <c r="D49"/>
  <c r="E49"/>
  <c r="F49"/>
  <c r="G49"/>
  <c r="D50"/>
  <c r="E50"/>
  <c r="F50"/>
  <c r="G50"/>
  <c r="D51"/>
  <c r="E51"/>
  <c r="F51"/>
  <c r="G51"/>
  <c r="D52"/>
  <c r="E52"/>
  <c r="F52"/>
  <c r="G52"/>
  <c r="D53"/>
  <c r="E53"/>
  <c r="F53"/>
  <c r="G53"/>
  <c r="D54"/>
  <c r="E54"/>
  <c r="F54"/>
  <c r="G54"/>
  <c r="C39"/>
  <c r="C40"/>
  <c r="C41"/>
  <c r="C42"/>
  <c r="C43"/>
  <c r="C44"/>
  <c r="C45"/>
  <c r="C46"/>
  <c r="C47"/>
  <c r="C48"/>
  <c r="C49"/>
  <c r="C50"/>
  <c r="C51"/>
  <c r="C52"/>
  <c r="C53"/>
  <c r="C54"/>
  <c r="C38"/>
  <c r="J38"/>
  <c r="J39"/>
  <c r="J40"/>
  <c r="J41"/>
  <c r="J42"/>
  <c r="J43"/>
  <c r="J44"/>
  <c r="J45"/>
  <c r="J46"/>
  <c r="J47"/>
  <c r="J48"/>
  <c r="J49"/>
  <c r="J50"/>
  <c r="J51"/>
  <c r="J52"/>
  <c r="J53"/>
  <c r="J54"/>
  <c r="I40"/>
  <c r="I41"/>
  <c r="I42"/>
  <c r="I43"/>
  <c r="I44"/>
  <c r="I45"/>
  <c r="I46"/>
  <c r="I47"/>
  <c r="I48"/>
  <c r="I49"/>
  <c r="I50"/>
  <c r="I51"/>
  <c r="I52"/>
  <c r="I53"/>
  <c r="I54"/>
  <c r="I39"/>
  <c r="I38"/>
  <c r="C41" i="11"/>
  <c r="D41"/>
  <c r="E41"/>
  <c r="F41"/>
  <c r="G41"/>
  <c r="H41"/>
  <c r="I41"/>
  <c r="J41"/>
  <c r="K41"/>
  <c r="L41"/>
  <c r="M41"/>
  <c r="N41"/>
  <c r="O41"/>
  <c r="P41"/>
  <c r="Q41"/>
  <c r="R41"/>
  <c r="S41"/>
  <c r="T41"/>
  <c r="C6"/>
  <c r="D6"/>
  <c r="E6"/>
  <c r="F6"/>
  <c r="G6"/>
  <c r="H6"/>
  <c r="I6"/>
  <c r="J6"/>
  <c r="K6"/>
  <c r="L6"/>
  <c r="M6"/>
  <c r="N6"/>
  <c r="O6"/>
  <c r="P6"/>
  <c r="Q6"/>
  <c r="R6"/>
  <c r="S6"/>
  <c r="T6"/>
  <c r="E20" i="14"/>
  <c r="F20"/>
  <c r="G20"/>
  <c r="H20"/>
  <c r="C20"/>
  <c r="T3" i="11"/>
  <c r="T4"/>
  <c r="T5"/>
  <c r="T7"/>
  <c r="T8"/>
  <c r="T9"/>
  <c r="T10"/>
  <c r="T11"/>
  <c r="T12"/>
  <c r="T13"/>
  <c r="T14"/>
  <c r="T15"/>
  <c r="T16"/>
  <c r="T17"/>
  <c r="T18"/>
  <c r="T19"/>
  <c r="T20"/>
  <c r="T21"/>
  <c r="T22"/>
  <c r="T23"/>
  <c r="T24"/>
  <c r="T25"/>
  <c r="T26"/>
  <c r="T27"/>
  <c r="T28"/>
  <c r="T29"/>
  <c r="T30"/>
  <c r="T31"/>
  <c r="T32"/>
  <c r="T33"/>
  <c r="T34"/>
  <c r="T35"/>
  <c r="T36"/>
  <c r="T37"/>
  <c r="T38"/>
  <c r="T39"/>
  <c r="T40"/>
  <c r="T42"/>
  <c r="S2"/>
  <c r="T2"/>
  <c r="AS89" i="14"/>
  <c r="E61"/>
  <c r="E62"/>
  <c r="E63"/>
  <c r="E64"/>
  <c r="F64" s="1"/>
  <c r="E65"/>
  <c r="F65" s="1"/>
  <c r="E66"/>
  <c r="F66" s="1"/>
  <c r="E67"/>
  <c r="F67" s="1"/>
  <c r="E68"/>
  <c r="F68" s="1"/>
  <c r="E69"/>
  <c r="E70"/>
  <c r="F70" s="1"/>
  <c r="E71"/>
  <c r="F71" s="1"/>
  <c r="E72"/>
  <c r="F72" s="1"/>
  <c r="E73"/>
  <c r="F73" s="1"/>
  <c r="E74"/>
  <c r="F74" s="1"/>
  <c r="E75"/>
  <c r="F75" s="1"/>
  <c r="E76"/>
  <c r="F76" s="1"/>
  <c r="E60"/>
  <c r="O3"/>
  <c r="P3"/>
  <c r="Q3"/>
  <c r="O4"/>
  <c r="P4"/>
  <c r="Q4"/>
  <c r="O5"/>
  <c r="P5"/>
  <c r="Q5"/>
  <c r="O6"/>
  <c r="P6"/>
  <c r="Q6"/>
  <c r="O7"/>
  <c r="P7"/>
  <c r="Q7"/>
  <c r="O8"/>
  <c r="P8"/>
  <c r="Q8"/>
  <c r="O9"/>
  <c r="P9"/>
  <c r="Q9"/>
  <c r="O10"/>
  <c r="P10"/>
  <c r="Q10"/>
  <c r="O11"/>
  <c r="P11"/>
  <c r="Q11"/>
  <c r="O12"/>
  <c r="P12"/>
  <c r="Q12"/>
  <c r="O13"/>
  <c r="P13"/>
  <c r="Q13"/>
  <c r="O14"/>
  <c r="P14"/>
  <c r="Q14"/>
  <c r="O15"/>
  <c r="P15"/>
  <c r="Q15"/>
  <c r="O16"/>
  <c r="P16"/>
  <c r="Q16"/>
  <c r="O17"/>
  <c r="P17"/>
  <c r="Q17"/>
  <c r="O18"/>
  <c r="P18"/>
  <c r="Q18"/>
  <c r="O19"/>
  <c r="P19"/>
  <c r="Q19"/>
  <c r="N4"/>
  <c r="N5"/>
  <c r="N6"/>
  <c r="N7"/>
  <c r="N8"/>
  <c r="N9"/>
  <c r="N10"/>
  <c r="N11"/>
  <c r="N12"/>
  <c r="N13"/>
  <c r="N14"/>
  <c r="N15"/>
  <c r="N16"/>
  <c r="N17"/>
  <c r="N18"/>
  <c r="D3"/>
  <c r="E3"/>
  <c r="F3"/>
  <c r="G3"/>
  <c r="H3"/>
  <c r="D4"/>
  <c r="E4"/>
  <c r="F4"/>
  <c r="G4"/>
  <c r="H4"/>
  <c r="D5"/>
  <c r="E5"/>
  <c r="F5"/>
  <c r="G5"/>
  <c r="H5"/>
  <c r="D6"/>
  <c r="E6"/>
  <c r="F6"/>
  <c r="G6"/>
  <c r="H6"/>
  <c r="D7"/>
  <c r="E7"/>
  <c r="F7"/>
  <c r="G7"/>
  <c r="H7"/>
  <c r="D8"/>
  <c r="E8"/>
  <c r="F8"/>
  <c r="G8"/>
  <c r="H8"/>
  <c r="D9"/>
  <c r="E9"/>
  <c r="F9"/>
  <c r="G9"/>
  <c r="H9"/>
  <c r="D10"/>
  <c r="E10"/>
  <c r="F10"/>
  <c r="G10"/>
  <c r="H10"/>
  <c r="D11"/>
  <c r="E11"/>
  <c r="F11"/>
  <c r="G11"/>
  <c r="H11"/>
  <c r="D12"/>
  <c r="E12"/>
  <c r="F12"/>
  <c r="G12"/>
  <c r="H12"/>
  <c r="D13"/>
  <c r="E13"/>
  <c r="F13"/>
  <c r="G13"/>
  <c r="H13"/>
  <c r="D14"/>
  <c r="E14"/>
  <c r="F14"/>
  <c r="G14"/>
  <c r="H14"/>
  <c r="D15"/>
  <c r="E15"/>
  <c r="F15"/>
  <c r="G15"/>
  <c r="H15"/>
  <c r="D16"/>
  <c r="E16"/>
  <c r="F16"/>
  <c r="G16"/>
  <c r="H16"/>
  <c r="D17"/>
  <c r="E17"/>
  <c r="F17"/>
  <c r="G17"/>
  <c r="H17"/>
  <c r="D18"/>
  <c r="E18"/>
  <c r="F18"/>
  <c r="G18"/>
  <c r="H18"/>
  <c r="D19"/>
  <c r="E19"/>
  <c r="F19"/>
  <c r="G19"/>
  <c r="H19"/>
  <c r="C4"/>
  <c r="C5"/>
  <c r="C6"/>
  <c r="C7"/>
  <c r="C8"/>
  <c r="C9"/>
  <c r="C10"/>
  <c r="C11"/>
  <c r="C12"/>
  <c r="C13"/>
  <c r="C14"/>
  <c r="C15"/>
  <c r="C16"/>
  <c r="C17"/>
  <c r="C18"/>
  <c r="C19"/>
  <c r="C3"/>
  <c r="D62"/>
  <c r="D63"/>
  <c r="D64"/>
  <c r="D65"/>
  <c r="D66"/>
  <c r="D67"/>
  <c r="D69"/>
  <c r="D70"/>
  <c r="D71"/>
  <c r="D72"/>
  <c r="D73"/>
  <c r="D74"/>
  <c r="D75"/>
  <c r="D76"/>
  <c r="D60"/>
  <c r="D2" i="11"/>
  <c r="E2"/>
  <c r="F2"/>
  <c r="G2"/>
  <c r="H2"/>
  <c r="I2"/>
  <c r="J2"/>
  <c r="K2"/>
  <c r="L2"/>
  <c r="M2"/>
  <c r="N2"/>
  <c r="O2"/>
  <c r="P2"/>
  <c r="Q2"/>
  <c r="R2"/>
  <c r="D3"/>
  <c r="E3"/>
  <c r="F3"/>
  <c r="G3"/>
  <c r="H3"/>
  <c r="I3"/>
  <c r="J3"/>
  <c r="K3"/>
  <c r="L3"/>
  <c r="M3"/>
  <c r="N3"/>
  <c r="O3"/>
  <c r="P3"/>
  <c r="Q3"/>
  <c r="R3"/>
  <c r="S3"/>
  <c r="D4"/>
  <c r="E4"/>
  <c r="F4"/>
  <c r="G4"/>
  <c r="H4"/>
  <c r="I4"/>
  <c r="J4"/>
  <c r="K4"/>
  <c r="L4"/>
  <c r="M4"/>
  <c r="N4"/>
  <c r="O4"/>
  <c r="P4"/>
  <c r="Q4"/>
  <c r="R4"/>
  <c r="S4"/>
  <c r="D5"/>
  <c r="E5"/>
  <c r="F5"/>
  <c r="G5"/>
  <c r="H5"/>
  <c r="I5"/>
  <c r="J5"/>
  <c r="K5"/>
  <c r="L5"/>
  <c r="M5"/>
  <c r="N5"/>
  <c r="O5"/>
  <c r="P5"/>
  <c r="Q5"/>
  <c r="R5"/>
  <c r="S5"/>
  <c r="D7"/>
  <c r="E7"/>
  <c r="F7"/>
  <c r="G7"/>
  <c r="H7"/>
  <c r="I7"/>
  <c r="J7"/>
  <c r="K7"/>
  <c r="L7"/>
  <c r="M7"/>
  <c r="N7"/>
  <c r="O7"/>
  <c r="P7"/>
  <c r="Q7"/>
  <c r="R7"/>
  <c r="S7"/>
  <c r="D8"/>
  <c r="E8"/>
  <c r="F8"/>
  <c r="G8"/>
  <c r="H8"/>
  <c r="I8"/>
  <c r="J8"/>
  <c r="K8"/>
  <c r="L8"/>
  <c r="M8"/>
  <c r="N8"/>
  <c r="O8"/>
  <c r="P8"/>
  <c r="Q8"/>
  <c r="R8"/>
  <c r="S8"/>
  <c r="D9"/>
  <c r="E9"/>
  <c r="F9"/>
  <c r="G9"/>
  <c r="H9"/>
  <c r="I9"/>
  <c r="J9"/>
  <c r="K9"/>
  <c r="L9"/>
  <c r="M9"/>
  <c r="N9"/>
  <c r="O9"/>
  <c r="P9"/>
  <c r="Q9"/>
  <c r="R9"/>
  <c r="S9"/>
  <c r="D10"/>
  <c r="E10"/>
  <c r="F10"/>
  <c r="G10"/>
  <c r="H10"/>
  <c r="I10"/>
  <c r="J10"/>
  <c r="K10"/>
  <c r="L10"/>
  <c r="M10"/>
  <c r="N10"/>
  <c r="O10"/>
  <c r="P10"/>
  <c r="Q10"/>
  <c r="R10"/>
  <c r="S10"/>
  <c r="D11"/>
  <c r="E11"/>
  <c r="F11"/>
  <c r="G11"/>
  <c r="H11"/>
  <c r="I11"/>
  <c r="J11"/>
  <c r="K11"/>
  <c r="L11"/>
  <c r="M11"/>
  <c r="N11"/>
  <c r="O11"/>
  <c r="P11"/>
  <c r="Q11"/>
  <c r="R11"/>
  <c r="S11"/>
  <c r="D12"/>
  <c r="E12"/>
  <c r="F12"/>
  <c r="G12"/>
  <c r="H12"/>
  <c r="I12"/>
  <c r="J12"/>
  <c r="K12"/>
  <c r="L12"/>
  <c r="M12"/>
  <c r="N12"/>
  <c r="O12"/>
  <c r="P12"/>
  <c r="Q12"/>
  <c r="R12"/>
  <c r="S12"/>
  <c r="D13"/>
  <c r="E13"/>
  <c r="F13"/>
  <c r="G13"/>
  <c r="H13"/>
  <c r="I13"/>
  <c r="J13"/>
  <c r="K13"/>
  <c r="L13"/>
  <c r="M13"/>
  <c r="N13"/>
  <c r="O13"/>
  <c r="P13"/>
  <c r="Q13"/>
  <c r="R13"/>
  <c r="S13"/>
  <c r="D14"/>
  <c r="E14"/>
  <c r="F14"/>
  <c r="G14"/>
  <c r="H14"/>
  <c r="I14"/>
  <c r="J14"/>
  <c r="K14"/>
  <c r="L14"/>
  <c r="M14"/>
  <c r="N14"/>
  <c r="O14"/>
  <c r="P14"/>
  <c r="Q14"/>
  <c r="R14"/>
  <c r="S14"/>
  <c r="D15"/>
  <c r="E15"/>
  <c r="F15"/>
  <c r="G15"/>
  <c r="H15"/>
  <c r="I15"/>
  <c r="J15"/>
  <c r="K15"/>
  <c r="L15"/>
  <c r="M15"/>
  <c r="N15"/>
  <c r="O15"/>
  <c r="P15"/>
  <c r="Q15"/>
  <c r="R15"/>
  <c r="S15"/>
  <c r="D16"/>
  <c r="E16"/>
  <c r="F16"/>
  <c r="G16"/>
  <c r="H16"/>
  <c r="I16"/>
  <c r="J16"/>
  <c r="K16"/>
  <c r="L16"/>
  <c r="M16"/>
  <c r="N16"/>
  <c r="O16"/>
  <c r="P16"/>
  <c r="Q16"/>
  <c r="R16"/>
  <c r="S16"/>
  <c r="D17"/>
  <c r="E17"/>
  <c r="F17"/>
  <c r="G17"/>
  <c r="H17"/>
  <c r="I17"/>
  <c r="J17"/>
  <c r="K17"/>
  <c r="L17"/>
  <c r="M17"/>
  <c r="N17"/>
  <c r="O17"/>
  <c r="P17"/>
  <c r="Q17"/>
  <c r="R17"/>
  <c r="S17"/>
  <c r="D18"/>
  <c r="E18"/>
  <c r="F18"/>
  <c r="G18"/>
  <c r="H18"/>
  <c r="I18"/>
  <c r="J18"/>
  <c r="K18"/>
  <c r="L18"/>
  <c r="M18"/>
  <c r="N18"/>
  <c r="O18"/>
  <c r="P18"/>
  <c r="Q18"/>
  <c r="R18"/>
  <c r="S18"/>
  <c r="D19"/>
  <c r="E19"/>
  <c r="F19"/>
  <c r="G19"/>
  <c r="H19"/>
  <c r="I19"/>
  <c r="J19"/>
  <c r="K19"/>
  <c r="L19"/>
  <c r="M19"/>
  <c r="N19"/>
  <c r="O19"/>
  <c r="P19"/>
  <c r="Q19"/>
  <c r="R19"/>
  <c r="S19"/>
  <c r="D20"/>
  <c r="E20"/>
  <c r="F20"/>
  <c r="G20"/>
  <c r="H20"/>
  <c r="I20"/>
  <c r="J20"/>
  <c r="K20"/>
  <c r="L20"/>
  <c r="M20"/>
  <c r="N20"/>
  <c r="O20"/>
  <c r="P20"/>
  <c r="Q20"/>
  <c r="R20"/>
  <c r="S20"/>
  <c r="D21"/>
  <c r="E21"/>
  <c r="F21"/>
  <c r="G21"/>
  <c r="H21"/>
  <c r="I21"/>
  <c r="J21"/>
  <c r="K21"/>
  <c r="L21"/>
  <c r="M21"/>
  <c r="N21"/>
  <c r="O21"/>
  <c r="P21"/>
  <c r="Q21"/>
  <c r="R21"/>
  <c r="S21"/>
  <c r="D22"/>
  <c r="E22"/>
  <c r="F22"/>
  <c r="G22"/>
  <c r="H22"/>
  <c r="I22"/>
  <c r="J22"/>
  <c r="K22"/>
  <c r="L22"/>
  <c r="M22"/>
  <c r="N22"/>
  <c r="O22"/>
  <c r="P22"/>
  <c r="Q22"/>
  <c r="R22"/>
  <c r="S22"/>
  <c r="D23"/>
  <c r="E23"/>
  <c r="F23"/>
  <c r="G23"/>
  <c r="H23"/>
  <c r="I23"/>
  <c r="J23"/>
  <c r="K23"/>
  <c r="L23"/>
  <c r="M23"/>
  <c r="N23"/>
  <c r="O23"/>
  <c r="P23"/>
  <c r="Q23"/>
  <c r="R23"/>
  <c r="S23"/>
  <c r="D24"/>
  <c r="E24"/>
  <c r="F24"/>
  <c r="G24"/>
  <c r="H24"/>
  <c r="I24"/>
  <c r="J24"/>
  <c r="K24"/>
  <c r="L24"/>
  <c r="M24"/>
  <c r="N24"/>
  <c r="O24"/>
  <c r="P24"/>
  <c r="Q24"/>
  <c r="R24"/>
  <c r="S24"/>
  <c r="D25"/>
  <c r="E25"/>
  <c r="F25"/>
  <c r="G25"/>
  <c r="H25"/>
  <c r="I25"/>
  <c r="J25"/>
  <c r="K25"/>
  <c r="L25"/>
  <c r="M25"/>
  <c r="N25"/>
  <c r="O25"/>
  <c r="P25"/>
  <c r="Q25"/>
  <c r="R25"/>
  <c r="S25"/>
  <c r="D26"/>
  <c r="E26"/>
  <c r="F26"/>
  <c r="G26"/>
  <c r="H26"/>
  <c r="I26"/>
  <c r="J26"/>
  <c r="K26"/>
  <c r="L26"/>
  <c r="M26"/>
  <c r="N26"/>
  <c r="O26"/>
  <c r="P26"/>
  <c r="Q26"/>
  <c r="R26"/>
  <c r="S26"/>
  <c r="D27"/>
  <c r="E27"/>
  <c r="F27"/>
  <c r="G27"/>
  <c r="H27"/>
  <c r="I27"/>
  <c r="J27"/>
  <c r="K27"/>
  <c r="L27"/>
  <c r="M27"/>
  <c r="N27"/>
  <c r="O27"/>
  <c r="P27"/>
  <c r="Q27"/>
  <c r="R27"/>
  <c r="S27"/>
  <c r="D28"/>
  <c r="E28"/>
  <c r="F28"/>
  <c r="G28"/>
  <c r="H28"/>
  <c r="I28"/>
  <c r="J28"/>
  <c r="K28"/>
  <c r="L28"/>
  <c r="M28"/>
  <c r="N28"/>
  <c r="O28"/>
  <c r="P28"/>
  <c r="Q28"/>
  <c r="R28"/>
  <c r="S28"/>
  <c r="D29"/>
  <c r="E29"/>
  <c r="F29"/>
  <c r="G29"/>
  <c r="H29"/>
  <c r="I29"/>
  <c r="J29"/>
  <c r="K29"/>
  <c r="L29"/>
  <c r="M29"/>
  <c r="N29"/>
  <c r="O29"/>
  <c r="P29"/>
  <c r="Q29"/>
  <c r="R29"/>
  <c r="S29"/>
  <c r="D30"/>
  <c r="E30"/>
  <c r="F30"/>
  <c r="G30"/>
  <c r="H30"/>
  <c r="I30"/>
  <c r="J30"/>
  <c r="K30"/>
  <c r="L30"/>
  <c r="M30"/>
  <c r="N30"/>
  <c r="O30"/>
  <c r="P30"/>
  <c r="Q30"/>
  <c r="R30"/>
  <c r="S30"/>
  <c r="D31"/>
  <c r="E31"/>
  <c r="F31"/>
  <c r="G31"/>
  <c r="H31"/>
  <c r="I31"/>
  <c r="J31"/>
  <c r="K31"/>
  <c r="L31"/>
  <c r="M31"/>
  <c r="N31"/>
  <c r="O31"/>
  <c r="P31"/>
  <c r="Q31"/>
  <c r="R31"/>
  <c r="S31"/>
  <c r="D32"/>
  <c r="E32"/>
  <c r="F32"/>
  <c r="G32"/>
  <c r="H32"/>
  <c r="I32"/>
  <c r="J32"/>
  <c r="K32"/>
  <c r="L32"/>
  <c r="M32"/>
  <c r="N32"/>
  <c r="O32"/>
  <c r="P32"/>
  <c r="Q32"/>
  <c r="R32"/>
  <c r="S32"/>
  <c r="D33"/>
  <c r="E33"/>
  <c r="F33"/>
  <c r="G33"/>
  <c r="H33"/>
  <c r="I33"/>
  <c r="J33"/>
  <c r="K33"/>
  <c r="L33"/>
  <c r="M33"/>
  <c r="N33"/>
  <c r="O33"/>
  <c r="P33"/>
  <c r="Q33"/>
  <c r="R33"/>
  <c r="S33"/>
  <c r="D34"/>
  <c r="E34"/>
  <c r="F34"/>
  <c r="G34"/>
  <c r="H34"/>
  <c r="I34"/>
  <c r="J34"/>
  <c r="K34"/>
  <c r="L34"/>
  <c r="M34"/>
  <c r="N34"/>
  <c r="O34"/>
  <c r="P34"/>
  <c r="Q34"/>
  <c r="R34"/>
  <c r="S34"/>
  <c r="D35"/>
  <c r="E35"/>
  <c r="F35"/>
  <c r="G35"/>
  <c r="H35"/>
  <c r="I35"/>
  <c r="J35"/>
  <c r="K35"/>
  <c r="L35"/>
  <c r="M35"/>
  <c r="N35"/>
  <c r="O35"/>
  <c r="P35"/>
  <c r="Q35"/>
  <c r="R35"/>
  <c r="S35"/>
  <c r="D36"/>
  <c r="E36"/>
  <c r="F36"/>
  <c r="G36"/>
  <c r="H36"/>
  <c r="I36"/>
  <c r="J36"/>
  <c r="K36"/>
  <c r="L36"/>
  <c r="M36"/>
  <c r="N36"/>
  <c r="O36"/>
  <c r="P36"/>
  <c r="Q36"/>
  <c r="R36"/>
  <c r="S36"/>
  <c r="D37"/>
  <c r="E37"/>
  <c r="F37"/>
  <c r="G37"/>
  <c r="H37"/>
  <c r="I37"/>
  <c r="J37"/>
  <c r="K37"/>
  <c r="L37"/>
  <c r="M37"/>
  <c r="N37"/>
  <c r="O37"/>
  <c r="P37"/>
  <c r="Q37"/>
  <c r="R37"/>
  <c r="S37"/>
  <c r="D38"/>
  <c r="E38"/>
  <c r="F38"/>
  <c r="G38"/>
  <c r="H38"/>
  <c r="I38"/>
  <c r="J38"/>
  <c r="K38"/>
  <c r="L38"/>
  <c r="M38"/>
  <c r="N38"/>
  <c r="O38"/>
  <c r="P38"/>
  <c r="Q38"/>
  <c r="R38"/>
  <c r="S38"/>
  <c r="D39"/>
  <c r="E39"/>
  <c r="F39"/>
  <c r="G39"/>
  <c r="H39"/>
  <c r="I39"/>
  <c r="J39"/>
  <c r="K39"/>
  <c r="L39"/>
  <c r="M39"/>
  <c r="N39"/>
  <c r="O39"/>
  <c r="P39"/>
  <c r="Q39"/>
  <c r="R39"/>
  <c r="S39"/>
  <c r="D40"/>
  <c r="E40"/>
  <c r="F40"/>
  <c r="G40"/>
  <c r="H40"/>
  <c r="I40"/>
  <c r="J40"/>
  <c r="K40"/>
  <c r="L40"/>
  <c r="M40"/>
  <c r="N40"/>
  <c r="O40"/>
  <c r="P40"/>
  <c r="Q40"/>
  <c r="R40"/>
  <c r="S40"/>
  <c r="D42"/>
  <c r="E42"/>
  <c r="F42"/>
  <c r="G42"/>
  <c r="H42"/>
  <c r="I42"/>
  <c r="J42"/>
  <c r="K42"/>
  <c r="L42"/>
  <c r="M42"/>
  <c r="N42"/>
  <c r="O42"/>
  <c r="P42"/>
  <c r="Q42"/>
  <c r="R42"/>
  <c r="S42"/>
  <c r="C3"/>
  <c r="C4"/>
  <c r="C5"/>
  <c r="C7"/>
  <c r="C8"/>
  <c r="C9"/>
  <c r="C10"/>
  <c r="C11"/>
  <c r="C12"/>
  <c r="C13"/>
  <c r="C14"/>
  <c r="C15"/>
  <c r="C16"/>
  <c r="C17"/>
  <c r="C18"/>
  <c r="C19"/>
  <c r="C20"/>
  <c r="C21"/>
  <c r="C22"/>
  <c r="C23"/>
  <c r="C24"/>
  <c r="C25"/>
  <c r="C26"/>
  <c r="C27"/>
  <c r="C28"/>
  <c r="C29"/>
  <c r="C30"/>
  <c r="C31"/>
  <c r="C32"/>
  <c r="C33"/>
  <c r="C34"/>
  <c r="C35"/>
  <c r="C36"/>
  <c r="C37"/>
  <c r="C38"/>
  <c r="C39"/>
  <c r="C40"/>
  <c r="C42"/>
  <c r="C2"/>
  <c r="F56" i="14" l="1"/>
  <c r="E48" i="13" s="1"/>
  <c r="G56" i="14"/>
  <c r="F48" i="13" s="1"/>
  <c r="C56" i="14"/>
  <c r="J56"/>
  <c r="I56"/>
  <c r="H48" i="13" s="1"/>
  <c r="H56" i="14"/>
  <c r="G48" i="13" s="1"/>
  <c r="E56" i="14"/>
  <c r="D48" i="13" s="1"/>
  <c r="D56" i="14"/>
  <c r="C48" i="13" s="1"/>
  <c r="W53" i="14"/>
  <c r="X53" s="1"/>
  <c r="W64"/>
  <c r="X64" s="1"/>
  <c r="N99"/>
  <c r="N91"/>
  <c r="O101"/>
  <c r="O93"/>
  <c r="O85"/>
  <c r="P95"/>
  <c r="P87"/>
  <c r="Q97"/>
  <c r="Q89"/>
  <c r="R99"/>
  <c r="R91"/>
  <c r="O95"/>
  <c r="O87"/>
  <c r="P97"/>
  <c r="P89"/>
  <c r="Q99"/>
  <c r="Q91"/>
  <c r="R101"/>
  <c r="R93"/>
  <c r="R85"/>
  <c r="W71"/>
  <c r="X71" s="1"/>
  <c r="W63"/>
  <c r="X63" s="1"/>
  <c r="W67"/>
  <c r="X67" s="1"/>
  <c r="W47"/>
  <c r="X47" s="1"/>
  <c r="W68"/>
  <c r="X68" s="1"/>
  <c r="W55"/>
  <c r="X55" s="1"/>
  <c r="W43"/>
  <c r="X43" s="1"/>
  <c r="N95"/>
  <c r="N87"/>
  <c r="O97"/>
  <c r="O89"/>
  <c r="P99"/>
  <c r="P91"/>
  <c r="Q101"/>
  <c r="Q93"/>
  <c r="Q85"/>
  <c r="R95"/>
  <c r="R87"/>
  <c r="W42"/>
  <c r="X42" s="1"/>
  <c r="W66"/>
  <c r="X66" s="1"/>
  <c r="N98"/>
  <c r="N90"/>
  <c r="O100"/>
  <c r="O92"/>
  <c r="P84"/>
  <c r="P94"/>
  <c r="P86"/>
  <c r="Q96"/>
  <c r="Q88"/>
  <c r="R84"/>
  <c r="R98"/>
  <c r="R94"/>
  <c r="R90"/>
  <c r="R86"/>
  <c r="W78"/>
  <c r="X78" s="1"/>
  <c r="W70"/>
  <c r="X70" s="1"/>
  <c r="AD12"/>
  <c r="AD21"/>
  <c r="AE17"/>
  <c r="AE19"/>
  <c r="AE9"/>
  <c r="AE22"/>
  <c r="AD13"/>
  <c r="AE15"/>
  <c r="AD18"/>
  <c r="AE14"/>
  <c r="AE11"/>
  <c r="AE16"/>
  <c r="AD20"/>
  <c r="W62"/>
  <c r="X62" s="1"/>
  <c r="W76"/>
  <c r="X76" s="1"/>
  <c r="AE10"/>
  <c r="AE7"/>
  <c r="AD6"/>
  <c r="AD8"/>
  <c r="AD3"/>
  <c r="AC23"/>
  <c r="AE23" s="1"/>
  <c r="W46"/>
  <c r="X46" s="1"/>
  <c r="W50"/>
  <c r="X50" s="1"/>
  <c r="W54"/>
  <c r="X54" s="1"/>
  <c r="W52"/>
  <c r="X52" s="1"/>
  <c r="W44"/>
  <c r="X44" s="1"/>
  <c r="W75"/>
  <c r="X75" s="1"/>
  <c r="W51"/>
  <c r="X51" s="1"/>
  <c r="C78"/>
  <c r="D78" s="1"/>
  <c r="F60"/>
  <c r="F69"/>
  <c r="F61"/>
  <c r="F62"/>
  <c r="F63"/>
  <c r="N88"/>
  <c r="O98"/>
  <c r="O90"/>
  <c r="P100"/>
  <c r="P92"/>
  <c r="Q84"/>
  <c r="Q94"/>
  <c r="Q86"/>
  <c r="R96"/>
  <c r="R88"/>
  <c r="W56"/>
  <c r="X56" s="1"/>
  <c r="W48"/>
  <c r="X48" s="1"/>
  <c r="W40"/>
  <c r="X40" s="1"/>
  <c r="W69"/>
  <c r="X69" s="1"/>
  <c r="W77"/>
  <c r="X77" s="1"/>
  <c r="W39"/>
  <c r="X39" s="1"/>
  <c r="W49"/>
  <c r="X49" s="1"/>
  <c r="W41"/>
  <c r="X41" s="1"/>
  <c r="W79"/>
  <c r="X79" s="1"/>
  <c r="X45"/>
  <c r="W72"/>
  <c r="X72" s="1"/>
  <c r="W74"/>
  <c r="X74" s="1"/>
  <c r="W73"/>
  <c r="X73" s="1"/>
  <c r="W65"/>
  <c r="X65" s="1"/>
  <c r="N97"/>
  <c r="N89"/>
  <c r="O99"/>
  <c r="O91"/>
  <c r="P101"/>
  <c r="P93"/>
  <c r="P85"/>
  <c r="Q95"/>
  <c r="Q87"/>
  <c r="R97"/>
  <c r="R89"/>
  <c r="O84"/>
  <c r="O94"/>
  <c r="O86"/>
  <c r="P96"/>
  <c r="P88"/>
  <c r="Q98"/>
  <c r="Q90"/>
  <c r="R100"/>
  <c r="R92"/>
  <c r="N84"/>
  <c r="O96"/>
  <c r="O88"/>
  <c r="P98"/>
  <c r="P90"/>
  <c r="Q100"/>
  <c r="Q92"/>
  <c r="N100"/>
  <c r="N92"/>
  <c r="N94"/>
  <c r="N86"/>
  <c r="N101"/>
  <c r="N93"/>
  <c r="N85"/>
  <c r="N96"/>
  <c r="R20"/>
  <c r="S20" s="1"/>
  <c r="K55"/>
  <c r="G21"/>
  <c r="H21"/>
  <c r="C21"/>
  <c r="I20"/>
  <c r="J20" s="1"/>
  <c r="D21"/>
  <c r="F21"/>
  <c r="E21"/>
  <c r="K38"/>
  <c r="T43" i="11"/>
  <c r="U6"/>
  <c r="F34" i="14"/>
  <c r="G34"/>
  <c r="H34"/>
  <c r="D34"/>
  <c r="C34"/>
  <c r="E34"/>
  <c r="I24"/>
  <c r="J24" s="1"/>
  <c r="I33"/>
  <c r="J33" s="1"/>
  <c r="I30"/>
  <c r="J30" s="1"/>
  <c r="I26"/>
  <c r="J26" s="1"/>
  <c r="I31"/>
  <c r="J31" s="1"/>
  <c r="I27"/>
  <c r="J27" s="1"/>
  <c r="I32"/>
  <c r="J32" s="1"/>
  <c r="I28"/>
  <c r="J28" s="1"/>
  <c r="I25"/>
  <c r="J25" s="1"/>
  <c r="I29"/>
  <c r="J29" s="1"/>
  <c r="U10" i="11"/>
  <c r="U27"/>
  <c r="U19"/>
  <c r="U7"/>
  <c r="S43"/>
  <c r="U23"/>
  <c r="U24"/>
  <c r="U16"/>
  <c r="U15"/>
  <c r="E78" i="14"/>
  <c r="K40"/>
  <c r="U42" i="11"/>
  <c r="U38"/>
  <c r="U34"/>
  <c r="U30"/>
  <c r="M43"/>
  <c r="E43"/>
  <c r="U28"/>
  <c r="U25"/>
  <c r="U21"/>
  <c r="U3"/>
  <c r="K43"/>
  <c r="U32"/>
  <c r="K52" i="14"/>
  <c r="K44"/>
  <c r="K48"/>
  <c r="U39" i="11"/>
  <c r="U31"/>
  <c r="U12"/>
  <c r="G43"/>
  <c r="O43"/>
  <c r="U2"/>
  <c r="U35"/>
  <c r="U8"/>
  <c r="U40"/>
  <c r="U37"/>
  <c r="U36"/>
  <c r="U29"/>
  <c r="I43"/>
  <c r="Q43"/>
  <c r="U33"/>
  <c r="U26"/>
  <c r="U18"/>
  <c r="U22"/>
  <c r="U17"/>
  <c r="U14"/>
  <c r="U13"/>
  <c r="U11"/>
  <c r="R43"/>
  <c r="N43"/>
  <c r="J43"/>
  <c r="F43"/>
  <c r="K41" i="14"/>
  <c r="K46"/>
  <c r="K42"/>
  <c r="U20" i="11"/>
  <c r="U5"/>
  <c r="U4"/>
  <c r="P43"/>
  <c r="L43"/>
  <c r="H43"/>
  <c r="D43"/>
  <c r="K51" i="14"/>
  <c r="K47"/>
  <c r="K43"/>
  <c r="K39"/>
  <c r="R17"/>
  <c r="S17" s="1"/>
  <c r="R9"/>
  <c r="S9" s="1"/>
  <c r="C43" i="11"/>
  <c r="U9"/>
  <c r="R13" i="14"/>
  <c r="S13" s="1"/>
  <c r="R5"/>
  <c r="S5" s="1"/>
  <c r="K53"/>
  <c r="K49"/>
  <c r="K45"/>
  <c r="I5"/>
  <c r="J5" s="1"/>
  <c r="K54"/>
  <c r="K50"/>
  <c r="I13"/>
  <c r="J13" s="1"/>
  <c r="R15"/>
  <c r="S15" s="1"/>
  <c r="I17"/>
  <c r="J17" s="1"/>
  <c r="I9"/>
  <c r="J9" s="1"/>
  <c r="R19"/>
  <c r="S19" s="1"/>
  <c r="R11"/>
  <c r="S11" s="1"/>
  <c r="R7"/>
  <c r="S7" s="1"/>
  <c r="R3"/>
  <c r="S3" s="1"/>
  <c r="R16"/>
  <c r="S16" s="1"/>
  <c r="R12"/>
  <c r="S12" s="1"/>
  <c r="R8"/>
  <c r="S8" s="1"/>
  <c r="R4"/>
  <c r="S4" s="1"/>
  <c r="I3"/>
  <c r="J3" s="1"/>
  <c r="R18"/>
  <c r="S18" s="1"/>
  <c r="R14"/>
  <c r="S14" s="1"/>
  <c r="R10"/>
  <c r="S10" s="1"/>
  <c r="R6"/>
  <c r="S6" s="1"/>
  <c r="I18"/>
  <c r="J18" s="1"/>
  <c r="I10"/>
  <c r="J10" s="1"/>
  <c r="N21"/>
  <c r="I14"/>
  <c r="J14" s="1"/>
  <c r="I6"/>
  <c r="J6" s="1"/>
  <c r="Q21"/>
  <c r="O21"/>
  <c r="P21"/>
  <c r="I19"/>
  <c r="J19" s="1"/>
  <c r="I15"/>
  <c r="J15" s="1"/>
  <c r="I11"/>
  <c r="J11" s="1"/>
  <c r="I7"/>
  <c r="J7" s="1"/>
  <c r="I16"/>
  <c r="J16" s="1"/>
  <c r="I12"/>
  <c r="J12" s="1"/>
  <c r="I8"/>
  <c r="J8" s="1"/>
  <c r="I4"/>
  <c r="J4" s="1"/>
  <c r="P117" l="1"/>
  <c r="R118"/>
  <c r="P111"/>
  <c r="Q111"/>
  <c r="Q119"/>
  <c r="R119"/>
  <c r="R111"/>
  <c r="O121"/>
  <c r="P118"/>
  <c r="R113"/>
  <c r="P110"/>
  <c r="R105"/>
  <c r="Q118"/>
  <c r="O119"/>
  <c r="O118"/>
  <c r="O111"/>
  <c r="R104"/>
  <c r="P119"/>
  <c r="P109"/>
  <c r="R107"/>
  <c r="O107"/>
  <c r="R115"/>
  <c r="P107"/>
  <c r="Q107"/>
  <c r="O115"/>
  <c r="P115"/>
  <c r="Q115"/>
  <c r="Q108"/>
  <c r="R110"/>
  <c r="O110"/>
  <c r="P114"/>
  <c r="Q110"/>
  <c r="R106"/>
  <c r="P108"/>
  <c r="AD23"/>
  <c r="T4"/>
  <c r="T20"/>
  <c r="T19"/>
  <c r="T18"/>
  <c r="T17"/>
  <c r="T3"/>
  <c r="T16"/>
  <c r="T15"/>
  <c r="T14"/>
  <c r="T13"/>
  <c r="T12"/>
  <c r="T11"/>
  <c r="T10"/>
  <c r="T9"/>
  <c r="T8"/>
  <c r="T7"/>
  <c r="T6"/>
  <c r="T5"/>
  <c r="K12"/>
  <c r="K13"/>
  <c r="K4"/>
  <c r="K9"/>
  <c r="K8"/>
  <c r="K16"/>
  <c r="K5"/>
  <c r="K17"/>
  <c r="K3"/>
  <c r="K20"/>
  <c r="K6"/>
  <c r="K10"/>
  <c r="K14"/>
  <c r="K18"/>
  <c r="K7"/>
  <c r="K11"/>
  <c r="K15"/>
  <c r="K19"/>
  <c r="P112"/>
  <c r="O108"/>
  <c r="R108"/>
  <c r="O116"/>
  <c r="O106"/>
  <c r="P113"/>
  <c r="Q105"/>
  <c r="P121"/>
  <c r="O105"/>
  <c r="D5" i="13"/>
  <c r="F78" i="14"/>
  <c r="H5" i="13" s="1"/>
  <c r="O117" i="14"/>
  <c r="O109"/>
  <c r="O114"/>
  <c r="Q113"/>
  <c r="O113"/>
  <c r="P105"/>
  <c r="Q114"/>
  <c r="R121"/>
  <c r="P102"/>
  <c r="R112"/>
  <c r="O104"/>
  <c r="O112"/>
  <c r="P116"/>
  <c r="P106"/>
  <c r="Q106"/>
  <c r="Q121"/>
  <c r="P104"/>
  <c r="R114"/>
  <c r="Q120"/>
  <c r="R117"/>
  <c r="Q117"/>
  <c r="Q104"/>
  <c r="Q116"/>
  <c r="R116"/>
  <c r="Q112"/>
  <c r="R120"/>
  <c r="R109"/>
  <c r="O120"/>
  <c r="P120"/>
  <c r="Q109"/>
  <c r="N102"/>
  <c r="N121" s="1"/>
  <c r="R102"/>
  <c r="Q102"/>
  <c r="O102"/>
  <c r="U43" i="11"/>
  <c r="T44" s="1"/>
  <c r="I34" i="14"/>
  <c r="J34" s="1"/>
  <c r="F5" i="13"/>
  <c r="K56" i="14"/>
  <c r="I48" i="13" s="1"/>
  <c r="B48"/>
  <c r="R21" i="14"/>
  <c r="C132" i="13" s="1"/>
  <c r="I21" i="14"/>
  <c r="J21" s="1"/>
  <c r="K21" l="1"/>
  <c r="L44" i="11"/>
  <c r="T21" i="14"/>
  <c r="C83" i="13"/>
  <c r="N109" i="14"/>
  <c r="N116"/>
  <c r="N115"/>
  <c r="N119"/>
  <c r="N108"/>
  <c r="N110"/>
  <c r="N118"/>
  <c r="N111"/>
  <c r="N107"/>
  <c r="N113"/>
  <c r="N105"/>
  <c r="N104"/>
  <c r="N120"/>
  <c r="N112"/>
  <c r="N117"/>
  <c r="N106"/>
  <c r="N114"/>
  <c r="D83" i="13"/>
  <c r="F83"/>
  <c r="E83"/>
  <c r="G83"/>
  <c r="O44" i="11"/>
  <c r="I44"/>
  <c r="C44"/>
  <c r="C45" s="1"/>
  <c r="D44"/>
  <c r="G44"/>
  <c r="Q44"/>
  <c r="P44"/>
  <c r="R44"/>
  <c r="M44"/>
  <c r="K44"/>
  <c r="E44"/>
  <c r="S44"/>
  <c r="J44"/>
  <c r="N44"/>
  <c r="H44"/>
  <c r="F44"/>
  <c r="S21" i="14"/>
  <c r="F132" i="13"/>
  <c r="E132"/>
  <c r="D132"/>
  <c r="D45" i="11" l="1"/>
  <c r="E45" s="1"/>
  <c r="F45" s="1"/>
  <c r="G45" s="1"/>
  <c r="H45" s="1"/>
  <c r="I45" s="1"/>
  <c r="J45" s="1"/>
  <c r="K45" s="1"/>
  <c r="L45" s="1"/>
  <c r="M45" s="1"/>
  <c r="N45" s="1"/>
  <c r="O45" s="1"/>
  <c r="P45" s="1"/>
  <c r="Q45" s="1"/>
  <c r="R45" s="1"/>
  <c r="S45" s="1"/>
  <c r="T45" s="1"/>
</calcChain>
</file>

<file path=xl/comments1.xml><?xml version="1.0" encoding="utf-8"?>
<comments xmlns="http://schemas.openxmlformats.org/spreadsheetml/2006/main">
  <authors>
    <author>2228064</author>
  </authors>
  <commentList>
    <comment ref="C59" authorId="0">
      <text>
        <r>
          <rPr>
            <b/>
            <sz val="8"/>
            <color indexed="81"/>
            <rFont val="Tahoma"/>
            <family val="2"/>
          </rPr>
          <t>Obs</t>
        </r>
        <r>
          <rPr>
            <sz val="8"/>
            <color indexed="81"/>
            <rFont val="Tahoma"/>
            <family val="2"/>
          </rPr>
          <t xml:space="preserve">: Dados de outro arquivo (Lista_de_egressos_RegAcadêmico_2016_1_Cursos)
</t>
        </r>
      </text>
    </comment>
  </commentList>
</comments>
</file>

<file path=xl/sharedStrings.xml><?xml version="1.0" encoding="utf-8"?>
<sst xmlns="http://schemas.openxmlformats.org/spreadsheetml/2006/main" count="45045" uniqueCount="4063">
  <si>
    <t>ID da resposta</t>
  </si>
  <si>
    <t>Data de envio</t>
  </si>
  <si>
    <t>Última página</t>
  </si>
  <si>
    <t>Idioma inicial</t>
  </si>
  <si>
    <t>Data de início</t>
  </si>
  <si>
    <t>Data da última ação</t>
  </si>
  <si>
    <t>Nome completo:</t>
  </si>
  <si>
    <t>Ano de conclusão:</t>
  </si>
  <si>
    <t>Em qual Campus-</t>
  </si>
  <si>
    <t>Qual curso no Campus de Alegre-</t>
  </si>
  <si>
    <t>Qual curso no Campus Aracruz-</t>
  </si>
  <si>
    <t>Qual curso no Campus Cachoeiro de Itapemirim-</t>
  </si>
  <si>
    <t>Qual curso no Campus Cariacica-</t>
  </si>
  <si>
    <t>Qual curso no Campus Colatina-</t>
  </si>
  <si>
    <t>Qual curso no Campus Guarapari-</t>
  </si>
  <si>
    <t>Qual curso no Campus Ibatiba-</t>
  </si>
  <si>
    <t>Qual curso no Campus Itapina-</t>
  </si>
  <si>
    <t>Qual curso no Campus Linhares-</t>
  </si>
  <si>
    <t>Qual curso no Campus Nova Venécia-</t>
  </si>
  <si>
    <t>Qual curso no Campus Piúma-</t>
  </si>
  <si>
    <t>Qual curso no Campus Santa Teresa-</t>
  </si>
  <si>
    <t>Qual curso no Campus São Mateus-</t>
  </si>
  <si>
    <t>Qual curso no Campus Serra-</t>
  </si>
  <si>
    <t>Qual curso no Campus Venda Nova do Imigrante-</t>
  </si>
  <si>
    <t>Qual curso no Campus Vila Velha-</t>
  </si>
  <si>
    <t>Qual curso no Campus Vitória-</t>
  </si>
  <si>
    <t>1. Atualmente o(a) sr(a) está:</t>
  </si>
  <si>
    <t>1. Atualmente o(a) sr(a) está: [Outros]</t>
  </si>
  <si>
    <t>2. O(a) sr(a) trabalha na área em que se formou no curso técnico-</t>
  </si>
  <si>
    <t>3. Qual é a sua CARGA HORÁRIA semanal de trabalho-</t>
  </si>
  <si>
    <t>4. Qual é o seu VÍNCULO EMPREGATÍCIO-</t>
  </si>
  <si>
    <t>4. Qual é o seu VÍNCULO EMPREGATÍCIO- [Outros]</t>
  </si>
  <si>
    <t>5. O(a) sr(a) já trabalhava antes de iniciar o seu curso técnico-</t>
  </si>
  <si>
    <t>6. Há quanto tempo o(a) sr(a) trabalha na área técnica em que se formou-</t>
  </si>
  <si>
    <t>7. Qual o principal TIPO DE ATIVIDADE que o(a) sr(a) exerce no seu trabalho atual-</t>
  </si>
  <si>
    <t>7. Qual o principal TIPO DE ATIVIDADE que o(a) sr(a) exerce no seu trabalho atual- [Outros]</t>
  </si>
  <si>
    <t>8. Como é a EXIGÊNCIA DA SUA CAPACITAÇÃO PROFISSIONAL na atualidade-</t>
  </si>
  <si>
    <t>9. Onde está LOCALIZADO o seu trabalho atual-</t>
  </si>
  <si>
    <t>10. O seu DESEJO de trabalhar na área técnica quando se formou era:</t>
  </si>
  <si>
    <t>11. Na sua opinião, como foi o seu APRENDIZADO durante o curso-</t>
  </si>
  <si>
    <t>12. Qual o seu grau de satisfação com a ÁREA PROFISSIONAL em que o(a) sr(a) fez o seu curso técnico-</t>
  </si>
  <si>
    <t>13. Na região em que o(a) sr(a) vive, como são as OFERTAS PROFISSIONAIS da sua área técnica-</t>
  </si>
  <si>
    <t>14. Após a conclusão do seu curso técnico, o(a) sr(a) concluiu ou está cursando OUTRO CURSO TÉCNICO-</t>
  </si>
  <si>
    <t>15. Qual a relação entre a área profissional deste novo curso e o curso técnico anterior-</t>
  </si>
  <si>
    <t>16. Este outro curso técnico que o(a) sr(a) realiza ou realizou, é na mesma instituição em que fez o
	curso técnico anterior-</t>
  </si>
  <si>
    <t>17. Após a conclusão do seu curso técnico, o(a) sr(a) concluiu ou está cursando algum CURSO DE NÍVEL
	SUPERIOR-</t>
  </si>
  <si>
    <t>18. Qual a relação entre a área profissional do seu curso superior e o seu curso técnico-</t>
  </si>
  <si>
    <t>19. Este curso superior que o(a) sr(a) realiza/realizou, é na mesma instituição em que fez o curso
	técnico-</t>
  </si>
  <si>
    <t>20. Qual o tipo de graduação oferecido pelo seu curso superior:</t>
  </si>
  <si>
    <t>21. Em que tipo de escola o(a) sr(a) cursou o ensino fundamental (1a. A 8a. Série)-</t>
  </si>
  <si>
    <t>22. Em que tipo de escola o(a) sr(a) cursou o ensino Médio (2o. grau)-</t>
  </si>
  <si>
    <t>23. Qual o nivel de escolaridade do seu Pai-</t>
  </si>
  <si>
    <t>24. Qual o nível de escolaridade da sua Mãe-</t>
  </si>
  <si>
    <t>25. Qual a MODALIDADE de curso técnico que o(a) sr(a) cursou-</t>
  </si>
  <si>
    <t>26. [Na sua opinião, como o(a) sr.(a) avalia a INSTITUIÇÃO de modo geral-]</t>
  </si>
  <si>
    <t>26. [Como o(a) sr.(a) avalia a INFRAESTRUTURA geral da instituição-]</t>
  </si>
  <si>
    <t>26. [Como o(a) sr.(a) avalia o CURSO TÉCNICO que o(a) sr(a) concluiu-]</t>
  </si>
  <si>
    <t>26. [Como o(a) sr.(a) avalia os CONHECIMENTOS TEÓRICOS da sua área de formação técnica-]</t>
  </si>
  <si>
    <t>26. [Como o(a) sr.(a) avalia os CONHECIMENTOS PRÁTICOS da sua área de formação técnica-]</t>
  </si>
  <si>
    <t>26. [Como o(a) sr.(a) avalia a QUALIFICAÇÃO DOS SEUS PROFESSORES-]</t>
  </si>
  <si>
    <t>27. Como foi o seu curso técnico em relação a sua EXPECTATIVA-</t>
  </si>
  <si>
    <t>28. Como você avalia o IFES de um modo geral-</t>
  </si>
  <si>
    <t>29. Qual o seu nível de escolaridade atual-</t>
  </si>
  <si>
    <t>30. Considerando o salário mínimo federal de R$ 788,00, qual a sua renda mensal em salários mínimos-</t>
  </si>
  <si>
    <t>Gostaria que o Campus do Ifes onde fez o curso promovesse alguma ação voltada aos egressos-</t>
  </si>
  <si>
    <t>Que tipo de ação-</t>
  </si>
  <si>
    <t>Que tipo de ação- [Outros]</t>
  </si>
  <si>
    <t>Se desejar, deixe uma sugestão para que possamos aprimorar nossa Instituição.</t>
  </si>
  <si>
    <t>pt-BR</t>
  </si>
  <si>
    <t>2015-09-02 14:54:15</t>
  </si>
  <si>
    <t>2015-09-02 15:05:10</t>
  </si>
  <si>
    <t>Erika de andrade Silva Leal</t>
  </si>
  <si>
    <t>Campus Cariacica</t>
  </si>
  <si>
    <t>Técnico em Logística</t>
  </si>
  <si>
    <t>Trabalhando e estudando</t>
  </si>
  <si>
    <t>Sim, parcialmente</t>
  </si>
  <si>
    <t>De 31 a 40 h</t>
  </si>
  <si>
    <t>Servidor público concursado</t>
  </si>
  <si>
    <t>Sim</t>
  </si>
  <si>
    <t>De 2 a 5 anos</t>
  </si>
  <si>
    <t>Atividade Técnica</t>
  </si>
  <si>
    <t>Compatível com a recebida no curso técnico</t>
  </si>
  <si>
    <t>Com distância de até 50 Km de onde realizou o curso técnico.</t>
  </si>
  <si>
    <t>Muito alto</t>
  </si>
  <si>
    <t>Médio</t>
  </si>
  <si>
    <t>Satisfeito</t>
  </si>
  <si>
    <t>Há poucas ofertas de emprego ou trabalho</t>
  </si>
  <si>
    <t>Não</t>
  </si>
  <si>
    <t>N/A</t>
  </si>
  <si>
    <t>Somente em escola pública</t>
  </si>
  <si>
    <t>Analfabeto</t>
  </si>
  <si>
    <t>Pós-médio/Subsequente</t>
  </si>
  <si>
    <t>Boa</t>
  </si>
  <si>
    <t>Ótima</t>
  </si>
  <si>
    <t>Atendeu as expectativas</t>
  </si>
  <si>
    <t>Campus Vitória</t>
  </si>
  <si>
    <t>Técnico em Edificações</t>
  </si>
  <si>
    <t>Campus Serra</t>
  </si>
  <si>
    <t>Técnico em Informática</t>
  </si>
  <si>
    <t>Técnico em Administração</t>
  </si>
  <si>
    <t>De 21 a 30 h</t>
  </si>
  <si>
    <t>Estagiário</t>
  </si>
  <si>
    <t>Sem resposta</t>
  </si>
  <si>
    <t>Atividade Administrativa</t>
  </si>
  <si>
    <t>Alto</t>
  </si>
  <si>
    <t>Há ofertas de emprego ou trabalho</t>
  </si>
  <si>
    <t>Fracamente relacionada</t>
  </si>
  <si>
    <t>Bacharelado (ex. Cursos de direito, medicina, engenharia, etc.)</t>
  </si>
  <si>
    <t>Médio incomp. (2o. Grau inc)</t>
  </si>
  <si>
    <t>Médio completo</t>
  </si>
  <si>
    <t>Superior incompleto</t>
  </si>
  <si>
    <t>Até 1 Salário Mínimo</t>
  </si>
  <si>
    <t>2015-09-04 14:12:25</t>
  </si>
  <si>
    <t>2015-09-04 14:08:15</t>
  </si>
  <si>
    <t>Willian Almeida da silva</t>
  </si>
  <si>
    <t>Em contrato temporário</t>
  </si>
  <si>
    <t>Nunca trabalhou na área técnica de formação</t>
  </si>
  <si>
    <t>No próprio município onde realizou o curso técnico.</t>
  </si>
  <si>
    <t>Indiferente</t>
  </si>
  <si>
    <t>Fortemente relacionada com a área do curso técnico</t>
  </si>
  <si>
    <t>Primário completo (4a. série comp.)</t>
  </si>
  <si>
    <t>Primário inc.(1a. a 4a. Incomp.)</t>
  </si>
  <si>
    <t>Ruim</t>
  </si>
  <si>
    <t>Regular</t>
  </si>
  <si>
    <t>Não atendeu as expectativas</t>
  </si>
  <si>
    <t>Mais de 1 a 2 salários mínimos (até R$ 1576,00)</t>
  </si>
  <si>
    <t>Campus Guarapari</t>
  </si>
  <si>
    <t>Não está trabalhando e nem estudando</t>
  </si>
  <si>
    <t>Muito baixo</t>
  </si>
  <si>
    <t>Muito insatisfeito</t>
  </si>
  <si>
    <t>Praticamente não há ofertas de emprego para profissionais da sua área técnica</t>
  </si>
  <si>
    <t>2015-09-04 14:17:25</t>
  </si>
  <si>
    <t>2015-09-04 14:09:39</t>
  </si>
  <si>
    <t>Lidia Ramos da Vitória</t>
  </si>
  <si>
    <t>Técnico em Portos</t>
  </si>
  <si>
    <t>Apenas estudando</t>
  </si>
  <si>
    <t>Baixo</t>
  </si>
  <si>
    <t>Integrado (médio e técnico em um mesmo curso)</t>
  </si>
  <si>
    <t>Superou as expectativas</t>
  </si>
  <si>
    <t>Mais de 5 salários mínimos (mais de R$ 3940,01)</t>
  </si>
  <si>
    <t>2015-09-04 15:30:39</t>
  </si>
  <si>
    <t>2015-09-04 15:24:49</t>
  </si>
  <si>
    <t>2015-09-04 15:30:38</t>
  </si>
  <si>
    <t>José Carlos Gomes Jr</t>
  </si>
  <si>
    <t>Concomitância externa (médio e técnico em cursos diferentes em escolas diferentes)</t>
  </si>
  <si>
    <t>2015-09-04 17:41:38</t>
  </si>
  <si>
    <t>2015-09-04 17:30:36</t>
  </si>
  <si>
    <t>Lorrayne Medeiro Silva Nunes</t>
  </si>
  <si>
    <t>Trabalhando</t>
  </si>
  <si>
    <t>De 1 a 2 anos</t>
  </si>
  <si>
    <t>Ginásio inc.(5a. a 8a. Incomp.)</t>
  </si>
  <si>
    <t>2015-09-09 17:56:16</t>
  </si>
  <si>
    <t>2015-09-09 17:43:59</t>
  </si>
  <si>
    <t>Andriele Dalvi Moreira</t>
  </si>
  <si>
    <t>Campus Venda Nova do Imigrante</t>
  </si>
  <si>
    <t>Técnico em Agroindústria</t>
  </si>
  <si>
    <t>Outros</t>
  </si>
  <si>
    <t>Educação</t>
  </si>
  <si>
    <t>Não tem nenhuma relação com área profissional do curso técnico.</t>
  </si>
  <si>
    <t>Licenciatura (ex. Formação de professores – Física, Matemática, etc.)</t>
  </si>
  <si>
    <t>Ginásio comp.(8a. Série completa)</t>
  </si>
  <si>
    <t>Campus Colatina</t>
  </si>
  <si>
    <t>Sim, totalmente</t>
  </si>
  <si>
    <t>Até 20 h</t>
  </si>
  <si>
    <t>Empregado com carteira assinada</t>
  </si>
  <si>
    <t>Há menos de um ano</t>
  </si>
  <si>
    <t>Atividade Gerencial</t>
  </si>
  <si>
    <t>Inferior a recebida no curso técnico em que se formou</t>
  </si>
  <si>
    <t>Em município com distância entre 50 e 100 Km de onde realizou o curso técnico.</t>
  </si>
  <si>
    <t>Há muitas ofertas de emprego ou trabalho para profissionais da sua área técnica</t>
  </si>
  <si>
    <t>Somente em escola particular</t>
  </si>
  <si>
    <t>2015-09-14 14:35:12</t>
  </si>
  <si>
    <t>2015-09-14 14:25:48</t>
  </si>
  <si>
    <t>Weverson Sian</t>
  </si>
  <si>
    <t>Técnico em Manutenção Eletromecânica Ferroviária</t>
  </si>
  <si>
    <t>De 41 a 44 h</t>
  </si>
  <si>
    <t>Insatisfeito</t>
  </si>
  <si>
    <t>Mais de 2 a 3 salários mínimos (até R$ 2364,00)</t>
  </si>
  <si>
    <t>Técnico em Segurança do Trabalho</t>
  </si>
  <si>
    <t>2015-09-15 17:27:21</t>
  </si>
  <si>
    <t>2015-09-15 17:16:31</t>
  </si>
  <si>
    <t>Sinvaldo Fernandes</t>
  </si>
  <si>
    <t>Saneamento</t>
  </si>
  <si>
    <t>Maior parte em escola pública</t>
  </si>
  <si>
    <t>Mauro Sérgio Borlotte de Sant'Ana</t>
  </si>
  <si>
    <t>Maior parte em escola particular</t>
  </si>
  <si>
    <t>Superior completo</t>
  </si>
  <si>
    <t>2015-09-15 17:49:34</t>
  </si>
  <si>
    <t>2015-09-15 17:43:41</t>
  </si>
  <si>
    <t>2015-09-15 17:49:33</t>
  </si>
  <si>
    <t>Mônica Canal Bravim</t>
  </si>
  <si>
    <t>Péssima</t>
  </si>
  <si>
    <t>Sem rendimento</t>
  </si>
  <si>
    <t>2015-09-15 18:04:12</t>
  </si>
  <si>
    <t>2015-09-15 17:57:12</t>
  </si>
  <si>
    <t>Luana Tonoli</t>
  </si>
  <si>
    <t>Muito satisfeito</t>
  </si>
  <si>
    <t>2015-09-15 18:21:18</t>
  </si>
  <si>
    <t>2015-09-15 18:16:11</t>
  </si>
  <si>
    <t xml:space="preserve">Iara Gagno Caliman </t>
  </si>
  <si>
    <t>2015-09-15 20:13:51</t>
  </si>
  <si>
    <t>2015-09-15 20:05:45</t>
  </si>
  <si>
    <t>José Helber Vinco</t>
  </si>
  <si>
    <t>2015-09-15 20:20:22</t>
  </si>
  <si>
    <t>2015-09-15 20:10:40</t>
  </si>
  <si>
    <t>Gerson Caldas</t>
  </si>
  <si>
    <t>Acima de 44 h.</t>
  </si>
  <si>
    <t>Fracamente relacionada com o curso técnico anterior</t>
  </si>
  <si>
    <t>Mais de 3 a 4 salários mínimos (até R$ 3152,00)</t>
  </si>
  <si>
    <t>2015-09-16 00:21:10</t>
  </si>
  <si>
    <t>2015-09-16 00:14:42</t>
  </si>
  <si>
    <t xml:space="preserve">LIDIELEM BRIOLI LOPES DA SILVA </t>
  </si>
  <si>
    <t>Danielle Gonçalves Bravim</t>
  </si>
  <si>
    <t>2015-09-16 00:58:45</t>
  </si>
  <si>
    <t>2015-09-16 00:52:03</t>
  </si>
  <si>
    <t>Rayane Zandonadi Sgario</t>
  </si>
  <si>
    <t>2015-09-16 01:57:45</t>
  </si>
  <si>
    <t>2015-09-16 01:51:19</t>
  </si>
  <si>
    <t>Tiago Tristão de Sousa Uliana</t>
  </si>
  <si>
    <t>2015-09-16 09:36:20</t>
  </si>
  <si>
    <t>2015-09-16 09:30:42</t>
  </si>
  <si>
    <t>Daniele Guarnier Zuccon</t>
  </si>
  <si>
    <t>Superior a recebida no curso técnico em que se formou</t>
  </si>
  <si>
    <t>2015-09-16 12:03:06</t>
  </si>
  <si>
    <t>2015-09-16 11:57:10</t>
  </si>
  <si>
    <t>Felipe miranda dos Santos musso</t>
  </si>
  <si>
    <t>Campus Aracruz</t>
  </si>
  <si>
    <t>Técnico em Mecânica</t>
  </si>
  <si>
    <t>Fortemente relacionada com a área profissional do curso técnico anterior</t>
  </si>
  <si>
    <t>Tecnologia (ex. Cursos de tecnólogo)</t>
  </si>
  <si>
    <t>Superior Completo</t>
  </si>
  <si>
    <t>2015-09-16 12:43:00</t>
  </si>
  <si>
    <t>2015-09-16 12:35:42</t>
  </si>
  <si>
    <t>Pedro Augusto Alves da Fonseca</t>
  </si>
  <si>
    <t>2015-09-16 12:51:56</t>
  </si>
  <si>
    <t>2015-09-16 12:45:49</t>
  </si>
  <si>
    <t>Renata mazocco Pizzol lopes</t>
  </si>
  <si>
    <t>Não tem nenhuma relação com o curso técnico anterior</t>
  </si>
  <si>
    <t>2015-09-16 15:35:25</t>
  </si>
  <si>
    <t>2015-09-16 15:28:49</t>
  </si>
  <si>
    <t>Hariet Sudbrack Fernandes</t>
  </si>
  <si>
    <t>2015-09-16 17:12:17</t>
  </si>
  <si>
    <t>2015-09-16 17:07:10</t>
  </si>
  <si>
    <t>2015-09-16 17:12:16</t>
  </si>
  <si>
    <t>Ariani Morales</t>
  </si>
  <si>
    <t>Técnico em Química</t>
  </si>
  <si>
    <t>Rodrigo Borges de Araujo Gomes</t>
  </si>
  <si>
    <t>2015-09-16 17:45:47</t>
  </si>
  <si>
    <t>2015-09-16 17:25:51</t>
  </si>
  <si>
    <t>Cindy Costa Camargo</t>
  </si>
  <si>
    <t>2015-09-16 17:51:16</t>
  </si>
  <si>
    <t>2015-09-16 17:44:08</t>
  </si>
  <si>
    <t>Bárbara Côgo Venturim</t>
  </si>
  <si>
    <t>2015-09-16 18:38:07</t>
  </si>
  <si>
    <t>2015-09-16 18:30:15</t>
  </si>
  <si>
    <t>2015-09-16 18:38:06</t>
  </si>
  <si>
    <t>Simone Augusta dos Santos</t>
  </si>
  <si>
    <t>2015-09-16 21:23:39</t>
  </si>
  <si>
    <t>2015-09-16 21:15:20</t>
  </si>
  <si>
    <t>Deiner Siegler Ribeiro</t>
  </si>
  <si>
    <t>2015-09-16 21:46:31</t>
  </si>
  <si>
    <t>2015-09-16 21:40:51</t>
  </si>
  <si>
    <t>Caio Henrique Silveira Fernandes</t>
  </si>
  <si>
    <t>2015-09-16 22:38:41</t>
  </si>
  <si>
    <t>2015-09-16 22:31:14</t>
  </si>
  <si>
    <t>Jervan Rawlison Barcelos</t>
  </si>
  <si>
    <t>2015-09-16 22:57:20</t>
  </si>
  <si>
    <t>2015-09-16 22:48:32</t>
  </si>
  <si>
    <t>2015-09-16 23:34:43</t>
  </si>
  <si>
    <t>2015-09-16 23:21:03</t>
  </si>
  <si>
    <t>2015-09-16 23:34:42</t>
  </si>
  <si>
    <t>julio César maraschin niederle</t>
  </si>
  <si>
    <t>Atividade Comercial</t>
  </si>
  <si>
    <t>2015-09-17 10:08:32</t>
  </si>
  <si>
    <t>2015-09-17 10:14:31</t>
  </si>
  <si>
    <t xml:space="preserve">Larissa Pereira Modolo </t>
  </si>
  <si>
    <t>2015-09-17 10:39:40</t>
  </si>
  <si>
    <t>2015-09-17 10:32:42</t>
  </si>
  <si>
    <t>2015-09-17 10:39:39</t>
  </si>
  <si>
    <t>Gabriel Panzenatto Fassarella</t>
  </si>
  <si>
    <t>2015-09-17 11:01:51</t>
  </si>
  <si>
    <t>2015-09-17 10:56:54</t>
  </si>
  <si>
    <t>Lucas Henrique Batista da Silva</t>
  </si>
  <si>
    <t>2015-09-17 15:21:21</t>
  </si>
  <si>
    <t>2015-09-17 15:08:33</t>
  </si>
  <si>
    <t>jhonatan Bueck vieira</t>
  </si>
  <si>
    <t>Em município com distância entre 100 e 400 Km</t>
  </si>
  <si>
    <t>2015-09-17 16:56:04</t>
  </si>
  <si>
    <t>2015-09-17 16:47:55</t>
  </si>
  <si>
    <t>Sabrina Canal Bravim</t>
  </si>
  <si>
    <t>AMANDA GOMES DE MATTOS</t>
  </si>
  <si>
    <t>2015-09-17 18:06:23</t>
  </si>
  <si>
    <t>2015-09-17 17:56:24</t>
  </si>
  <si>
    <t>2015-09-17 18:06:22</t>
  </si>
  <si>
    <t>Diego José Langa Lopes</t>
  </si>
  <si>
    <t>Mariana Aparecida Favero Fiorin</t>
  </si>
  <si>
    <t>2015-09-18 10:03:04</t>
  </si>
  <si>
    <t>2015-09-18 09:53:38</t>
  </si>
  <si>
    <t>Danilo Morais de Oliveira</t>
  </si>
  <si>
    <t>motagem e manutenção</t>
  </si>
  <si>
    <t>2015-09-18 10:01:22</t>
  </si>
  <si>
    <t>2015-09-18 09:56:20</t>
  </si>
  <si>
    <t>2015-09-18 10:01:21</t>
  </si>
  <si>
    <t>2015-09-18 13:34:30</t>
  </si>
  <si>
    <t>2015-09-18 13:23:40</t>
  </si>
  <si>
    <t>Campus São Mateus</t>
  </si>
  <si>
    <t>2015-09-18 15:59:42</t>
  </si>
  <si>
    <t>2015-09-18 15:51:26</t>
  </si>
  <si>
    <t>francielle</t>
  </si>
  <si>
    <t>Mais de 5 anos</t>
  </si>
  <si>
    <t>2015-09-18 19:34:29</t>
  </si>
  <si>
    <t>2015-09-18 19:26:58</t>
  </si>
  <si>
    <t>Walter Silva Braga Stange</t>
  </si>
  <si>
    <t>2015-09-19 16:32:21</t>
  </si>
  <si>
    <t>2015-09-19 16:23:40</t>
  </si>
  <si>
    <t>Ivan Galvani Côco</t>
  </si>
  <si>
    <t>2015-09-20 00:07:32</t>
  </si>
  <si>
    <t>2015-09-19 23:58:14</t>
  </si>
  <si>
    <t>Bianca Thiengo Guimarães</t>
  </si>
  <si>
    <t>2015-09-21 16:22:48</t>
  </si>
  <si>
    <t>2015-09-21 16:17:41</t>
  </si>
  <si>
    <t>José Augusto Franco Dardengo</t>
  </si>
  <si>
    <t>2015-09-22 10:08:23</t>
  </si>
  <si>
    <t>2015-09-22 10:02:22</t>
  </si>
  <si>
    <t>ARIELA GUIMARÃES DE SOUZA DA CUNHA</t>
  </si>
  <si>
    <t>Campus Linhares</t>
  </si>
  <si>
    <t>Técnico em Automação Industrial</t>
  </si>
  <si>
    <t>2015-09-22 11:18:07</t>
  </si>
  <si>
    <t>2015-09-22 11:08:08</t>
  </si>
  <si>
    <t>2015-09-22 11:18:06</t>
  </si>
  <si>
    <t>hudson preisigke de oliveira</t>
  </si>
  <si>
    <t>2015-09-22 11:18:58</t>
  </si>
  <si>
    <t>2015-09-22 11:12:46</t>
  </si>
  <si>
    <t>Natália Barcelos do Nascimento</t>
  </si>
  <si>
    <t>2015-09-22 14:20:32</t>
  </si>
  <si>
    <t>2015-09-22 14:13:29</t>
  </si>
  <si>
    <t>2015-09-22 14:20:31</t>
  </si>
  <si>
    <t>Paulo Antonio Sabaini</t>
  </si>
  <si>
    <t>2015-09-22 14:43:29</t>
  </si>
  <si>
    <t>2015-09-22 14:38:11</t>
  </si>
  <si>
    <t>Maikon Rodrigues dos Passos</t>
  </si>
  <si>
    <t>Campus Santa Teresa</t>
  </si>
  <si>
    <t>Serviços braçais</t>
  </si>
  <si>
    <t>2015-09-22 15:24:03</t>
  </si>
  <si>
    <t>2015-09-22 15:15:01</t>
  </si>
  <si>
    <t>Herbert Luiz Cesarino</t>
  </si>
  <si>
    <t>Técnico em Meio Ambiente</t>
  </si>
  <si>
    <t>2015-09-22 17:03:14</t>
  </si>
  <si>
    <t>2015-09-22 16:50:48</t>
  </si>
  <si>
    <t>jailson silva rocha</t>
  </si>
  <si>
    <t>2015-09-22 18:03:40</t>
  </si>
  <si>
    <t>2015-09-22 17:52:27</t>
  </si>
  <si>
    <t xml:space="preserve">Denis Wallace Teixeira </t>
  </si>
  <si>
    <t>Robyson Roger da Silva Beniquio</t>
  </si>
  <si>
    <t>Técnico em Agropecuária</t>
  </si>
  <si>
    <t>2015-09-22 20:15:57</t>
  </si>
  <si>
    <t>2015-09-22 20:10:37</t>
  </si>
  <si>
    <t>2015-09-22 20:15:56</t>
  </si>
  <si>
    <t>Jonas Altoé de Oliveira</t>
  </si>
  <si>
    <t>2015-09-22 21:44:00</t>
  </si>
  <si>
    <t>2015-09-22 21:31:44</t>
  </si>
  <si>
    <t xml:space="preserve">Ana Carolina Bonella Benincá </t>
  </si>
  <si>
    <t>2015-09-22 21:53:28</t>
  </si>
  <si>
    <t>2015-09-22 21:45:27</t>
  </si>
  <si>
    <t>Otavio Gomes Leal</t>
  </si>
  <si>
    <t>2015-09-22 23:40:41</t>
  </si>
  <si>
    <t>2015-09-22 23:36:01</t>
  </si>
  <si>
    <t>Gabriel Schunk Pereira</t>
  </si>
  <si>
    <t>2015-09-23 08:29:52</t>
  </si>
  <si>
    <t>2015-09-23 08:25:20</t>
  </si>
  <si>
    <t>2015-09-23 08:29:51</t>
  </si>
  <si>
    <t>Lívia Andrade Maciel</t>
  </si>
  <si>
    <t>2015-09-23 11:09:47</t>
  </si>
  <si>
    <t>2015-09-23 11:00:39</t>
  </si>
  <si>
    <t>Aula de Informática Básica</t>
  </si>
  <si>
    <t>2015-09-23 12:47:09</t>
  </si>
  <si>
    <t>2015-09-23 12:06:38</t>
  </si>
  <si>
    <t>Duarte Frederico Hell</t>
  </si>
  <si>
    <t>2015-09-23 12:22:57</t>
  </si>
  <si>
    <t>2015-09-23 12:10:58</t>
  </si>
  <si>
    <t>Vitor Nicchio Alves</t>
  </si>
  <si>
    <t>2015-09-23 12:42:59</t>
  </si>
  <si>
    <t>2015-09-23 12:37:18</t>
  </si>
  <si>
    <t>Emmilly Karlakel Silva dos Santos</t>
  </si>
  <si>
    <t>2015-09-23 14:21:33</t>
  </si>
  <si>
    <t>2015-09-23 14:07:03</t>
  </si>
  <si>
    <t>Michael Vinicius de Souza Coelho</t>
  </si>
  <si>
    <t>Desenvolvimento e Manutenção de Web sites</t>
  </si>
  <si>
    <t>2015-09-23 15:07:08</t>
  </si>
  <si>
    <t>2015-09-23 14:58:19</t>
  </si>
  <si>
    <t>MAYARA DE OLIVEIRA</t>
  </si>
  <si>
    <t>Técnico em Eletrotécnica</t>
  </si>
  <si>
    <t>2015-09-23 15:06:59</t>
  </si>
  <si>
    <t>2015-09-23 14:58:30</t>
  </si>
  <si>
    <t>Aline Alves Rodrigues</t>
  </si>
  <si>
    <t>2015-09-23 15:17:43</t>
  </si>
  <si>
    <t>2015-09-23 15:11:10</t>
  </si>
  <si>
    <t>Eupídio Scopel</t>
  </si>
  <si>
    <t>2015-09-23 15:26:42</t>
  </si>
  <si>
    <t>2015-09-23 15:14:45</t>
  </si>
  <si>
    <t>Arthur Gabriel Guedes Rocha</t>
  </si>
  <si>
    <t>2015-09-23 16:06:47</t>
  </si>
  <si>
    <t>2015-09-23 16:00:39</t>
  </si>
  <si>
    <t>Lucas Bazoni Pagung</t>
  </si>
  <si>
    <t>Estudando e Estagiando</t>
  </si>
  <si>
    <t>2015-09-23 17:27:27</t>
  </si>
  <si>
    <t>2015-09-23 17:20:37</t>
  </si>
  <si>
    <t>julia nunes da silva</t>
  </si>
  <si>
    <t>2015-09-23 18:54:25</t>
  </si>
  <si>
    <t>2015-09-23 18:46:54</t>
  </si>
  <si>
    <t>2015-09-23 18:54:24</t>
  </si>
  <si>
    <t>Evelyn dos Santos</t>
  </si>
  <si>
    <t>2015-09-23 19:24:42</t>
  </si>
  <si>
    <t>2015-09-23 19:17:30</t>
  </si>
  <si>
    <t>Vitor Seidel</t>
  </si>
  <si>
    <t>2015-09-23 21:44:45</t>
  </si>
  <si>
    <t>2015-09-23 21:39:33</t>
  </si>
  <si>
    <t>Richard Colonna Paganotto</t>
  </si>
  <si>
    <t>Mais de 4 a 5 salários mínimos (até R$ 3940,00)</t>
  </si>
  <si>
    <t>2015-09-23 22:56:29</t>
  </si>
  <si>
    <t>2015-09-23 22:47:32</t>
  </si>
  <si>
    <t>2015-09-23 22:56:28</t>
  </si>
  <si>
    <t xml:space="preserve">Kesley Gleidson do Nascimento Gomes de Melo </t>
  </si>
  <si>
    <t>2015-09-23 23:01:41</t>
  </si>
  <si>
    <t>2015-09-23 22:55:27</t>
  </si>
  <si>
    <t>Brayan Nunes Tessaro</t>
  </si>
  <si>
    <t>2015-09-23 23:48:23</t>
  </si>
  <si>
    <t>2015-09-23 23:42:48</t>
  </si>
  <si>
    <t>Mariana Figueiredo Zambon</t>
  </si>
  <si>
    <t>2015-09-24 09:54:52</t>
  </si>
  <si>
    <t>2015-09-24 09:46:02</t>
  </si>
  <si>
    <t>Andre becalli possatti</t>
  </si>
  <si>
    <t>2015-09-24 11:25:21</t>
  </si>
  <si>
    <t>2015-09-24 11:17:25</t>
  </si>
  <si>
    <t>RAMONI DUTRA DAS NEVES</t>
  </si>
  <si>
    <t>2015-09-24 13:36:01</t>
  </si>
  <si>
    <t>2015-09-24 13:12:43</t>
  </si>
  <si>
    <t>Yuri Armani Goetze</t>
  </si>
  <si>
    <t xml:space="preserve">Estudando e estagiando. </t>
  </si>
  <si>
    <t>2015-09-24 16:58:59</t>
  </si>
  <si>
    <t>2015-09-24 16:53:31</t>
  </si>
  <si>
    <t>Rainer Vicente da silva</t>
  </si>
  <si>
    <t>2015-09-24 17:09:48</t>
  </si>
  <si>
    <t>2015-09-24 17:03:25</t>
  </si>
  <si>
    <t>NATÂNIA DO CARMO SPERANDIO</t>
  </si>
  <si>
    <t>2015-09-24 19:12:56</t>
  </si>
  <si>
    <t>2015-09-24 19:04:25</t>
  </si>
  <si>
    <t>Patrick Coelho Couza</t>
  </si>
  <si>
    <t>2015-09-24 20:31:29</t>
  </si>
  <si>
    <t>2015-09-24 20:22:43</t>
  </si>
  <si>
    <t>Victor Simião Dos Reis</t>
  </si>
  <si>
    <t>2015-09-24 22:26:08</t>
  </si>
  <si>
    <t>2015-09-24 22:19:25</t>
  </si>
  <si>
    <t>Breno Bruni Lima</t>
  </si>
  <si>
    <t>Estágio</t>
  </si>
  <si>
    <t>2015-09-25 09:43:37</t>
  </si>
  <si>
    <t>2015-09-25 09:27:21</t>
  </si>
  <si>
    <t>2015-09-25 09:43:36</t>
  </si>
  <si>
    <t>Marcos Hortolani Boldrim</t>
  </si>
  <si>
    <t>Campus Nova Venécia</t>
  </si>
  <si>
    <t>2015-09-25 12:59:19</t>
  </si>
  <si>
    <t>2015-09-25 12:54:01</t>
  </si>
  <si>
    <t>Pedro Henrique Rizzi Follador</t>
  </si>
  <si>
    <t>2015-09-25 13:53:23</t>
  </si>
  <si>
    <t>2015-09-25 13:47:03</t>
  </si>
  <si>
    <t>2015-09-25 13:53:22</t>
  </si>
  <si>
    <t xml:space="preserve">Rayanne Bridi Rodrigues </t>
  </si>
  <si>
    <t>Empregado sem carteira assinada</t>
  </si>
  <si>
    <t>2015-09-25 16:44:00</t>
  </si>
  <si>
    <t>2015-09-25 16:37:21</t>
  </si>
  <si>
    <t>Jauber Buzzatto Fraga</t>
  </si>
  <si>
    <t>Junior Marcelino Missias</t>
  </si>
  <si>
    <t>2015-09-26 08:22:24</t>
  </si>
  <si>
    <t>2015-09-26 08:08:25</t>
  </si>
  <si>
    <t xml:space="preserve">Cristiane Cunha Rufino </t>
  </si>
  <si>
    <t xml:space="preserve">Produção </t>
  </si>
  <si>
    <t>2015-09-26 18:20:05</t>
  </si>
  <si>
    <t>2015-09-26 18:09:50</t>
  </si>
  <si>
    <t>Bruno de Oliveira Schneider</t>
  </si>
  <si>
    <t>2015-09-26 20:14:39</t>
  </si>
  <si>
    <t>2015-09-26 20:07:15</t>
  </si>
  <si>
    <t>Diego Selva Duarte</t>
  </si>
  <si>
    <t>2015-09-27 15:38:55</t>
  </si>
  <si>
    <t>2015-09-27 15:29:55</t>
  </si>
  <si>
    <t>cristiane de oliveira</t>
  </si>
  <si>
    <t>2015-09-27 16:37:41</t>
  </si>
  <si>
    <t>2015-09-27 16:29:30</t>
  </si>
  <si>
    <t>2015-09-27 16:37:40</t>
  </si>
  <si>
    <t>WELLINGTON GOMES DA SILVA</t>
  </si>
  <si>
    <t>2015-09-27 18:23:38</t>
  </si>
  <si>
    <t>2015-09-27 18:16:58</t>
  </si>
  <si>
    <t>João Henrique Sartori Vieira</t>
  </si>
  <si>
    <t>2015-09-28 01:08:40</t>
  </si>
  <si>
    <t>2015-09-28 01:02:19</t>
  </si>
  <si>
    <t>Wellerson Prenholato de Jesus</t>
  </si>
  <si>
    <t>2015-09-28 07:46:31</t>
  </si>
  <si>
    <t>2015-09-28 07:39:07</t>
  </si>
  <si>
    <t>Lívia Barcelos Gualberto</t>
  </si>
  <si>
    <t>2015-09-28 10:46:25</t>
  </si>
  <si>
    <t>2015-09-28 10:40:29</t>
  </si>
  <si>
    <t>2015-09-28 10:46:24</t>
  </si>
  <si>
    <t>Wenderson Graciano Corrêa Júnior</t>
  </si>
  <si>
    <t>2015-09-28 11:07:52</t>
  </si>
  <si>
    <t>2015-09-28 11:02:13</t>
  </si>
  <si>
    <t>Lucio José Pedroni Junior</t>
  </si>
  <si>
    <t>2015-09-28 12:24:04</t>
  </si>
  <si>
    <t>2015-09-28 12:18:44</t>
  </si>
  <si>
    <t>Igor Colodetti Prudencio</t>
  </si>
  <si>
    <t>2015-09-28 17:22:36</t>
  </si>
  <si>
    <t>2015-09-28 17:14:58</t>
  </si>
  <si>
    <t xml:space="preserve">Jean Mosquem Ribeiro </t>
  </si>
  <si>
    <t>2015-09-28 19:25:39</t>
  </si>
  <si>
    <t>2015-09-28 19:14:09</t>
  </si>
  <si>
    <t>2015-09-28 19:25:38</t>
  </si>
  <si>
    <t>Frank Fitaroni Bastos</t>
  </si>
  <si>
    <t>2015-09-28 19:41:43</t>
  </si>
  <si>
    <t>2015-09-28 19:21:59</t>
  </si>
  <si>
    <t>Mardem Luis Patrocinio Pena</t>
  </si>
  <si>
    <t>2015-09-28 23:14:03</t>
  </si>
  <si>
    <t>2015-09-28 22:38:52</t>
  </si>
  <si>
    <t>Glenda Ferrari Casagrande</t>
  </si>
  <si>
    <t>Autônomo/Prestador de serviços</t>
  </si>
  <si>
    <t>2015-09-29 20:21:35</t>
  </si>
  <si>
    <t>2015-09-29 20:10:41</t>
  </si>
  <si>
    <t>Tiago Goldner Rossi</t>
  </si>
  <si>
    <t>2015-09-29 22:28:28</t>
  </si>
  <si>
    <t>2015-09-29 22:19:20</t>
  </si>
  <si>
    <t>2015-09-29 22:28:27</t>
  </si>
  <si>
    <t>Henrique Martins Conceição</t>
  </si>
  <si>
    <t>2015-09-29 22:39:00</t>
  </si>
  <si>
    <t>2015-09-29 22:33:38</t>
  </si>
  <si>
    <t>Agnea Januaria de Freitas Rodrigues</t>
  </si>
  <si>
    <t>2015-09-30 20:34:49</t>
  </si>
  <si>
    <t>2015-09-30 20:05:22</t>
  </si>
  <si>
    <t>2015-09-30 20:34:48</t>
  </si>
  <si>
    <t>Fernanda Barbosa Gonçalves da Silva</t>
  </si>
  <si>
    <t>Professora cuidadora</t>
  </si>
  <si>
    <t>2015-10-06 11:58:02</t>
  </si>
  <si>
    <t>2015-10-06 12:21:27</t>
  </si>
  <si>
    <t>Jessica de Almeida Teixeira</t>
  </si>
  <si>
    <t>2015-10-08 08:51:59</t>
  </si>
  <si>
    <t>2015-10-08 09:16:48</t>
  </si>
  <si>
    <t>ALEXON PEREIRA PEÇANHA</t>
  </si>
  <si>
    <t>Campus Piúma</t>
  </si>
  <si>
    <t>Técnico em Aquicultura</t>
  </si>
  <si>
    <t>2015-10-08 09:09:28</t>
  </si>
  <si>
    <t>2015-10-08 08:53:22</t>
  </si>
  <si>
    <t>Ingrid baptista araujo osorio</t>
  </si>
  <si>
    <t>2015-10-08 09:14:40</t>
  </si>
  <si>
    <t>2015-10-08 09:10:32</t>
  </si>
  <si>
    <t>Raiza de Lima Souza</t>
  </si>
  <si>
    <t>Ruth Monteiro Barbosa</t>
  </si>
  <si>
    <t>2015-10-08 09:34:14</t>
  </si>
  <si>
    <t>2015-10-08 09:23:23</t>
  </si>
  <si>
    <t>RENATO ADAM DA SILVEIRA</t>
  </si>
  <si>
    <t>2015-10-08 09:41:46</t>
  </si>
  <si>
    <t>2015-10-08 09:33:40</t>
  </si>
  <si>
    <t>Micheli Vicentini Ozório</t>
  </si>
  <si>
    <t>Luana Volponi Ferreira</t>
  </si>
  <si>
    <t>Karieny Paganini</t>
  </si>
  <si>
    <t>2015-10-08 10:03:55</t>
  </si>
  <si>
    <t>2015-10-08 09:59:25</t>
  </si>
  <si>
    <t>Isabela Dantas da Silva</t>
  </si>
  <si>
    <t>2015-10-08 10:22:25</t>
  </si>
  <si>
    <t>2015-10-08 10:15:26</t>
  </si>
  <si>
    <t>Lais Soares Nunes</t>
  </si>
  <si>
    <t>2015-10-08 10:47:27</t>
  </si>
  <si>
    <t>2015-10-08 10:35:25</t>
  </si>
  <si>
    <t>Lais Andrade Tognere</t>
  </si>
  <si>
    <t>Técnico em Eletromecânica</t>
  </si>
  <si>
    <t>2015-10-08 10:48:10</t>
  </si>
  <si>
    <t>2015-10-08 10:40:05</t>
  </si>
  <si>
    <t xml:space="preserve">Tiago de Sousa Luciano </t>
  </si>
  <si>
    <t>2015-10-08 10:48:18</t>
  </si>
  <si>
    <t>2015-10-08 10:40:56</t>
  </si>
  <si>
    <t>2015-10-08 10:48:17</t>
  </si>
  <si>
    <t>ISAIANNY CHRIS CANUTO DA SILVA</t>
  </si>
  <si>
    <t>Atividade Acadêmica</t>
  </si>
  <si>
    <t>2015-10-08 11:00:41</t>
  </si>
  <si>
    <t>2015-10-08 10:55:48</t>
  </si>
  <si>
    <t>2015-10-08 11:00:40</t>
  </si>
  <si>
    <t>Dayane santana de Almeida</t>
  </si>
  <si>
    <t>2015-10-08 11:06:42</t>
  </si>
  <si>
    <t>2015-10-08 11:00:55</t>
  </si>
  <si>
    <t>2015-10-08 11:06:41</t>
  </si>
  <si>
    <t>Heber Soares sANTOS</t>
  </si>
  <si>
    <t>2015-10-08 11:13:44</t>
  </si>
  <si>
    <t>2015-10-08 11:06:59</t>
  </si>
  <si>
    <t>2015-10-08 11:13:43</t>
  </si>
  <si>
    <t>Thaís Fernandes Ozório</t>
  </si>
  <si>
    <t>Danielle Ribeiro de Moura</t>
  </si>
  <si>
    <t>2015-10-08 11:44:21</t>
  </si>
  <si>
    <t>2015-10-08 11:49:14</t>
  </si>
  <si>
    <t>SARA MONTONI MENDES</t>
  </si>
  <si>
    <t>Gabriel da Silva Carvalho</t>
  </si>
  <si>
    <t>Iury Lemos Assunção de Freitas</t>
  </si>
  <si>
    <t>2015-10-08 14:27:57</t>
  </si>
  <si>
    <t>2015-10-08 13:54:28</t>
  </si>
  <si>
    <t>Gustavo Ferreira da Vitoria</t>
  </si>
  <si>
    <t>Auxiliar</t>
  </si>
  <si>
    <t>2015-10-08 14:27:39</t>
  </si>
  <si>
    <t>2015-10-08 14:20:38</t>
  </si>
  <si>
    <t>Rubia SHUELLEN QUEIROZ LIMA</t>
  </si>
  <si>
    <t>2015-10-08 14:54:41</t>
  </si>
  <si>
    <t>2015-10-08 14:45:46</t>
  </si>
  <si>
    <t>cristiano roberto da silva</t>
  </si>
  <si>
    <t>2015-10-08 15:28:08</t>
  </si>
  <si>
    <t>2015-10-08 15:22:00</t>
  </si>
  <si>
    <t>2015-10-08 15:28:07</t>
  </si>
  <si>
    <t>Márcio Sant'Ana</t>
  </si>
  <si>
    <t>2015-10-08 16:35:59</t>
  </si>
  <si>
    <t>2015-10-08 16:22:19</t>
  </si>
  <si>
    <t>Rafhael de Oliveira Martins</t>
  </si>
  <si>
    <t>2015-10-08 18:14:01</t>
  </si>
  <si>
    <t>2015-10-08 18:22:07</t>
  </si>
  <si>
    <t>Leonardo da Silva Aime</t>
  </si>
  <si>
    <t>2015-10-08 19:54:02</t>
  </si>
  <si>
    <t>2015-10-08 19:48:33</t>
  </si>
  <si>
    <t>Breno Soares Gomes</t>
  </si>
  <si>
    <t>2015-10-09 11:20:42</t>
  </si>
  <si>
    <t>2015-10-09 11:11:09</t>
  </si>
  <si>
    <t>THIAGO MAGALHAES WAILANT MALECH</t>
  </si>
  <si>
    <t>2015-10-09 12:55:13</t>
  </si>
  <si>
    <t>2015-10-09 12:46:27</t>
  </si>
  <si>
    <t xml:space="preserve">Danton Sant Ana Garcia </t>
  </si>
  <si>
    <t>Em município com distância superior a 400 Km</t>
  </si>
  <si>
    <t>2015-10-09 14:54:01</t>
  </si>
  <si>
    <t>2015-10-09 14:46:23</t>
  </si>
  <si>
    <t>Victor Pirovani de Medeiros</t>
  </si>
  <si>
    <t>2015-10-09 16:36:14</t>
  </si>
  <si>
    <t>2015-10-09 16:39:18</t>
  </si>
  <si>
    <t>TUI</t>
  </si>
  <si>
    <t>Proprietário de empresa/negócio</t>
  </si>
  <si>
    <t>2015-10-09 16:41:35</t>
  </si>
  <si>
    <t>2015-10-09 16:36:24</t>
  </si>
  <si>
    <t>Thaynara Cristina Ribeiro</t>
  </si>
  <si>
    <t>2015-10-09 17:58:15</t>
  </si>
  <si>
    <t>2015-10-09 17:53:56</t>
  </si>
  <si>
    <t>Marina Martins Pedrinha Pádua</t>
  </si>
  <si>
    <t>2015-10-10 09:12:21</t>
  </si>
  <si>
    <t>2015-10-10 08:32:57</t>
  </si>
  <si>
    <t xml:space="preserve">Brisa Vettoraci Candeia </t>
  </si>
  <si>
    <t>Especialização Técnica em Gestão da Qualidade em Serviços</t>
  </si>
  <si>
    <t>Thiago Ferreira Santos</t>
  </si>
  <si>
    <t>2015-10-13 16:16:35</t>
  </si>
  <si>
    <t>2015-10-13 16:04:43</t>
  </si>
  <si>
    <t>João Paulo Nascimento Furlan</t>
  </si>
  <si>
    <t>2015-10-13 23:31:31</t>
  </si>
  <si>
    <t>2015-10-13 23:25:43</t>
  </si>
  <si>
    <t>Marcio Gomes Andreati</t>
  </si>
  <si>
    <t>2015-10-15 13:14:46</t>
  </si>
  <si>
    <t>2015-10-15 12:56:40</t>
  </si>
  <si>
    <t>RIANE LIMA DANTAS</t>
  </si>
  <si>
    <t>Contábil e financeira</t>
  </si>
  <si>
    <t>2015-11-09 16:25:10</t>
  </si>
  <si>
    <t>2015-11-09 16:19:10</t>
  </si>
  <si>
    <t>ALIF SANTOS FERRERIA</t>
  </si>
  <si>
    <t>No próprio município onde realizou o curso técnico</t>
  </si>
  <si>
    <t>Ensino Fundamental (1a. a 9a.) Completo</t>
  </si>
  <si>
    <t>Ensino Médio Completo</t>
  </si>
  <si>
    <t>Envio de oportunidades para o e-mail dos egressos</t>
  </si>
  <si>
    <t>2015-11-09 16:29:56</t>
  </si>
  <si>
    <t>2015-11-09 16:19:40</t>
  </si>
  <si>
    <t>Vanderção Damasio</t>
  </si>
  <si>
    <t>No mesmo Estado</t>
  </si>
  <si>
    <t>Ensino Fundamental (1a. a 9a.) Incompleto</t>
  </si>
  <si>
    <t>Graduação completa</t>
  </si>
  <si>
    <t>Cursos de curta duração à distância para os egressos, distribuídos ao longo do calendário acadêmico do Ifes.</t>
  </si>
  <si>
    <t>2015-11-09 16:29:04</t>
  </si>
  <si>
    <t>2015-11-09 16:20:20</t>
  </si>
  <si>
    <t>Rogério da Silva Assunção</t>
  </si>
  <si>
    <t>Campus Itapina</t>
  </si>
  <si>
    <t>Especialização</t>
  </si>
  <si>
    <t>todas as alternativas</t>
  </si>
  <si>
    <t>2015-11-09 16:47:19</t>
  </si>
  <si>
    <t>2015-11-09 16:42:43</t>
  </si>
  <si>
    <t>Hudson Dalbem</t>
  </si>
  <si>
    <t>Cursos de curta duração (exemplo: curso de férias) para os egressos</t>
  </si>
  <si>
    <t>2015-11-09 17:13:31</t>
  </si>
  <si>
    <t>2015-11-09 16:42:51</t>
  </si>
  <si>
    <t>Renata Visterine Monteiro</t>
  </si>
  <si>
    <t>2015-11-09 16:51:46</t>
  </si>
  <si>
    <t>2015-11-09 16:46:19</t>
  </si>
  <si>
    <t>Kinglston Soares</t>
  </si>
  <si>
    <t>Técnico em Metalurgia</t>
  </si>
  <si>
    <t>Educacional</t>
  </si>
  <si>
    <t>Doutorado</t>
  </si>
  <si>
    <t>Encontro de Egressos</t>
  </si>
  <si>
    <t>2015-11-09 17:20:26</t>
  </si>
  <si>
    <t>2015-11-09 17:14:18</t>
  </si>
  <si>
    <t>Elizangela Soares Langa</t>
  </si>
  <si>
    <t>Graduação incompleta</t>
  </si>
  <si>
    <t>2015-11-09 17:30:24</t>
  </si>
  <si>
    <t>2015-11-09 17:26:48</t>
  </si>
  <si>
    <t>Renato Tognere Ferron</t>
  </si>
  <si>
    <t>Mestrado</t>
  </si>
  <si>
    <t>Julyana Noval de Souza Ferreira</t>
  </si>
  <si>
    <t>Campus Vila Velha</t>
  </si>
  <si>
    <t>Ensino Médio Incompleto</t>
  </si>
  <si>
    <t>2015-11-09 18:35:41</t>
  </si>
  <si>
    <t>2015-11-09 18:29:01</t>
  </si>
  <si>
    <t>Simone Oliveira Thompson de Vasconcelos</t>
  </si>
  <si>
    <t>2015-11-09 19:02:30</t>
  </si>
  <si>
    <t>2015-11-09 18:58:09</t>
  </si>
  <si>
    <t>ROSANE ROSA DIAS FERNANDES</t>
  </si>
  <si>
    <t>Na mesma região onde realizou o curso técnico (Noroeste, Nordeste, Caparaó, Central Serrana, Litoral Sul, Centro Oeste, Rio Doce, Central Sul, Sudoeste Serrana, Metropolitana)</t>
  </si>
  <si>
    <t>2015-11-09 19:15:48</t>
  </si>
  <si>
    <t>2015-11-09 19:09:49</t>
  </si>
  <si>
    <t xml:space="preserve">Lara Sessa Campos </t>
  </si>
  <si>
    <t>Campus de Alegre</t>
  </si>
  <si>
    <t>2015-11-09 19:33:12</t>
  </si>
  <si>
    <t>2015-11-09 19:14:25</t>
  </si>
  <si>
    <t xml:space="preserve">Aurione de Oliveira Candido </t>
  </si>
  <si>
    <t>Sem dúvida nenhuma de que o IFES é uma instituição de excelência. O que falta na região de Alegre é emprego. Como uma instituição federal e renomada, poderia criar um pólo tecnológico (fábrica de software ou hardware) e empregar os próprios alunos e egressos. Traria progresso para a cidade e uma excelente oportunidade de emprego, com mão de obra muito bem qualificada por vocês mesmos!</t>
  </si>
  <si>
    <t>2015-11-09 19:22:43</t>
  </si>
  <si>
    <t>2015-11-09 19:15:24</t>
  </si>
  <si>
    <t>Karina Barbosa Boarato</t>
  </si>
  <si>
    <t>Técnico de Processamento de Dados</t>
  </si>
  <si>
    <t>Em outro Estado</t>
  </si>
  <si>
    <t>2015-11-09 19:26:42</t>
  </si>
  <si>
    <t>2015-11-09 19:19:00</t>
  </si>
  <si>
    <t>Weliton Menário Costa</t>
  </si>
  <si>
    <t>2015-11-09 19:24:07</t>
  </si>
  <si>
    <t>2015-11-09 19:20:38</t>
  </si>
  <si>
    <t xml:space="preserve">Dayane da Silva Bárbara </t>
  </si>
  <si>
    <t>2015-11-09 19:27:55</t>
  </si>
  <si>
    <t>2015-11-09 19:23:20</t>
  </si>
  <si>
    <t>Thiago Motta Alves</t>
  </si>
  <si>
    <t>2015-11-09 19:31:03</t>
  </si>
  <si>
    <t>2015-11-09 19:25:36</t>
  </si>
  <si>
    <t>Barbara Gomes do Carmo Paschoa</t>
  </si>
  <si>
    <t>2015-11-09 19:39:48</t>
  </si>
  <si>
    <t>2015-11-09 19:34:37</t>
  </si>
  <si>
    <t>2015-11-09 19:39:47</t>
  </si>
  <si>
    <t>Marcos Felipe Moraes</t>
  </si>
  <si>
    <t>2015-11-09 19:50:43</t>
  </si>
  <si>
    <t>2015-11-09 19:42:06</t>
  </si>
  <si>
    <t>DANIEL AUGUSTO VIEIRA DE JESUS</t>
  </si>
  <si>
    <t>Atividade Operacional</t>
  </si>
  <si>
    <t>Município vizinho onde realizou o curso técnico</t>
  </si>
  <si>
    <t>Todos os Itens Acima</t>
  </si>
  <si>
    <t>2015-11-09 19:49:00</t>
  </si>
  <si>
    <t>2015-11-09 19:43:06</t>
  </si>
  <si>
    <t>Mayra Santos Braga</t>
  </si>
  <si>
    <t>Oséias Soares Ferreira</t>
  </si>
  <si>
    <t>2015-11-09 20:05:40</t>
  </si>
  <si>
    <t>2015-11-09 20:02:11</t>
  </si>
  <si>
    <t>Isabela Berbert da Guia</t>
  </si>
  <si>
    <t>2015-11-09 20:18:37</t>
  </si>
  <si>
    <t>2015-11-09 20:07:54</t>
  </si>
  <si>
    <t>EDYLDD OLIVEIRA LEMOS</t>
  </si>
  <si>
    <t>Técnico em Metalurgia e Materiais</t>
  </si>
  <si>
    <t xml:space="preserve">TER MAIS AULAS PRATICAS,LABORATÓRIOS DISPONÍVEIS,VISITAS TÉCNICAS,ENCONTROS DE CONGRESSOS,CURSOS NA ÁREA DE METALURGIA DE CURTA DURAÇÃO (APERFEIÇOAMENTOS)  </t>
  </si>
  <si>
    <t>2015-11-09 20:21:07</t>
  </si>
  <si>
    <t>2015-11-09 20:09:39</t>
  </si>
  <si>
    <t>Raphaela Gomes de Carvalho</t>
  </si>
  <si>
    <t>2015-11-09 20:34:29</t>
  </si>
  <si>
    <t>2015-11-09 20:28:39</t>
  </si>
  <si>
    <t>Douglas Gomes Viana</t>
  </si>
  <si>
    <t>2015-11-09 20:43:48</t>
  </si>
  <si>
    <t>2015-11-09 20:37:56</t>
  </si>
  <si>
    <t>Sérgio Rodrigues de Souza</t>
  </si>
  <si>
    <t>2015-11-09 20:43:50</t>
  </si>
  <si>
    <t>2015-11-09 20:40:30</t>
  </si>
  <si>
    <t>Larissa de Carvalho Nascimento</t>
  </si>
  <si>
    <t>2015-11-09 20:50:31</t>
  </si>
  <si>
    <t>2015-11-09 20:45:42</t>
  </si>
  <si>
    <t>José Marcos Stelzer Entringer</t>
  </si>
  <si>
    <t>Leciono</t>
  </si>
  <si>
    <t>2015-11-09 21:32:44</t>
  </si>
  <si>
    <t>2015-11-09 21:25:57</t>
  </si>
  <si>
    <t>Francine Ranholli Vieira</t>
  </si>
  <si>
    <t>EAD - Técnico em Administração</t>
  </si>
  <si>
    <t>Superior Incompleto</t>
  </si>
  <si>
    <t>2015-11-09 22:00:07</t>
  </si>
  <si>
    <t>2015-11-09 21:55:49</t>
  </si>
  <si>
    <t>Wanderson Lyrio Bermudes</t>
  </si>
  <si>
    <t>Docente</t>
  </si>
  <si>
    <t>2015-11-09 23:23:24</t>
  </si>
  <si>
    <t>2015-11-09 23:16:47</t>
  </si>
  <si>
    <t>vinicius da rocha motta</t>
  </si>
  <si>
    <t>Cursos de complementacao</t>
  </si>
  <si>
    <t>2015-11-09 23:35:05</t>
  </si>
  <si>
    <t>2015-11-09 23:29:35</t>
  </si>
  <si>
    <t>Paulo Roberto Soeiro de Castro</t>
  </si>
  <si>
    <t>Guilherme de Andrade Barbosa</t>
  </si>
  <si>
    <t>2015-11-09 23:45:14</t>
  </si>
  <si>
    <t>2015-11-09 23:36:37</t>
  </si>
  <si>
    <t>Leonardo Caneva Stofel</t>
  </si>
  <si>
    <t>2015-11-10 00:02:12</t>
  </si>
  <si>
    <t>2015-11-09 23:51:49</t>
  </si>
  <si>
    <t>Andrė Drumond Soares</t>
  </si>
  <si>
    <t>Acredito que a instituição pode oferta mais cursos de pós graduação voltado para engenheiro pensando nos cursos técnicos que a instituição tem.
pois vários ex alunos fizeram técnico e graduação depois . Portanto acho que seria uma maneira de trazer de volta muitos ex alunos</t>
  </si>
  <si>
    <t>2015-11-10 00:38:52</t>
  </si>
  <si>
    <t>2015-11-10 00:35:30</t>
  </si>
  <si>
    <t>MARCOS SALES BEZERRA</t>
  </si>
  <si>
    <t>2015-11-10 00:45:30</t>
  </si>
  <si>
    <t>2015-11-10 00:39:38</t>
  </si>
  <si>
    <t>Josimar Vieira dos Reis</t>
  </si>
  <si>
    <t>2015-11-10 00:57:45</t>
  </si>
  <si>
    <t>2015-11-10 00:53:06</t>
  </si>
  <si>
    <t>Thiago Minine Damazio</t>
  </si>
  <si>
    <t>Campus Cachoeiro de Itapemirim</t>
  </si>
  <si>
    <t>cursos e oportunidades de trabalho para egressos</t>
  </si>
  <si>
    <t>2015-11-10 04:38:19</t>
  </si>
  <si>
    <t>2015-11-10 04:33:32</t>
  </si>
  <si>
    <t>Daniel Campos Pompermayer</t>
  </si>
  <si>
    <t>2015-11-10 05:29:28</t>
  </si>
  <si>
    <t>2015-11-10 05:25:23</t>
  </si>
  <si>
    <t>WAGNER PERINI TEIXEIRA</t>
  </si>
  <si>
    <t>2015-11-10 07:36:02</t>
  </si>
  <si>
    <t>2015-11-10 07:27:47</t>
  </si>
  <si>
    <t>Ana Carolina de Oliveira Dieguez</t>
  </si>
  <si>
    <t>Técnico em Química com ênfase em Alimentos</t>
  </si>
  <si>
    <t>2015-11-10 07:37:40</t>
  </si>
  <si>
    <t>2015-11-10 07:32:57</t>
  </si>
  <si>
    <t>Vinício Fragoso Mendes</t>
  </si>
  <si>
    <t>2015-11-10 07:39:34</t>
  </si>
  <si>
    <t>2015-11-10 07:34:36</t>
  </si>
  <si>
    <t>Eduardo Almeida Santos Oliveira</t>
  </si>
  <si>
    <t>2015-11-10 07:49:34</t>
  </si>
  <si>
    <t>2015-11-10 07:38:20</t>
  </si>
  <si>
    <t>Danilo Ribeiro Silva dos Santos</t>
  </si>
  <si>
    <t xml:space="preserve">Advogado </t>
  </si>
  <si>
    <t>2015-11-10 07:44:18</t>
  </si>
  <si>
    <t>2015-11-10 07:39:05</t>
  </si>
  <si>
    <t>Octavio Cavalari Júnior</t>
  </si>
  <si>
    <t>IDALINA MARX DE SOUZA</t>
  </si>
  <si>
    <t>2015-11-10 08:11:50</t>
  </si>
  <si>
    <t>2015-11-10 08:02:23</t>
  </si>
  <si>
    <t>Maria da Penha Portoline Davila</t>
  </si>
  <si>
    <t>2015-11-10 08:17:00</t>
  </si>
  <si>
    <t>2015-11-10 08:09:46</t>
  </si>
  <si>
    <t>STÉFANY SIMÕES DA FONSECA</t>
  </si>
  <si>
    <t>2015-11-10 08:21:04</t>
  </si>
  <si>
    <t>2015-11-10 08:11:17</t>
  </si>
  <si>
    <t>Dalvan Ribeiro de Almeida</t>
  </si>
  <si>
    <t>segurança pública</t>
  </si>
  <si>
    <t>2015-11-10 08:29:07</t>
  </si>
  <si>
    <t>2015-11-10 08:22:43</t>
  </si>
  <si>
    <t>Vanilda Lucas</t>
  </si>
  <si>
    <t>2015-11-10 09:12:24</t>
  </si>
  <si>
    <t>2015-11-10 09:06:03</t>
  </si>
  <si>
    <t>RODOLFO SIMOES DE MELO</t>
  </si>
  <si>
    <t>Técnico em Estradas</t>
  </si>
  <si>
    <t>2015-11-10 09:29:57</t>
  </si>
  <si>
    <t>2015-11-10 09:24:58</t>
  </si>
  <si>
    <t>Amanda Duim Ferreira</t>
  </si>
  <si>
    <t>2015-11-10 09:40:15</t>
  </si>
  <si>
    <t>2015-11-10 09:32:39</t>
  </si>
  <si>
    <t>Fabricia Benda de Oliveira</t>
  </si>
  <si>
    <t>Atividade de ensino</t>
  </si>
  <si>
    <t>Acho que seria interessante para os atuais estudantes do IFES, ouvir depoimentos de ex-alunos que estejam colocados no mercado de trabalho e que sejam bem sucedidos profissionalmente.</t>
  </si>
  <si>
    <t>2015-11-10 09:40:17</t>
  </si>
  <si>
    <t>2015-11-10 09:34:11</t>
  </si>
  <si>
    <t>MARILIA BARBOSA SABINO</t>
  </si>
  <si>
    <t>2015-11-10 10:21:31</t>
  </si>
  <si>
    <t>2015-11-10 10:14:29</t>
  </si>
  <si>
    <t>Raphael Belizario de Souza Gomes</t>
  </si>
  <si>
    <t>Envio de oportunidades de emprego para o e-mail dos egressos.</t>
  </si>
  <si>
    <t>2015-11-10 10:23:10</t>
  </si>
  <si>
    <t>2015-11-10 10:16:34</t>
  </si>
  <si>
    <t>Jadyr Moraes Júnior</t>
  </si>
  <si>
    <t>2015-11-10 10:57:50</t>
  </si>
  <si>
    <t>2015-11-10 10:52:51</t>
  </si>
  <si>
    <t>Elisabete Rodrigues de Almeida</t>
  </si>
  <si>
    <t>2015-11-10 11:08:14</t>
  </si>
  <si>
    <t>2015-11-10 10:59:34</t>
  </si>
  <si>
    <t>Paulo Vitor Souza Lopes</t>
  </si>
  <si>
    <t>Poderia haver uma melhor destinaçao dos egressos de técnicos nos cursos de ensino superior da instituiçao!</t>
  </si>
  <si>
    <t>2015-11-10 11:19:32</t>
  </si>
  <si>
    <t>2015-11-10 11:14:30</t>
  </si>
  <si>
    <t>Fabricio Valente Ferreira</t>
  </si>
  <si>
    <t>2015-11-10 11:42:17</t>
  </si>
  <si>
    <t>2015-11-10 11:30:38</t>
  </si>
  <si>
    <t xml:space="preserve">Marileide Barcelos Freitas </t>
  </si>
  <si>
    <t>2015-11-10 12:31:43</t>
  </si>
  <si>
    <t>2015-11-10 12:25:09</t>
  </si>
  <si>
    <t>Janaina Prudente Gonzaga</t>
  </si>
  <si>
    <t>Técnico em Pesca</t>
  </si>
  <si>
    <t>Estharley Ferreira dos Santos</t>
  </si>
  <si>
    <t>2015-11-10 12:54:06</t>
  </si>
  <si>
    <t>2015-11-10 12:50:30</t>
  </si>
  <si>
    <t>Maykon de Castro Mendel</t>
  </si>
  <si>
    <t>2015-11-10 13:05:10</t>
  </si>
  <si>
    <t>2015-11-10 12:59:56</t>
  </si>
  <si>
    <t xml:space="preserve">Anderson Vanzo </t>
  </si>
  <si>
    <t>2015-11-10 13:13:12</t>
  </si>
  <si>
    <t>2015-11-10 13:02:07</t>
  </si>
  <si>
    <t>Jovino Gonçalves da Silva Filho</t>
  </si>
  <si>
    <t>Técnico em Mecânica com ênfase em Manutenção Mecânica</t>
  </si>
  <si>
    <t>pedreiro</t>
  </si>
  <si>
    <t xml:space="preserve">Sem dúvidas deveriam dar mais oportunidades para os ex alunos para fazer alguns cursos de aprimoramentos. </t>
  </si>
  <si>
    <t>2015-11-10 13:12:47</t>
  </si>
  <si>
    <t>2015-11-10 13:06:32</t>
  </si>
  <si>
    <t>PATRICK LOPES DA SILVA</t>
  </si>
  <si>
    <t>SERVIDOR PÚBLICO COMISSIONADO</t>
  </si>
  <si>
    <t>2015-11-10 13:51:31</t>
  </si>
  <si>
    <t>2015-11-10 13:41:22</t>
  </si>
  <si>
    <t>Sarah Guzzo de Almeida</t>
  </si>
  <si>
    <t>Pré-vestibular</t>
  </si>
  <si>
    <t>Dedicar uma maior atenção para os campi do interior, para que se desenvolvam mais rapidamente.</t>
  </si>
  <si>
    <t>2015-11-10 14:08:37</t>
  </si>
  <si>
    <t>2015-11-10 13:56:14</t>
  </si>
  <si>
    <t>Mateus Loureiro Volkers</t>
  </si>
  <si>
    <t>2015-11-10 14:56:34</t>
  </si>
  <si>
    <t>2015-11-10 14:51:37</t>
  </si>
  <si>
    <t>Cristina jaques da cunha</t>
  </si>
  <si>
    <t>2015-11-10 15:14:23</t>
  </si>
  <si>
    <t>2015-11-10 15:06:08</t>
  </si>
  <si>
    <t>Felipe augusto cardoso teixeira</t>
  </si>
  <si>
    <t>Técnico em Construção Civil com Habilitação em Construção de Edifícios</t>
  </si>
  <si>
    <t>Apesar do tempo decorrido de minha formatura, vejo que a instituição ao obteve melhorias. A integração da instituição com a vida dos alunos foi o que mais me marcou, portanto a sugestão seria de continuar com essa diretriz e de possivel aprofundar ainda mais.</t>
  </si>
  <si>
    <t>2015-11-10 15:55:08</t>
  </si>
  <si>
    <t>2015-11-10 15:17:35</t>
  </si>
  <si>
    <t>CHISLEI L LOUROU</t>
  </si>
  <si>
    <t>Técnico em Biotecnologia</t>
  </si>
  <si>
    <t>2015-11-10 15:33:28</t>
  </si>
  <si>
    <t>2015-11-10 15:28:24</t>
  </si>
  <si>
    <t>yuri blanco e silva</t>
  </si>
  <si>
    <t>tenho vinculo clt e estatutario</t>
  </si>
  <si>
    <t>2015-11-10 15:49:11</t>
  </si>
  <si>
    <t>2015-11-10 15:44:12</t>
  </si>
  <si>
    <t xml:space="preserve">LARISSA DEORCE DA ROCHA </t>
  </si>
  <si>
    <t>2015-11-10 15:54:27</t>
  </si>
  <si>
    <t>2015-11-10 15:48:28</t>
  </si>
  <si>
    <t>Bruno Andreatta Scottá</t>
  </si>
  <si>
    <t>Professor</t>
  </si>
  <si>
    <t>2015-11-10 16:49:04</t>
  </si>
  <si>
    <t>2015-11-10 16:41:46</t>
  </si>
  <si>
    <t>FABIO DA SILVA POLONINI</t>
  </si>
  <si>
    <t>O IFES é uma instituição de referência. Poderia ampliar e/ou colocar mais cursos de mestrados, por enxemplo, engenharia de produção.
A minha filha está se preparando para entrar no IFES, a questão é que não tem o curso de química integrado em Vila Velha, o que desanimou um pouco. Eu sempre elogio o IFES, pois foi muito importante para mim.</t>
  </si>
  <si>
    <t>2015-11-10 17:18:20</t>
  </si>
  <si>
    <t>2015-11-10 17:13:39</t>
  </si>
  <si>
    <t>joao victor de freitas gomes</t>
  </si>
  <si>
    <t>2015-11-10 17:33:29</t>
  </si>
  <si>
    <t>2015-11-10 17:27:54</t>
  </si>
  <si>
    <t>Abdo dias da silva neto</t>
  </si>
  <si>
    <t>2015-11-10 18:05:40</t>
  </si>
  <si>
    <t>2015-11-10 18:00:54</t>
  </si>
  <si>
    <t>Vitor Luiz Rigoti dos Anjos</t>
  </si>
  <si>
    <t>atividade acadêmica</t>
  </si>
  <si>
    <t>todas as opções acima</t>
  </si>
  <si>
    <t>2015-11-10 18:19:16</t>
  </si>
  <si>
    <t>2015-11-10 18:14:32</t>
  </si>
  <si>
    <t>DIEGO SILVA GUIMARÃES</t>
  </si>
  <si>
    <t>2015-11-10 19:21:53</t>
  </si>
  <si>
    <t>2015-11-10 19:17:30</t>
  </si>
  <si>
    <t>Kaio Fardim</t>
  </si>
  <si>
    <t>2015-11-10 19:25:01</t>
  </si>
  <si>
    <t>2015-11-10 19:17:44</t>
  </si>
  <si>
    <t>Renzo De Crignis Junior</t>
  </si>
  <si>
    <t>2015-11-10 19:36:30</t>
  </si>
  <si>
    <t>2015-11-10 19:31:39</t>
  </si>
  <si>
    <t>Benvindo Sirtoli Gardiman Junior</t>
  </si>
  <si>
    <t>Técnico em Zootecnia</t>
  </si>
  <si>
    <t>Campus Itapina, muito bom</t>
  </si>
  <si>
    <t>2015-11-10 20:22:53</t>
  </si>
  <si>
    <t>2015-11-10 20:15:58</t>
  </si>
  <si>
    <t xml:space="preserve">Diego Dias de Sá </t>
  </si>
  <si>
    <t>2015-11-10 20:28:19</t>
  </si>
  <si>
    <t>2015-11-10 20:23:44</t>
  </si>
  <si>
    <t>Morgana Gobbo Zanetti</t>
  </si>
  <si>
    <t>2015-11-10 21:21:32</t>
  </si>
  <si>
    <t>2015-11-10 21:14:51</t>
  </si>
  <si>
    <t>gabrielle ferreira silva</t>
  </si>
  <si>
    <t>2015-11-10 22:50:43</t>
  </si>
  <si>
    <t>2015-11-10 22:45:07</t>
  </si>
  <si>
    <t>Maressa cristiane Malini de Lima</t>
  </si>
  <si>
    <t>2015-11-10 22:55:54</t>
  </si>
  <si>
    <t>2015-11-10 22:50:29</t>
  </si>
  <si>
    <t>Ana Luísa de Castro Soares</t>
  </si>
  <si>
    <t>Bolsista CAPES</t>
  </si>
  <si>
    <t xml:space="preserve">Atividade pedagógica </t>
  </si>
  <si>
    <t>2015-11-10 23:18:05</t>
  </si>
  <si>
    <t>2015-11-10 23:13:31</t>
  </si>
  <si>
    <t>Lucas Gustavo Corrêa Damascena</t>
  </si>
  <si>
    <t xml:space="preserve">Jonathas Medeiros de Almeida </t>
  </si>
  <si>
    <t>2015-11-11 00:19:56</t>
  </si>
  <si>
    <t>2015-11-11 00:14:35</t>
  </si>
  <si>
    <t>Monica Paula de Deus Cezati</t>
  </si>
  <si>
    <t>2015-11-11 01:16:11</t>
  </si>
  <si>
    <t>2015-11-11 01:05:33</t>
  </si>
  <si>
    <t>2015-11-11 01:16:10</t>
  </si>
  <si>
    <t>Roberto Inhance</t>
  </si>
  <si>
    <t>2015-11-11 08:50:02</t>
  </si>
  <si>
    <t>2015-11-11 08:45:21</t>
  </si>
  <si>
    <t>Jhordann da Silva</t>
  </si>
  <si>
    <t>2015-11-11 08:59:52</t>
  </si>
  <si>
    <t>2015-11-11 08:55:39</t>
  </si>
  <si>
    <t>KARINE FONSECA GIOVANELLI</t>
  </si>
  <si>
    <t>2015-11-11 10:00:07</t>
  </si>
  <si>
    <t>2015-11-11 09:50:34</t>
  </si>
  <si>
    <t>André Premoli</t>
  </si>
  <si>
    <t>2015-11-11 09:59:52</t>
  </si>
  <si>
    <t>2015-11-11 09:55:28</t>
  </si>
  <si>
    <t>2015-11-11 09:59:51</t>
  </si>
  <si>
    <t>Sonia Onorata da Paixão</t>
  </si>
  <si>
    <t>Só Elogios. Parabéns!!</t>
  </si>
  <si>
    <t>2015-11-11 10:22:21</t>
  </si>
  <si>
    <t>2015-11-11 10:19:22</t>
  </si>
  <si>
    <t>Maiara Roberto Teixeira</t>
  </si>
  <si>
    <t>2015-11-11 10:37:13</t>
  </si>
  <si>
    <t>2015-11-11 10:31:44</t>
  </si>
  <si>
    <t>Wallas Tenoli Soledade</t>
  </si>
  <si>
    <t>Obrigado por tudo que me foi ensinado, valores e amizades conquistadas na instituição! Gostaria de dizer que estou numa instituição por falta de turma na área de redes no IFES, senão continuaria!</t>
  </si>
  <si>
    <t>2015-11-11 10:45:12</t>
  </si>
  <si>
    <t>2015-11-11 10:38:21</t>
  </si>
  <si>
    <t>Caio Cezar Agrizzi Daróz</t>
  </si>
  <si>
    <t>Gelson Junior Donatti Schimith Berger</t>
  </si>
  <si>
    <t>2015-11-11 10:52:24</t>
  </si>
  <si>
    <t>2015-11-11 10:42:22</t>
  </si>
  <si>
    <t>RICHARD MAX DE JESUS DA SILVA</t>
  </si>
  <si>
    <t>O CAMPUS NOVA VENÉCIA NÃO POSSUÍA LABORATÓRIOS NO PERÍODO DE FORMAÇÃO DA PRIMEIRA TURMA, ACHARIA INTERESSANTE QUE FOSSE PROMOVIDO ALGO QUE FOSSE VOLTADO À COMPLEMENTAÇÃO DAS AULAS PRATICAS DOS EGRESSOS DO PERÍODO INICIAL DO CAMPUS.</t>
  </si>
  <si>
    <t>2015-11-11 10:48:31</t>
  </si>
  <si>
    <t>2015-11-11 10:43:00</t>
  </si>
  <si>
    <t>Daniel de Mello Silva</t>
  </si>
  <si>
    <t>Técnico em Geomática</t>
  </si>
  <si>
    <t xml:space="preserve">Eu acho que deveriam chamar alunos a engressar novamente não concorrendo como aluno concluinte para que tenhamos mais oportunidades </t>
  </si>
  <si>
    <t>2015-11-11 10:59:31</t>
  </si>
  <si>
    <t>2015-11-11 10:51:56</t>
  </si>
  <si>
    <t>2015-11-11 10:59:30</t>
  </si>
  <si>
    <t xml:space="preserve">Suerlen Rocha de Almeida </t>
  </si>
  <si>
    <t>2015-11-11 11:01:09</t>
  </si>
  <si>
    <t>2015-11-11 10:56:37</t>
  </si>
  <si>
    <t>Mauro Luiz Pedroni Junior</t>
  </si>
  <si>
    <t>2015-11-11 11:03:47</t>
  </si>
  <si>
    <t>2015-11-11 10:58:37</t>
  </si>
  <si>
    <t>Bárbara Carolina Ferreira dos Santos</t>
  </si>
  <si>
    <t>Não estou trabalhando e estou fazendo curso em outras áreas</t>
  </si>
  <si>
    <t>2015-11-11 11:03:46</t>
  </si>
  <si>
    <t>2015-11-11 10:59:51</t>
  </si>
  <si>
    <t>Dominique Queiroz Auer</t>
  </si>
  <si>
    <t>2015-11-11 11:08:20</t>
  </si>
  <si>
    <t>2015-11-11 11:01:39</t>
  </si>
  <si>
    <t>Rafael de Barcellos Coelho</t>
  </si>
  <si>
    <t>A ideia de cursos de curta duração, sendo eles à distância ou não é excelente, espero que aconteça.</t>
  </si>
  <si>
    <t>2015-11-11 11:12:39</t>
  </si>
  <si>
    <t>2015-11-11 11:07:32</t>
  </si>
  <si>
    <t>Willian Kéviny Souza Berté</t>
  </si>
  <si>
    <t>2015-11-11 11:17:29</t>
  </si>
  <si>
    <t>2015-11-11 11:11:47</t>
  </si>
  <si>
    <t>Natália Lopes</t>
  </si>
  <si>
    <t>Atividade Jurídica</t>
  </si>
  <si>
    <t>2015-11-11 11:18:22</t>
  </si>
  <si>
    <t>2015-11-11 11:12:06</t>
  </si>
  <si>
    <t>Leonardo Boldrini de Jesus</t>
  </si>
  <si>
    <t>Atividade de engenharia</t>
  </si>
  <si>
    <t>2015-11-11 11:19:29</t>
  </si>
  <si>
    <t>2015-11-11 11:14:35</t>
  </si>
  <si>
    <t>WALK LOUREIRO</t>
  </si>
  <si>
    <t>Magistério</t>
  </si>
  <si>
    <t>2015-11-11 11:28:09</t>
  </si>
  <si>
    <t>2015-11-11 11:23:05</t>
  </si>
  <si>
    <t>Fernanda Camargo Damacena</t>
  </si>
  <si>
    <t>Precisa melhorar o investimento em laboratórios, com tecnologia mais atualizada.
Um abraço a todos aí!</t>
  </si>
  <si>
    <t>2015-11-11 11:30:49</t>
  </si>
  <si>
    <t>2015-11-11 11:23:53</t>
  </si>
  <si>
    <t>Jefferson de Paula Rosa</t>
  </si>
  <si>
    <t>2015-11-11 11:34:02</t>
  </si>
  <si>
    <t>2015-11-11 11:27:50</t>
  </si>
  <si>
    <t>Leandro Schmitberger Gavazzoi</t>
  </si>
  <si>
    <t>2015-11-11 11:47:16</t>
  </si>
  <si>
    <t>2015-11-11 11:43:15</t>
  </si>
  <si>
    <t>diogho</t>
  </si>
  <si>
    <t>2015-11-11 11:47:47</t>
  </si>
  <si>
    <t>2015-11-11 11:44:30</t>
  </si>
  <si>
    <t>Vitor Lima Ramos</t>
  </si>
  <si>
    <t>2015-11-11 11:48:51</t>
  </si>
  <si>
    <t>2015-11-11 11:44:45</t>
  </si>
  <si>
    <t>Christiane Feijó de Castro Porto</t>
  </si>
  <si>
    <t>Mariana Fernandes Alves</t>
  </si>
  <si>
    <t>2015-11-11 11:54:14</t>
  </si>
  <si>
    <t>2015-11-11 11:47:49</t>
  </si>
  <si>
    <t>Alenne Carolina Souza de Oliveira Ponciano</t>
  </si>
  <si>
    <t>2015-11-11 12:04:11</t>
  </si>
  <si>
    <t>2015-11-11 11:49:26</t>
  </si>
  <si>
    <t xml:space="preserve">Danielle Pedrone </t>
  </si>
  <si>
    <t>Técnico em Mineração</t>
  </si>
  <si>
    <t>2015-11-11 11:58:26</t>
  </si>
  <si>
    <t>2015-11-11 11:53:20</t>
  </si>
  <si>
    <t xml:space="preserve">Leonardo Schunck Batista de Oliveira </t>
  </si>
  <si>
    <t>2015-11-11 12:02:58</t>
  </si>
  <si>
    <t>2015-11-11 11:58:23</t>
  </si>
  <si>
    <t>JEAN CHAGAS DE SOUZA SEVERINO</t>
  </si>
  <si>
    <t>2015-11-11 12:06:22</t>
  </si>
  <si>
    <t>2015-11-11 11:58:25</t>
  </si>
  <si>
    <t>Jussara Silva Pinheiro</t>
  </si>
  <si>
    <t>Na verdade a instituição já promove anualmente um encontro de egressos, espero que continue com o evento pois é ótimo rever, e quase 100% dos egressos devem concordar comigo, a família que criamos nessa segunda casa na época.</t>
  </si>
  <si>
    <t>2015-11-11 12:12:50</t>
  </si>
  <si>
    <t>2015-11-11 12:01:55</t>
  </si>
  <si>
    <t>Daiany Guzzo Moratti</t>
  </si>
  <si>
    <t>Técnico em Agricultura</t>
  </si>
  <si>
    <t>2015-11-11 12:15:29</t>
  </si>
  <si>
    <t>2015-11-11 12:09:53</t>
  </si>
  <si>
    <t>MIGUEL GONÇALVES SCHROEFFER</t>
  </si>
  <si>
    <t>2015-11-11 12:14:17</t>
  </si>
  <si>
    <t>2015-11-11 12:10:06</t>
  </si>
  <si>
    <t xml:space="preserve">Ianara da Silva Santos </t>
  </si>
  <si>
    <t>2015-11-11 12:30:10</t>
  </si>
  <si>
    <t>2015-11-11 12:13:03</t>
  </si>
  <si>
    <t>luiz alberto dos santos</t>
  </si>
  <si>
    <t>interagir com empresas, com relacao a estagios apos conclusao de cursos, porque todo aluno que termina o curso deseja estagio mas se o aluno tiver idade superior a 35 a empres descarta</t>
  </si>
  <si>
    <t>2015-11-11 12:34:51</t>
  </si>
  <si>
    <t>2015-11-11 12:30:35</t>
  </si>
  <si>
    <t>Ana Carolina do Carmo</t>
  </si>
  <si>
    <t>2015-11-11 12:48:12</t>
  </si>
  <si>
    <t>2015-11-11 12:44:50</t>
  </si>
  <si>
    <t>Marcelo dos Santos Lídio</t>
  </si>
  <si>
    <t>2015-11-11 12:55:59</t>
  </si>
  <si>
    <t>2015-11-11 12:48:13</t>
  </si>
  <si>
    <t>Quézia de Oliveira Lial</t>
  </si>
  <si>
    <t>2015-11-11 12:57:24</t>
  </si>
  <si>
    <t>2015-11-11 12:53:53</t>
  </si>
  <si>
    <t>Lays Martinuzzo Silva</t>
  </si>
  <si>
    <t>2015-11-11 13:03:52</t>
  </si>
  <si>
    <t>2015-11-11 12:53:48</t>
  </si>
  <si>
    <t>Celio Luiz Rodrigues</t>
  </si>
  <si>
    <t>2015-11-11 13:05:30</t>
  </si>
  <si>
    <t>2015-11-11 13:00:05</t>
  </si>
  <si>
    <t>Tiago Wilian dos Santos</t>
  </si>
  <si>
    <t>2015-11-11 13:15:38</t>
  </si>
  <si>
    <t>2015-11-11 13:09:41</t>
  </si>
  <si>
    <t>Gabriela Passos da Costa</t>
  </si>
  <si>
    <t>2015-11-11 13:23:38</t>
  </si>
  <si>
    <t>2015-11-11 13:19:15</t>
  </si>
  <si>
    <t>Viviane Maria de Oliveira</t>
  </si>
  <si>
    <t>Campus Ibatiba</t>
  </si>
  <si>
    <t>2015-11-11 13:27:11</t>
  </si>
  <si>
    <t>2015-11-11 13:20:58</t>
  </si>
  <si>
    <t>Sávio Otto Schneider Motta</t>
  </si>
  <si>
    <t>2015-11-11 13:44:10</t>
  </si>
  <si>
    <t>2015-11-11 13:25:20</t>
  </si>
  <si>
    <t>Marcos Augusto Pereira dos Santos</t>
  </si>
  <si>
    <t>2015-11-11 13:38:55</t>
  </si>
  <si>
    <t>2015-11-11 13:26:17</t>
  </si>
  <si>
    <t xml:space="preserve">VITÓRIA IZABELA SCHRIODER DE OLIVEIRA </t>
  </si>
  <si>
    <t>Tenho orgulho de poder ter feito parte dessa família de jovens titãs! Agradeço aos meus professores pelo conhecimento e experiência que puderam me transmitir, além de crescer profissionalmente o Ifes me proporcionou crescimento também pessoal!</t>
  </si>
  <si>
    <t>2015-11-11 13:37:25</t>
  </si>
  <si>
    <t>2015-11-11 13:31:14</t>
  </si>
  <si>
    <t>Antonio Ricardo Grippa Satiro</t>
  </si>
  <si>
    <t>2015-11-11 13:51:49</t>
  </si>
  <si>
    <t>2015-11-11 13:46:59</t>
  </si>
  <si>
    <t>Laís Vazzoler</t>
  </si>
  <si>
    <t>2015-11-11 13:53:25</t>
  </si>
  <si>
    <t>2015-11-11 13:49:35</t>
  </si>
  <si>
    <t>Jonathan Ribeiro da Silva</t>
  </si>
  <si>
    <t>2015-11-11 13:54:04</t>
  </si>
  <si>
    <t>2015-11-11 13:49:51</t>
  </si>
  <si>
    <t>Samuel Ferraz Lima</t>
  </si>
  <si>
    <t>2015-11-11 14:01:00</t>
  </si>
  <si>
    <t>2015-11-11 13:54:30</t>
  </si>
  <si>
    <t xml:space="preserve">Douglas Nascimento dos Santos </t>
  </si>
  <si>
    <t>2015-11-11 14:09:13</t>
  </si>
  <si>
    <t>2015-11-11 13:58:11</t>
  </si>
  <si>
    <t>Carla Matos Marinielli Santos</t>
  </si>
  <si>
    <t xml:space="preserve">Contato da instituição diretamente com as empresas relacionadas ao curso, a fim de oferecer oportunidades de emprego aos egressos e alunos que estão concluindo o curso, visto que, a maioria das grandes empresas do estado não abrem vagas para Técnicos em Portos.
Tal acontecimento acaba sendo frustrante para os alunos , pois não conseguem aplicar na prática o que aprenderam na teoria de sala de aula. </t>
  </si>
  <si>
    <t>2015-11-11 14:01:23</t>
  </si>
  <si>
    <t>2015-11-11 13:58:18</t>
  </si>
  <si>
    <t>Emanuel da Silva Malta</t>
  </si>
  <si>
    <t>Ótima iniciativa.</t>
  </si>
  <si>
    <t>2015-11-11 14:06:46</t>
  </si>
  <si>
    <t>2015-11-11 13:58:36</t>
  </si>
  <si>
    <t>Patrícia Negris</t>
  </si>
  <si>
    <t>Quando entrei, praticamente toda semana tínhamos que cantar o hino da instituição e esse foi um costume que deixou de acontecer ainda quando estava lá. Sugiro a volta.</t>
  </si>
  <si>
    <t>2015-11-11 14:05:14</t>
  </si>
  <si>
    <t>2015-11-11 14:01:09</t>
  </si>
  <si>
    <t>Pedro Rupf Pereira Viana</t>
  </si>
  <si>
    <t>Pesquisador - nível de doutorado</t>
  </si>
  <si>
    <t>2015-11-11 14:08:57</t>
  </si>
  <si>
    <t>2015-11-11 14:04:15</t>
  </si>
  <si>
    <t>Randall Guedes Teixeira</t>
  </si>
  <si>
    <t>2015-11-11 14:22:17</t>
  </si>
  <si>
    <t>2015-11-11 14:14:44</t>
  </si>
  <si>
    <t xml:space="preserve">Christiane mattos da Silva </t>
  </si>
  <si>
    <t>2015-11-11 14:23:56</t>
  </si>
  <si>
    <t>2015-11-11 14:18:32</t>
  </si>
  <si>
    <t>Rayane Venturini Trindade</t>
  </si>
  <si>
    <t>Técnico em Transporte Ferroviário</t>
  </si>
  <si>
    <t>2015-11-11 14:45:25</t>
  </si>
  <si>
    <t>2015-11-11 14:33:30</t>
  </si>
  <si>
    <t>ROBERTA QUINTINO FRINHANI CHIMIN</t>
  </si>
  <si>
    <t>Pesquisa</t>
  </si>
  <si>
    <t>Sou aluna egressa do ensino médio do antigo CEFET-ES. Amava esta escola e então resolvi retornar para um curso técnico, optando pelo técnico em química com ênfase em alimentos. Apesar de não atuar como técnica, este curso me deu base para ingressar na Universidade e graduar em licenciatura e bacharelado em Química. Hoje sou Mestre e atua em pesquisas no ramo de química de petróleo na UFES.</t>
  </si>
  <si>
    <t>2015-11-11 14:44:27</t>
  </si>
  <si>
    <t>2015-11-11 14:34:23</t>
  </si>
  <si>
    <t xml:space="preserve">Wickson lacerda da luz </t>
  </si>
  <si>
    <t xml:space="preserve">Aprimorar as estruturas físicas. </t>
  </si>
  <si>
    <t>Pollyana Peixoto</t>
  </si>
  <si>
    <t>2015-11-11 15:04:33</t>
  </si>
  <si>
    <t>2015-11-11 14:52:46</t>
  </si>
  <si>
    <t>Ruth Venturini Mariani</t>
  </si>
  <si>
    <t>Técnico em Geoprocessamento</t>
  </si>
  <si>
    <t>O curso técnico em geoprocessamento que cursei durante três períodos fez com que eu me apaixonasse pela área de tal forma que nem terminei o técnico e fui direto para faculdade cursar Eng. de Agrimensura e Cartográfica, sem dúvida as conversas e o apoio dos professores foram determinantes para que eu cursasse tal graduação. Os professores da coordenadoria de geomática estão de parabéns, eles formam ótimos profissionais e cidadãos. Me espelho neles! Gostaria que abrissem Engenharia de Agrimensura no Ifes de Vitória, os professores do técnico estão aptos a ministrar disciplinas para um curso de graduação e os equipamentos da área de agrimensura que a coordenadoria de  geomática possui são das melhores marcas, marcas essas que são as mais utilizadas por empresas da área. Só tenho a agradecer os professores e o Ifes por tudo que aprendi e vivi enquanto lá estudei.</t>
  </si>
  <si>
    <t>2015-11-11 14:59:07</t>
  </si>
  <si>
    <t>Dayane Ribeiro de Oliveira</t>
  </si>
  <si>
    <t>2015-11-11 15:21:04</t>
  </si>
  <si>
    <t>2015-11-11 15:17:25</t>
  </si>
  <si>
    <t>Bruna Nalesso Saraiva</t>
  </si>
  <si>
    <t>2015-11-11 15:29:17</t>
  </si>
  <si>
    <t>2015-11-11 15:18:35</t>
  </si>
  <si>
    <t>Erick Gomes Lopes</t>
  </si>
  <si>
    <t>2015-11-11 15:28:10</t>
  </si>
  <si>
    <t>2015-11-11 15:22:11</t>
  </si>
  <si>
    <t xml:space="preserve">Fernando Santa Clara Viana Junior </t>
  </si>
  <si>
    <t>2015-11-11 15:59:36</t>
  </si>
  <si>
    <t>2015-11-11 15:51:21</t>
  </si>
  <si>
    <t>Fabricia Delfino Rembiski</t>
  </si>
  <si>
    <t>O IFES forma cidadãos para o mundo. Homens e mulheres com elevado nível de responsabilidade e comprometimento profissional. Poderiam ter parcerias para intercâmbios nacionais e internacionais</t>
  </si>
  <si>
    <t>2015-11-11 16:13:10</t>
  </si>
  <si>
    <t>2015-11-11 16:06:01</t>
  </si>
  <si>
    <t>Sergio Anacleto da Gama</t>
  </si>
  <si>
    <t>Oportunidade de fazer novo curso sem processo seletivo</t>
  </si>
  <si>
    <t>2015-11-11 16:24:16</t>
  </si>
  <si>
    <t>2015-11-11 16:14:56</t>
  </si>
  <si>
    <t>Jackson Oliveira de Santana</t>
  </si>
  <si>
    <t>2015-11-11 16:14:30</t>
  </si>
  <si>
    <t>2015-11-11 16:11:18</t>
  </si>
  <si>
    <t>Juliano De Toni Rocha</t>
  </si>
  <si>
    <t>2015-11-11 16:53:50</t>
  </si>
  <si>
    <t>2015-11-11 16:49:15</t>
  </si>
  <si>
    <t>Victor de Araújo</t>
  </si>
  <si>
    <t>2015-11-11 17:06:14</t>
  </si>
  <si>
    <t>2015-11-11 17:02:20</t>
  </si>
  <si>
    <t>Claudiomiro Silva Melgaço Júnior</t>
  </si>
  <si>
    <t>2015-11-11 17:18:09</t>
  </si>
  <si>
    <t>2015-11-11 17:12:29</t>
  </si>
  <si>
    <t>Marcio Luis Pimenta</t>
  </si>
  <si>
    <t>CURSO SUPERIOR DE ENGENHARIA EM UM SÓ TURNO!
Não tem como trabalhar e ficar o dia todo no IFES.</t>
  </si>
  <si>
    <t>2015-11-11 17:51:22</t>
  </si>
  <si>
    <t>2015-11-11 17:44:32</t>
  </si>
  <si>
    <t>John Emerson Nassif</t>
  </si>
  <si>
    <t>2015-11-11 17:59:50</t>
  </si>
  <si>
    <t>2015-11-11 17:54:30</t>
  </si>
  <si>
    <t>Debora Marcia Raasch Jacobsen</t>
  </si>
  <si>
    <t>2015-11-11 18:10:33</t>
  </si>
  <si>
    <t>2015-11-11 18:04:35</t>
  </si>
  <si>
    <t>Therlhes da Cruz</t>
  </si>
  <si>
    <t>2015-11-11 18:26:19</t>
  </si>
  <si>
    <t>2015-11-11 18:13:06</t>
  </si>
  <si>
    <t>Gabriela Schade</t>
  </si>
  <si>
    <t>Encontro de egressos, envio de oportunidades para o e-mail dos egressos, cursos de curta duração, palestras.</t>
  </si>
  <si>
    <t>2015-11-11 18:28:24</t>
  </si>
  <si>
    <t>2015-11-11 18:23:59</t>
  </si>
  <si>
    <t>Leandro Oliveira Giles</t>
  </si>
  <si>
    <t>2015-11-11 18:38:39</t>
  </si>
  <si>
    <t>2015-11-11 18:31:29</t>
  </si>
  <si>
    <t>Danielly Camuzzi de Assis</t>
  </si>
  <si>
    <t>2015-11-11 18:53:26</t>
  </si>
  <si>
    <t>2015-11-11 18:46:59</t>
  </si>
  <si>
    <t>Renner Tetzner Ramos</t>
  </si>
  <si>
    <t>2015-11-11 18:58:58</t>
  </si>
  <si>
    <t>2015-11-11 18:52:01</t>
  </si>
  <si>
    <t>Renata Torezani da Silva</t>
  </si>
  <si>
    <t>2015-11-11 19:10:38</t>
  </si>
  <si>
    <t>2015-11-11 19:04:31</t>
  </si>
  <si>
    <t>Corina Maria Souza Pinto</t>
  </si>
  <si>
    <t>2015-11-11 19:12:17</t>
  </si>
  <si>
    <t>2015-11-11 19:06:25</t>
  </si>
  <si>
    <t xml:space="preserve">Josiane Araújo Martins </t>
  </si>
  <si>
    <t>2015-11-11 19:11:16</t>
  </si>
  <si>
    <t>2015-11-11 19:07:21</t>
  </si>
  <si>
    <t>Daniel Cozer Nascimento</t>
  </si>
  <si>
    <t>2015-11-11 19:15:49</t>
  </si>
  <si>
    <t>2015-11-11 19:10:55</t>
  </si>
  <si>
    <t>Raquel Cortes Cruz</t>
  </si>
  <si>
    <t>Laísa Bullerjahn</t>
  </si>
  <si>
    <t>2015-11-11 19:27:32</t>
  </si>
  <si>
    <t>2015-11-11 19:20:15</t>
  </si>
  <si>
    <t>Renata Aparecida dos Santos</t>
  </si>
  <si>
    <t>2015-11-11 20:04:27</t>
  </si>
  <si>
    <t>2015-11-11 19:36:47</t>
  </si>
  <si>
    <t>Adriana Gomes</t>
  </si>
  <si>
    <t>2015-11-11 19:40:08</t>
  </si>
  <si>
    <t>2015-11-11 19:34:37</t>
  </si>
  <si>
    <t xml:space="preserve">Hiram Jacob Carnielli Tonoli </t>
  </si>
  <si>
    <t>2015-11-11 19:57:35</t>
  </si>
  <si>
    <t>2015-11-11 19:51:38</t>
  </si>
  <si>
    <t>2015-11-11 20:13:14</t>
  </si>
  <si>
    <t>2015-11-11 20:05:15</t>
  </si>
  <si>
    <t>Washington Luís Samora</t>
  </si>
  <si>
    <t xml:space="preserve">Gostaria mesmo de desenvolver meu projeto que escrevi em algum local e vou conseguir. </t>
  </si>
  <si>
    <t>2015-11-11 20:13:19</t>
  </si>
  <si>
    <t>2015-11-11 20:07:46</t>
  </si>
  <si>
    <t>valeria nicolini sabadini moraes</t>
  </si>
  <si>
    <t>Técnico em Agrimensura</t>
  </si>
  <si>
    <t>Gostaria de ter informações sobre os colegas da época. Sendo assim, o IFES poderia ter um banco de dados de todos os ex-alunos.</t>
  </si>
  <si>
    <t>2015-11-11 20:25:31</t>
  </si>
  <si>
    <t>2015-11-11 20:18:16</t>
  </si>
  <si>
    <t>Lais Mendes Piol</t>
  </si>
  <si>
    <t>2015-11-11 20:34:47</t>
  </si>
  <si>
    <t>2015-11-11 20:27:04</t>
  </si>
  <si>
    <t>Paulo de Jesus César</t>
  </si>
  <si>
    <t>Interação entre os egressos e os atuais alunos.</t>
  </si>
  <si>
    <t>2015-11-11 20:32:35</t>
  </si>
  <si>
    <t>2015-11-11 20:29:11</t>
  </si>
  <si>
    <t>Rhaony José dos Santos Schmidt</t>
  </si>
  <si>
    <t>2015-11-11 20:39:26</t>
  </si>
  <si>
    <t>2015-11-11 20:35:33</t>
  </si>
  <si>
    <t>Rafael Matos Costa</t>
  </si>
  <si>
    <t>2015-11-11 20:42:37</t>
  </si>
  <si>
    <t>2015-11-11 20:36:56</t>
  </si>
  <si>
    <t>Jéssika Cosme</t>
  </si>
  <si>
    <t>2015-11-11 20:48:43</t>
  </si>
  <si>
    <t>2015-11-11 20:43:03</t>
  </si>
  <si>
    <t>Otoniel de Lima</t>
  </si>
  <si>
    <t>2015-11-11 20:49:58</t>
  </si>
  <si>
    <t>2015-11-11 20:44:54</t>
  </si>
  <si>
    <t>Luziana Covre Bergamaschi</t>
  </si>
  <si>
    <t>Minha instituição já tem um evento voltado para egressos</t>
  </si>
  <si>
    <t>2015-11-11 20:58:00</t>
  </si>
  <si>
    <t>2015-11-11 20:51:56</t>
  </si>
  <si>
    <t>Denis do Nascimento Dantas</t>
  </si>
  <si>
    <t>A instituição IFES é excepcional para os alunos, posso ver isso ao estudar também em uma universidade também federal e mesmo assim sentir falta do IFES, do ambiente e dos profissionais qualificados. Só tenho a agradecer ao IFES pela formação excelente que tive.
Nesta última pergunta, gostaria de marcar 2 opções, além da que marquei, Cursos de curta duração para egressos seriam ótimos para manter sempre em mente o conteúdo passado durante todo o curso técnico.</t>
  </si>
  <si>
    <t>2015-11-11 21:05:22</t>
  </si>
  <si>
    <t>2015-11-11 20:56:53</t>
  </si>
  <si>
    <t>Gustavo Ribeiro Lima</t>
  </si>
  <si>
    <t xml:space="preserve">Gostaria do encontro de egressos, e que também os egressos pudessem voltar a suas instituições para poder gerir palestras em sua área por exemplo, de forma a contribuir não só com a instituição, mas também para mostrar aos estudantes as grandes portas que são abertas após a formação no IFES. </t>
  </si>
  <si>
    <t xml:space="preserve">Na minha época de estudante senti falta de programações mais culturais e de conhecimentos gerais, as matérias exatas costumam ter mais espaço na grade de formação. Seria interessante a inclusão de programas culturais e voltado para área de humanas (como discussões políticas atuais), pois essas matérias são formadoras de opinião e o nosso país necessita delas. </t>
  </si>
  <si>
    <t>2015-11-11 21:07:38</t>
  </si>
  <si>
    <t>2015-11-11 21:01:37</t>
  </si>
  <si>
    <t>Taís Helmer Ramlo</t>
  </si>
  <si>
    <t>2015-11-11 21:19:43</t>
  </si>
  <si>
    <t>2015-11-11 21:09:46</t>
  </si>
  <si>
    <t>Aleandro Vasconcelos Nascimento</t>
  </si>
  <si>
    <t xml:space="preserve"> turmas voltadas para olimpíadas de conhecimento. </t>
  </si>
  <si>
    <t>2015-11-11 21:19:14</t>
  </si>
  <si>
    <t>2015-11-11 21:13:56</t>
  </si>
  <si>
    <t>Igor Cunha Rodrigues</t>
  </si>
  <si>
    <t>2015-11-11 21:29:34</t>
  </si>
  <si>
    <t>2015-11-11 21:26:13</t>
  </si>
  <si>
    <t>Alana Santos Miguel</t>
  </si>
  <si>
    <t>2015-11-11 21:31:56</t>
  </si>
  <si>
    <t>2015-11-11 21:26:31</t>
  </si>
  <si>
    <t>Rennata Nascimento Aioffi</t>
  </si>
  <si>
    <t>2015-11-11 21:54:09</t>
  </si>
  <si>
    <t>2015-11-11 21:45:34</t>
  </si>
  <si>
    <t>Rodrigo de Oliveira Pezzin</t>
  </si>
  <si>
    <t>2015-11-11 22:00:31</t>
  </si>
  <si>
    <t>2015-11-11 21:57:49</t>
  </si>
  <si>
    <t>Eduardo Petarle de Souza</t>
  </si>
  <si>
    <t>2015-11-11 22:07:05</t>
  </si>
  <si>
    <t>2015-11-11 22:02:42</t>
  </si>
  <si>
    <t>Thiago William Dias da Conceição</t>
  </si>
  <si>
    <t>Servidor público comissionado</t>
  </si>
  <si>
    <t>Continuem a valorizar o Proeja!</t>
  </si>
  <si>
    <t>2015-11-11 22:13:10</t>
  </si>
  <si>
    <t>2015-11-11 22:08:25</t>
  </si>
  <si>
    <t>Ana Paula Bremenkamp Brum</t>
  </si>
  <si>
    <t>2015-11-11 22:15:16</t>
  </si>
  <si>
    <t>2015-11-11 22:09:28</t>
  </si>
  <si>
    <t xml:space="preserve">Alynne Obermüller </t>
  </si>
  <si>
    <t>2015-11-11 22:26:20</t>
  </si>
  <si>
    <t>2015-11-11 22:16:43</t>
  </si>
  <si>
    <t>Renan Cortez Botelho</t>
  </si>
  <si>
    <t>2015-11-11 22:41:30</t>
  </si>
  <si>
    <t>2015-11-11 22:36:12</t>
  </si>
  <si>
    <t>Vitor de Araújo Freitas</t>
  </si>
  <si>
    <t>2015-11-11 23:04:34</t>
  </si>
  <si>
    <t>2015-11-11 23:00:28</t>
  </si>
  <si>
    <t>Camila Gath Rodrigues</t>
  </si>
  <si>
    <t>2015-11-11 23:11:26</t>
  </si>
  <si>
    <t>2015-11-11 23:06:20</t>
  </si>
  <si>
    <t>Kássia Nunes</t>
  </si>
  <si>
    <t>2015-11-11 23:22:06</t>
  </si>
  <si>
    <t>2015-11-11 23:18:51</t>
  </si>
  <si>
    <t>Olmeris Lodi Junior</t>
  </si>
  <si>
    <t>2015-11-11 23:59:06</t>
  </si>
  <si>
    <t>2015-11-11 23:54:08</t>
  </si>
  <si>
    <t>Gabriel José Negrelli Gomes</t>
  </si>
  <si>
    <t>2015-11-12 00:22:18</t>
  </si>
  <si>
    <t>2015-11-12 00:16:11</t>
  </si>
  <si>
    <t>2015-11-12 00:22:17</t>
  </si>
  <si>
    <t>Alex Pinheiro da Silva</t>
  </si>
  <si>
    <t>Caroline Coutinho Dal'orto</t>
  </si>
  <si>
    <t>2015-11-12 01:48:47</t>
  </si>
  <si>
    <t>2015-11-12 01:41:08</t>
  </si>
  <si>
    <t>LAISA SAVERGNINI POLEZE</t>
  </si>
  <si>
    <t>2015-11-12 02:18:48</t>
  </si>
  <si>
    <t>2015-11-12 02:15:04</t>
  </si>
  <si>
    <t>Eric Coutinho DSouza</t>
  </si>
  <si>
    <t>Vocês são demais! ♥♥</t>
  </si>
  <si>
    <t>2015-11-12 06:40:43</t>
  </si>
  <si>
    <t>2015-11-12 06:35:00</t>
  </si>
  <si>
    <t>Valdir chieppi neto</t>
  </si>
  <si>
    <t>2015-11-12 07:18:50</t>
  </si>
  <si>
    <t>2015-11-12 07:11:07</t>
  </si>
  <si>
    <t xml:space="preserve">Bianca Butcovsky Aguiar Mutz dos Santos </t>
  </si>
  <si>
    <t>2015-11-12 07:20:09</t>
  </si>
  <si>
    <t>2015-11-12 07:16:08</t>
  </si>
  <si>
    <t>Luis Gabriel Ribeiro Silva</t>
  </si>
  <si>
    <t>2015-11-12 08:23:43</t>
  </si>
  <si>
    <t>2015-11-12 08:17:24</t>
  </si>
  <si>
    <t xml:space="preserve">Sandra Aparecida Fraga da Silva </t>
  </si>
  <si>
    <t xml:space="preserve">educacional </t>
  </si>
  <si>
    <t>2015-11-12 08:38:44</t>
  </si>
  <si>
    <t>2015-11-12 08:31:57</t>
  </si>
  <si>
    <t>Lucas Saiter Bichara</t>
  </si>
  <si>
    <t>Salomão Martins de Carvalho Júnior</t>
  </si>
  <si>
    <t>2015-11-12 09:18:59</t>
  </si>
  <si>
    <t>2015-11-12 09:10:35</t>
  </si>
  <si>
    <t>Evanizis Dias Frizzera Castilho</t>
  </si>
  <si>
    <t>Que o governo repassasse devidamente os recursos e valorizasse os profissionais, acabando assim com a greve.</t>
  </si>
  <si>
    <t>2015-11-12 09:25:28</t>
  </si>
  <si>
    <t>2015-11-12 09:20:26</t>
  </si>
  <si>
    <t>Jacqueline Schwanz Groner</t>
  </si>
  <si>
    <t>2015-11-12 09:30:05</t>
  </si>
  <si>
    <t>2015-11-12 09:25:10</t>
  </si>
  <si>
    <t>André Luís Moreira Lopes</t>
  </si>
  <si>
    <t>2015-11-12 09:42:23</t>
  </si>
  <si>
    <t>2015-11-12 09:25:41</t>
  </si>
  <si>
    <t>Natália Cesar Rodrigues</t>
  </si>
  <si>
    <t>2015-11-12 09:33:53</t>
  </si>
  <si>
    <t>2015-11-12 09:27:35</t>
  </si>
  <si>
    <t>Rayner Frossard Coslop</t>
  </si>
  <si>
    <t>2015-11-12 09:57:13</t>
  </si>
  <si>
    <t>2015-11-12 09:49:40</t>
  </si>
  <si>
    <t>Isabela Pagotto Pereira</t>
  </si>
  <si>
    <t>Encontro de egressos e envio de oportunidades para o e-mail dos egressos</t>
  </si>
  <si>
    <t>Incluir mais práticas no curso Edificações. Fortalecer a equipe de matemática.</t>
  </si>
  <si>
    <t>Tainah Araujo Fantinato Barreto</t>
  </si>
  <si>
    <t>2015-11-12 10:08:16</t>
  </si>
  <si>
    <t>2015-11-12 10:03:24</t>
  </si>
  <si>
    <t>ivana reis nascimento</t>
  </si>
  <si>
    <t>2015-11-12 10:55:50</t>
  </si>
  <si>
    <t>2015-11-12 10:51:03</t>
  </si>
  <si>
    <t>Eric Douglas Rosa</t>
  </si>
  <si>
    <t>2015-11-12 11:11:20</t>
  </si>
  <si>
    <t>2015-11-12 11:05:55</t>
  </si>
  <si>
    <t>Kaique dos Santos Alves</t>
  </si>
  <si>
    <t>2015-11-12 11:13:19</t>
  </si>
  <si>
    <t>2015-11-12 11:09:42</t>
  </si>
  <si>
    <t>Filipe Duarte de Abreu da Silva</t>
  </si>
  <si>
    <t>2015-11-12 11:36:37</t>
  </si>
  <si>
    <t>2015-11-12 11:22:05</t>
  </si>
  <si>
    <t>Geovani Lima Telles</t>
  </si>
  <si>
    <t>Todas as ações são ótimas ideias!!</t>
  </si>
  <si>
    <t>Tenho orgulho em fazer parte da história do Ifes. Apesar de já ter concluído uma graduação em outra instituição, estou matriculado em Eng. de Controle e Automação no Campus Serra e continuo cursando para manter o vínculo com a instituição e aproveitar o ensino público e de qualidade ofertado.</t>
  </si>
  <si>
    <t>2015-11-12 12:26:15</t>
  </si>
  <si>
    <t>2015-11-12 12:21:23</t>
  </si>
  <si>
    <t>2015-11-12 12:26:14</t>
  </si>
  <si>
    <t>Áquila Jerard Moulin Ditzz</t>
  </si>
  <si>
    <t>Docência</t>
  </si>
  <si>
    <t>2015-11-12 12:48:55</t>
  </si>
  <si>
    <t>2015-11-12 12:26:49</t>
  </si>
  <si>
    <t>Emanuelle Ravena Thomaz</t>
  </si>
  <si>
    <t>Todos os itens acima.</t>
  </si>
  <si>
    <t>Quando finalmente fui para a escola em Itacibá, pouco aproveitei os laboratórios e a infraestrutura, até porque nem tudo estava concluído. Senti muita falta de árvores no Campus, pois Itacibá é um lugar muito quente! E ver aquele mar de cimento era depressivo.  O fato do prédio ser totalmente cinza era bem depressivo também. Meus amigos e eu costumávamos falar que parecia um presídio. Sinceramente não sei como está o Campus hoje, e pelas fotos no facebook acredito que algumas coisas devem ter melhorado. Fiquei sabendo que agora tem cantina! Porém me falaram que não é muito boa também. Mas, falando do curso técnico em si, fui a segunda ou terceira turma de portos e fomos cobaias no curso. Matérias técnicas eram bem vagas, praticamente não vimos nada na prática e quase nenhuma visita técnica. Mas tudo bem. Espero que tenham melhorado o curso e espero que hoje tenha mercado para este curso (Apesar de não ver oportunidades para esse curso até hoje). Mas para mim, infelizmente, o curso técnico não serviu pra nada. Fiquei bem decepcionada também, pois não quiseram deixar a minha turma ficar com o diploma de Eletro-mecânica (se não me engano era eletro-mecânica), assim como a galera de ferrovias, mesmo nossas grades serem praticamente iguais. Mas tudo bem, pois estudar no IFES foi uma experiência de vida extraordinária. Tenho saudades dessa época.</t>
  </si>
  <si>
    <t>2015-11-12 12:35:51</t>
  </si>
  <si>
    <t>2015-11-12 12:31:39</t>
  </si>
  <si>
    <t>VITOR ROCHA POLTRONIERI</t>
  </si>
  <si>
    <t>Todas as opções acima seriam bem interessantes.</t>
  </si>
  <si>
    <t>Elaborar programa para reencontro dos egressos.</t>
  </si>
  <si>
    <t>2015-11-12 12:48:46</t>
  </si>
  <si>
    <t>2015-11-12 12:42:51</t>
  </si>
  <si>
    <t>Rhaister Zanoni Souza</t>
  </si>
  <si>
    <t>2015-11-12 13:10:42</t>
  </si>
  <si>
    <t>2015-11-12 13:05:39</t>
  </si>
  <si>
    <t>DEIDIMILA FONSECA DA SILVA</t>
  </si>
  <si>
    <t>2015-11-12 13:27:19</t>
  </si>
  <si>
    <t>2015-11-12 13:23:31</t>
  </si>
  <si>
    <t>Adriano Lemos Bandeira</t>
  </si>
  <si>
    <t>2015-11-12 13:29:13</t>
  </si>
  <si>
    <t>2015-11-12 13:24:57</t>
  </si>
  <si>
    <t>Jocelia Oliveira Albuquerque</t>
  </si>
  <si>
    <t xml:space="preserve">Poderia abrir vagas destinadas a quem fez curso técnico. </t>
  </si>
  <si>
    <t>2015-11-12 13:33:13</t>
  </si>
  <si>
    <t>2015-11-12 13:27:14</t>
  </si>
  <si>
    <t>Kelly de Souza do Nascimento Vieira</t>
  </si>
  <si>
    <t>O Ifes é uma excelente instituição e possui profissionais muito capacitados. Talvez fosse interessante investir ainda mais na infraestrutura dos campus, no quesito ampliação.</t>
  </si>
  <si>
    <t>2015-11-12 13:46:04</t>
  </si>
  <si>
    <t>2015-11-12 13:40:23</t>
  </si>
  <si>
    <t>Nathálya Cosme Viganô</t>
  </si>
  <si>
    <t>2015-11-12 14:05:42</t>
  </si>
  <si>
    <t>2015-11-12 13:53:01</t>
  </si>
  <si>
    <t>Fernanda Aparecida Veronez</t>
  </si>
  <si>
    <t>docencia</t>
  </si>
  <si>
    <t>2015-11-12 14:09:26</t>
  </si>
  <si>
    <t>2015-11-12 14:05:53</t>
  </si>
  <si>
    <t>2015-11-12 14:47:37</t>
  </si>
  <si>
    <t>2015-11-12 14:12:32</t>
  </si>
  <si>
    <t>Mara Lúcia Rodrigues</t>
  </si>
  <si>
    <t>Encontro de egressos, cursos de ferias e cursos de curta durção a distancia</t>
  </si>
  <si>
    <t>Acho que a instituição peca no caso de estágios, por exemplo no caso do EJA que não é obrigatório e o que dificulta o ingresso deste profissional no mercado de trabalho. Acho que a instituição deveria ter um vinculo de estágios com algumas empresas facilitando o ingresso destes estudantes e facilitando a carga horária a ser cumprida pelo aluno no estágio, causa essa pelo horario de aula no caso do vespertino. Eu por exemplo fiz neste horário e tudo que me parecia como estágio comprometia meu horário de aula.Talvez se dentro das a próprias instituições dos IFES houvesse essas oportunidades de estágio, talvez somente em algumas áreas não teria como estagiar, mas uma grande maioria sim. Não me vejo no mercado de trabalho dentro da área que fiz o curso "Téc. Segurança do Trabalho, exceto em um concurso ou indicação, visto que pude estagiar pelas oportunidades oferecidas não condiziam com meu horário de aula. Então o que sugiro é o que seja revista esta questão para que todos tenham acesso ao estágio para não comprometer seu futuro profissional. Tenho cursso téc. em ADM e uma vasta experiencia e isso me avançou na classificação de um processo seletivo no Estado (PGE). Hoje curso 4º período de Serviço Social na Faculdade Salesiana (bolsa 100%); Fica aí minha sugestão para ingressar os alunos  de hoje no mercado de trabalho amanhã. Obrigada pela oportunidade de sugestão.
Att
Mara Lúcia</t>
  </si>
  <si>
    <t>ANDERSON DA SILVA</t>
  </si>
  <si>
    <t>2015-11-12 14:28:10</t>
  </si>
  <si>
    <t>2015-11-12 14:21:52</t>
  </si>
  <si>
    <t>Sarana Danielle Taveira</t>
  </si>
  <si>
    <t>Para o curso de metalurgia, que ele seja voltado também para a área de mineração, abordado e detalhado mais pelos professores. Um aluno de metalurgia sai formado para a Siderurgia e não para Mineração. Poderíamos mudar essa situação! Obrigada!</t>
  </si>
  <si>
    <t>2015-11-12 14:38:46</t>
  </si>
  <si>
    <t>2015-11-12 14:32:44</t>
  </si>
  <si>
    <t>João Carlos Pandolfi Santana</t>
  </si>
  <si>
    <t>Todas as respostas anteriores, ser empresário no Brasil é ser o Batman</t>
  </si>
  <si>
    <t>Tenha RU! Ou no caso RI</t>
  </si>
  <si>
    <t>2015-11-12 15:16:27</t>
  </si>
  <si>
    <t>2015-11-12 15:10:58</t>
  </si>
  <si>
    <t>Matheus Toffoli Loureiro</t>
  </si>
  <si>
    <t>2015-11-12 15:45:13</t>
  </si>
  <si>
    <t>2015-11-12 15:39:58</t>
  </si>
  <si>
    <t>Jean Klayton de Oliveira Feijó</t>
  </si>
  <si>
    <t>2015-11-12 16:27:23</t>
  </si>
  <si>
    <t>2015-11-12 16:22:21</t>
  </si>
  <si>
    <t>Geovanni Ribeiro Loiola</t>
  </si>
  <si>
    <t>2015-11-12 16:41:36</t>
  </si>
  <si>
    <t>2015-11-12 16:35:23</t>
  </si>
  <si>
    <t>Fernando Nascimento</t>
  </si>
  <si>
    <t>2015-11-12 16:43:48</t>
  </si>
  <si>
    <t>2015-11-12 16:39:11</t>
  </si>
  <si>
    <t>Camila Adelaide Lopes de Sá</t>
  </si>
  <si>
    <t>2015-11-12 17:10:04</t>
  </si>
  <si>
    <t>2015-11-12 17:03:10</t>
  </si>
  <si>
    <t>Amanda da Rocha Souza</t>
  </si>
  <si>
    <t>2015-11-12 17:35:01</t>
  </si>
  <si>
    <t>2015-11-12 17:26:46</t>
  </si>
  <si>
    <t>Renata Simone carvalho de Oliveira</t>
  </si>
  <si>
    <t>Técnico em Processamento de Pescado</t>
  </si>
  <si>
    <t>2015-11-12 17:53:55</t>
  </si>
  <si>
    <t>2015-11-12 17:50:01</t>
  </si>
  <si>
    <t>Isabela Meneghelli Almeida</t>
  </si>
  <si>
    <t>2015-11-12 17:59:13</t>
  </si>
  <si>
    <t>2015-11-12 17:55:55</t>
  </si>
  <si>
    <t>Mila Lima Milanezi</t>
  </si>
  <si>
    <t>2015-11-12 19:14:07</t>
  </si>
  <si>
    <t>2015-11-12 19:04:29</t>
  </si>
  <si>
    <t>Vinícius Amaral Haddad Elias</t>
  </si>
  <si>
    <t>2015-11-12 19:55:19</t>
  </si>
  <si>
    <t>2015-11-12 19:49:12</t>
  </si>
  <si>
    <t>Luiza Seidel Dala Bernardina</t>
  </si>
  <si>
    <t>Atentar para a formação dos professores do ensino médio.</t>
  </si>
  <si>
    <t>2015-11-12 19:53:44</t>
  </si>
  <si>
    <t>2015-11-12 19:49:37</t>
  </si>
  <si>
    <t>NATHALIA LOSS FRANZIN</t>
  </si>
  <si>
    <t>2015-11-12 20:07:53</t>
  </si>
  <si>
    <t>2015-11-12 19:56:46</t>
  </si>
  <si>
    <t>Ígor Braga Carneiro</t>
  </si>
  <si>
    <t>2015-11-12 20:10:49</t>
  </si>
  <si>
    <t>2015-11-12 20:06:34</t>
  </si>
  <si>
    <t>2015-11-12 20:10:48</t>
  </si>
  <si>
    <t>Sâmella Luchi Nascimento Oliveira</t>
  </si>
  <si>
    <t>2015-11-12 20:28:22</t>
  </si>
  <si>
    <t>2015-11-12 20:19:17</t>
  </si>
  <si>
    <t>Lorena Dornelas Marsolla</t>
  </si>
  <si>
    <t>Oferecer curso de doutorado</t>
  </si>
  <si>
    <t>2015-11-12 21:26:16</t>
  </si>
  <si>
    <t>2015-11-12 21:16:55</t>
  </si>
  <si>
    <t>Maicon Araujo de Oliveira</t>
  </si>
  <si>
    <t>2015-11-12 21:26:24</t>
  </si>
  <si>
    <t>2015-11-12 21:21:14</t>
  </si>
  <si>
    <t>Lucas Schmitberger Gavazzoni</t>
  </si>
  <si>
    <t>2015-11-12 23:00:12</t>
  </si>
  <si>
    <t>2015-11-12 22:56:00</t>
  </si>
  <si>
    <t>Heitor Gomes Costa Fernandes</t>
  </si>
  <si>
    <t>2015-11-12 22:51:49</t>
  </si>
  <si>
    <t>2015-11-12 22:46:40</t>
  </si>
  <si>
    <t>Thiago Santana Barboza</t>
  </si>
  <si>
    <t>2015-11-12 23:42:38</t>
  </si>
  <si>
    <t>2015-11-12 23:17:59</t>
  </si>
  <si>
    <t xml:space="preserve">Gisely Montebeller </t>
  </si>
  <si>
    <t xml:space="preserve">Trabalhando conta própria </t>
  </si>
  <si>
    <t>2015-11-13 00:44:58</t>
  </si>
  <si>
    <t>2015-11-13 00:37:23</t>
  </si>
  <si>
    <t>Juliana Lopes França</t>
  </si>
  <si>
    <t>Este formulário para egressos deveria ser mais divulgado, talvez até enviando um e-mail para os egressos avisando sobre a disponibilidade do questionário.</t>
  </si>
  <si>
    <t>2015-11-13 00:51:08</t>
  </si>
  <si>
    <t>2015-11-13 00:40:58</t>
  </si>
  <si>
    <t>Alvaro Luiz de Oliveira</t>
  </si>
  <si>
    <t>Priorizar a realização de concursos para  docentes da educação básica e profissional, além de técnicos de laboratórios.
Manter os laboratórios sempre atualizados no quesito equipamentos.
Incentivar visitas técnicas.
Manter o rigor e a disciplina com os alunos isso e algo fundamental e hoje reconheço a necessidade.
Criar o curso de Engenharia Civil no Campus Vitória / Cariacica ou Viana.
Realizar cursos de curta duração na área de estradas.</t>
  </si>
  <si>
    <t>2015-11-13 07:17:06</t>
  </si>
  <si>
    <t>2015-11-13 07:08:03</t>
  </si>
  <si>
    <t>Tathiane Santi Sarcinelli</t>
  </si>
  <si>
    <t>O Ifes faz muito bem seu papel oferecendo ensino público de grande qualidade. Como para todas as instituições brasileiras, minha sugestão é que seja implementado um aconselhamento e acompanhamento vocacional dos estudantes, incluindo a facilitação na mobilidade entre cursos.</t>
  </si>
  <si>
    <t>2015-11-13 07:43:11</t>
  </si>
  <si>
    <t>2015-11-13 07:33:57</t>
  </si>
  <si>
    <t>Vanderleia Braga Marques</t>
  </si>
  <si>
    <t>2015-11-13 07:48:09</t>
  </si>
  <si>
    <t>2015-11-13 07:43:27</t>
  </si>
  <si>
    <t>2015-11-13 07:52:19</t>
  </si>
  <si>
    <t>2015-11-13 07:45:21</t>
  </si>
  <si>
    <t>WEDERNILSON ALMEIDA ALVES</t>
  </si>
  <si>
    <t>2015-11-13 08:04:52</t>
  </si>
  <si>
    <t>2015-11-13 07:58:22</t>
  </si>
  <si>
    <t>Kenya Galon Viana</t>
  </si>
  <si>
    <t>2015-11-13 08:10:46</t>
  </si>
  <si>
    <t>2015-11-13 08:02:41</t>
  </si>
  <si>
    <t>Maycon Tadeu Salles</t>
  </si>
  <si>
    <t>2015-11-13 08:36:43</t>
  </si>
  <si>
    <t>2015-11-13 08:26:36</t>
  </si>
  <si>
    <t>Ernesto Tavares Machado</t>
  </si>
  <si>
    <t>Prezado senhores,
Gostaria muito de participar de encontro de ex-alunos, visando encontrar colegas formados em 72, 71 e 70! Seria muito interessante!
Grato.
Ernesto</t>
  </si>
  <si>
    <t>2015-11-13 08:48:50</t>
  </si>
  <si>
    <t>2015-11-13 08:40:13</t>
  </si>
  <si>
    <t>Beatriz de Andrade Santos</t>
  </si>
  <si>
    <t>todas opções anteriores</t>
  </si>
  <si>
    <t>2015-11-13 08:47:59</t>
  </si>
  <si>
    <t>2015-11-13 08:42:10</t>
  </si>
  <si>
    <t>José Américo Campana Junior</t>
  </si>
  <si>
    <t>2015-11-13 08:55:00</t>
  </si>
  <si>
    <t>2015-11-13 08:48:45</t>
  </si>
  <si>
    <t xml:space="preserve">Cristiano da Silva Vittorazzi </t>
  </si>
  <si>
    <t>2015-11-13 10:01:36</t>
  </si>
  <si>
    <t>2015-11-13 09:45:48</t>
  </si>
  <si>
    <t>Alzinete do Espirito Santo Rangel Cunha</t>
  </si>
  <si>
    <t>todas as anteriores</t>
  </si>
  <si>
    <t>O IFEs precisa melhorar a questão de motivar os tecnicos a melhorar as relações pessoais. Pois aqui fora a inteligencia em trabalhar em grupo conta muita das vezes mais que o dominio total da informação tecnia. As vezes vc tem um bom tecnico mas que não consegui trabalhar em equipe. Ja demitimos muitos.</t>
  </si>
  <si>
    <t>2015-11-13 10:22:11</t>
  </si>
  <si>
    <t>2015-11-13 10:12:43</t>
  </si>
  <si>
    <t>Altair Luiz Peterle</t>
  </si>
  <si>
    <t>ensino</t>
  </si>
  <si>
    <t>2015-11-13 10:26:49</t>
  </si>
  <si>
    <t>2015-11-13 10:19:12</t>
  </si>
  <si>
    <t>Felipe Zamborlini Saiter</t>
  </si>
  <si>
    <t>2015-11-13 10:30:58</t>
  </si>
  <si>
    <t>2015-11-13 10:24:05</t>
  </si>
  <si>
    <t>Daniele Dias Sales</t>
  </si>
  <si>
    <t>Estagiando e Estudando</t>
  </si>
  <si>
    <t>Todas as opções anteriores são bastante interessante</t>
  </si>
  <si>
    <t>2015-11-13 11:22:40</t>
  </si>
  <si>
    <t>2015-11-13 11:15:24</t>
  </si>
  <si>
    <t>Talyta Santos Rodrigues</t>
  </si>
  <si>
    <t>2015-11-13 11:29:44</t>
  </si>
  <si>
    <t>2015-11-13 11:17:42</t>
  </si>
  <si>
    <t>Ana Beatriz Moreto do Vale</t>
  </si>
  <si>
    <t>O Ifes se encarregou de transformar e direcionar meu curso acadêmico de maneira que o técnico em si aparece como uma mera extensão da incrível experiência que é o Ifes Campus Linhares, no seu engajamento com os direitos humanos e questões sociais. Isso torna a instituição enriquecedora e  sugiro que se estenda para a formação profissional de cada curso, pois todos estão inseridos nas demandas da sociedade e os alunos necessitam ser, antes de técnicos, cidadãos.</t>
  </si>
  <si>
    <t>2015-11-13 12:04:38</t>
  </si>
  <si>
    <t>2015-11-13 11:40:44</t>
  </si>
  <si>
    <t>CLAUDIA RODRIGUES GOMES</t>
  </si>
  <si>
    <t>2015-11-13 11:52:03</t>
  </si>
  <si>
    <t>2015-11-13 11:44:38</t>
  </si>
  <si>
    <t xml:space="preserve">Francieli Rodrigues Dallapícola </t>
  </si>
  <si>
    <t xml:space="preserve">Não cheguei a me formar, uma vez que larguei o técnico integrado no terceiro ano por ter passado na ufes. O ifes é uma escola incrível em vários aspectos, mas não creio que forme técnicos. Serve apenas como um trampolim à faculdades públicas. A instituição tenta se negar a esse papel "conquistado" e dificulta ao máximo a vida acadêmica daqueles que pretendem fazer o técnico e uma graduação ao mesmo tempo. Sinceramente não entendo essa posição. Aqueles que entram no ifes saem com uma perspectiva de futuro muito ampla. Apenas um técnico é, sem dúvida, muito pouco pra nós </t>
  </si>
  <si>
    <t>2015-11-13 12:35:08</t>
  </si>
  <si>
    <t>2015-11-13 12:28:56</t>
  </si>
  <si>
    <t>Adelaide Rodrigues de Moura</t>
  </si>
  <si>
    <t xml:space="preserve">Direcionamento Profissional </t>
  </si>
  <si>
    <t>2015-11-13 12:43:27</t>
  </si>
  <si>
    <t>2015-11-13 12:33:41</t>
  </si>
  <si>
    <t>Reginaldo Vieira Moraes</t>
  </si>
  <si>
    <t>2015-11-13 12:46:23</t>
  </si>
  <si>
    <t>2015-11-13 12:40:58</t>
  </si>
  <si>
    <t>Ingredi bussolaro dos santos</t>
  </si>
  <si>
    <t>2015-11-13 13:07:08</t>
  </si>
  <si>
    <t>2015-11-13 13:01:42</t>
  </si>
  <si>
    <t>Rodrigo Varejão Andreão</t>
  </si>
  <si>
    <t>2015-11-13 13:34:37</t>
  </si>
  <si>
    <t>2015-11-13 13:30:33</t>
  </si>
  <si>
    <t>Hudson Luiz Côgo</t>
  </si>
  <si>
    <t>2015-11-13 14:51:20</t>
  </si>
  <si>
    <t>2015-11-13 14:42:21</t>
  </si>
  <si>
    <t>Thallys Silva Cristo</t>
  </si>
  <si>
    <t>Seletista Concursado</t>
  </si>
  <si>
    <t>2015-11-13 14:59:25</t>
  </si>
  <si>
    <t>2015-11-13 14:55:23</t>
  </si>
  <si>
    <t xml:space="preserve">Lorenzo Sarcinelli Pascoal </t>
  </si>
  <si>
    <t>2015-11-13 15:08:09</t>
  </si>
  <si>
    <t>2015-11-13 15:02:21</t>
  </si>
  <si>
    <t>Thaís Baptista Alves</t>
  </si>
  <si>
    <t>2015-11-13 16:22:23</t>
  </si>
  <si>
    <t>2015-11-13 16:16:00</t>
  </si>
  <si>
    <t>Luis Ricardo Cassim de Souza</t>
  </si>
  <si>
    <t>Estava trabalhando, porém saí por conta própria. Caso não houvesse pedido demissão, estaria na empresa até hoje.</t>
  </si>
  <si>
    <t>2015-11-13 16:54:30</t>
  </si>
  <si>
    <t>2015-11-13 16:46:05</t>
  </si>
  <si>
    <t>IRANETE GUELER MACHADO</t>
  </si>
  <si>
    <t>GOSTARIA MUITO DE FAZER UMA ESPECIALIZAÇÃO NO IFES. PARABENS!!</t>
  </si>
  <si>
    <t>2015-11-13 17:10:27</t>
  </si>
  <si>
    <t>2015-11-13 17:06:26</t>
  </si>
  <si>
    <t>Thaiane Verly Mendes</t>
  </si>
  <si>
    <t>2015-11-13 17:22:32</t>
  </si>
  <si>
    <t>2015-11-13 17:11:20</t>
  </si>
  <si>
    <t>Diego Romão Barbosa Leite</t>
  </si>
  <si>
    <t>Busca de parceria com setores público e privados para gerar mais oportunidades de emprego para os formados em áreas técnicas.</t>
  </si>
  <si>
    <t>2015-11-13 17:22:38</t>
  </si>
  <si>
    <t>2015-11-13 17:15:54</t>
  </si>
  <si>
    <t>Alessandra Lopes Braga</t>
  </si>
  <si>
    <t>2015-11-13 17:52:00</t>
  </si>
  <si>
    <t>2015-11-13 17:48:08</t>
  </si>
  <si>
    <t>Thiago Laranja de Vasconcelos</t>
  </si>
  <si>
    <t>2015-11-13 18:04:44</t>
  </si>
  <si>
    <t>2015-11-13 17:59:01</t>
  </si>
  <si>
    <t>Gustavo Muller Valcher</t>
  </si>
  <si>
    <t>Conectar a instituição ao mercado de trabalho e trazer a realidade do curso técnico para a sala de aula. O curso técnico integrado precisa de soluções para integrar as disciplinas de ensino médio às disciplinas profissionalizantes, de forma que o aluno consiga ver a aplicação daqueles temas em sua futura realidade profissional.</t>
  </si>
  <si>
    <t>2015-11-13 18:26:18</t>
  </si>
  <si>
    <t>2015-11-13 18:13:50</t>
  </si>
  <si>
    <t>José Maria Gonzaga Junior</t>
  </si>
  <si>
    <t>2015-11-13 18:39:44</t>
  </si>
  <si>
    <t>2015-11-13 18:36:40</t>
  </si>
  <si>
    <t>Renata Gomes de Jesus</t>
  </si>
  <si>
    <t>Ensino</t>
  </si>
  <si>
    <t>Alisson Poletto Machado</t>
  </si>
  <si>
    <t>2015-11-14 07:52:34</t>
  </si>
  <si>
    <t>2015-11-14 07:45:29</t>
  </si>
  <si>
    <t>Danyelle Souza Nascimento</t>
  </si>
  <si>
    <t>2015-11-14 10:17:12</t>
  </si>
  <si>
    <t>2015-11-14 10:12:28</t>
  </si>
  <si>
    <t>Brenda Santos Tonon</t>
  </si>
  <si>
    <t>2015-11-14 10:45:05</t>
  </si>
  <si>
    <t>2015-11-14 10:40:34</t>
  </si>
  <si>
    <t>Carlos Henrique Silva</t>
  </si>
  <si>
    <t>2015-11-14 12:09:21</t>
  </si>
  <si>
    <t>2015-11-14 12:01:01</t>
  </si>
  <si>
    <t>Jéssica Cabral Scheffer</t>
  </si>
  <si>
    <t>2015-11-14 16:28:43</t>
  </si>
  <si>
    <t>2015-11-14 16:21:05</t>
  </si>
  <si>
    <t>Mariele</t>
  </si>
  <si>
    <t>Operacional</t>
  </si>
  <si>
    <t>2015-11-14 17:19:37</t>
  </si>
  <si>
    <t>2015-11-14 17:15:46</t>
  </si>
  <si>
    <t>Juliana Prates Souza</t>
  </si>
  <si>
    <t>2015-11-14 18:44:43</t>
  </si>
  <si>
    <t>2015-11-14 18:37:13</t>
  </si>
  <si>
    <t>Adriano Siqueira Pylro</t>
  </si>
  <si>
    <t>2015-11-14 20:28:20</t>
  </si>
  <si>
    <t>2015-11-14 20:16:08</t>
  </si>
  <si>
    <t>Luciano Piantavinha Roza</t>
  </si>
  <si>
    <t xml:space="preserve">Garantir emprego ao concluir o curso. Não sendo apenas o período de estagio, mas também um emprego fixo. Ate porque o Ifes não é uma instituição de ensino qualquer. Deve fazer jus a sua imagem e se preocupar com seus alunos que estudam muito para realizar o seu sonho de estudar na instituição e no fim do curso decepcionam-se com a mesma sendo completamente esquecidos. </t>
  </si>
  <si>
    <t>2015-11-14 23:20:33</t>
  </si>
  <si>
    <t>2015-11-14 23:02:41</t>
  </si>
  <si>
    <t>EMILIO ERNESTO KUSTER ZUMMACH</t>
  </si>
  <si>
    <t>Acredito que o único ponto negativo da EAFA era a exposição do jovem às bebidas alcoólicas e drogas, muito novo. Vi vários colegas se envolvendo nesse mundo. Sugiro campanhas de conscientização e maior controle dos alunos do internato e Rive.</t>
  </si>
  <si>
    <t>2015-11-15 02:25:23</t>
  </si>
  <si>
    <t>2015-11-15 02:19:38</t>
  </si>
  <si>
    <t>Charles Rabbi</t>
  </si>
  <si>
    <t>2015-11-15 07:56:35</t>
  </si>
  <si>
    <t>2015-11-15 07:51:18</t>
  </si>
  <si>
    <t>Marcelo Bermudes Gusmão</t>
  </si>
  <si>
    <t>2015-11-15 12:09:05</t>
  </si>
  <si>
    <t>2015-11-15 12:02:54</t>
  </si>
  <si>
    <t>Isael Colonna Ribeiro</t>
  </si>
  <si>
    <t>2015-11-15 12:46:48</t>
  </si>
  <si>
    <t>2015-11-15 12:40:40</t>
  </si>
  <si>
    <t xml:space="preserve">Henrique Gonçalves </t>
  </si>
  <si>
    <t>2015-11-15 16:04:52</t>
  </si>
  <si>
    <t>2015-11-15 15:53:10</t>
  </si>
  <si>
    <t xml:space="preserve">Pedro Marques Da Luz </t>
  </si>
  <si>
    <t>Sem resposta.</t>
  </si>
  <si>
    <t xml:space="preserve">Considerando o número de profissionais em multinacionais no estado, seria interessante o questionário acomodar pessoas que moram fora do país. Vários deles são enviados para trabalho em outro país. </t>
  </si>
  <si>
    <t>2015-11-16 08:23:19</t>
  </si>
  <si>
    <t>2015-11-16 08:14:50</t>
  </si>
  <si>
    <t>Daniel Felipe Cardoso</t>
  </si>
  <si>
    <t>2015-11-16 09:27:32</t>
  </si>
  <si>
    <t>2015-11-16 09:22:07</t>
  </si>
  <si>
    <t>SEBASTIÃO DE ABREU RODRIGUES</t>
  </si>
  <si>
    <t>Como hoje resido e trabalho em Linhares, gostaria que o IFES local oferecesse cursos superiores, visto que na área tecnológica apenas faculdades particulares atuam no mercado.</t>
  </si>
  <si>
    <t>2015-11-16 09:44:44</t>
  </si>
  <si>
    <t>2015-11-16 09:29:11</t>
  </si>
  <si>
    <t>Sival Roque Torezani</t>
  </si>
  <si>
    <t xml:space="preserve">Que o Ifes desenvolva politicas voltadas para os Campus Agricolas(antigas Agrotécnicas)   especifidades e realidades em virtude de sua localização, bem como seus Cursos e objetivos voltados para os filhos de produtores rurais, pois em virtude da invasão de alunos da área urbana estão ceifando a clientela da area rural pois etes conseguem melhores notas por vir de cursinhos ou até mesmo retrocedendo as séries para usufruirem dos beneficios dos campi agricolas, tipo refeição e residencia, sendo que os mesmos não tem perfil para cursar o ensino agrícola, usando ainda do artificio dos cursos dos campi agrícola serem mesmos concorridos, gerando depois um grande Índice de evasão.
Entendo ser prudente em caráter de Urgência criar um sistema de vestibular diferenciado para os campi Agricolas. </t>
  </si>
  <si>
    <t>2015-11-16 09:35:24</t>
  </si>
  <si>
    <t>2015-11-16 09:31:25</t>
  </si>
  <si>
    <t>Glaucinei Pizzol</t>
  </si>
  <si>
    <t>2015-11-16 10:42:38</t>
  </si>
  <si>
    <t>2015-11-16 10:37:08</t>
  </si>
  <si>
    <t>Yasmin Esterlinda dos Santos Pinto</t>
  </si>
  <si>
    <t>estagiando</t>
  </si>
  <si>
    <t>2015-11-16 11:42:47</t>
  </si>
  <si>
    <t>2015-11-16 11:39:07</t>
  </si>
  <si>
    <t>kellen cristian lima salomao</t>
  </si>
  <si>
    <t>2015-11-16 12:06:50</t>
  </si>
  <si>
    <t>2015-11-16 11:56:54</t>
  </si>
  <si>
    <t>CIRLENE MEDEIROS MORAES</t>
  </si>
  <si>
    <t>2015-11-16 12:09:52</t>
  </si>
  <si>
    <t>2015-11-16 12:05:28</t>
  </si>
  <si>
    <t>Paola Álvares Bianchi</t>
  </si>
  <si>
    <t>2015-11-16 12:40:08</t>
  </si>
  <si>
    <t>2015-11-16 12:30:40</t>
  </si>
  <si>
    <t xml:space="preserve">Mariana Sarter da Silva Machado </t>
  </si>
  <si>
    <t xml:space="preserve">advocacia </t>
  </si>
  <si>
    <t>2015-11-16 12:38:40</t>
  </si>
  <si>
    <t>2015-11-16 12:32:08</t>
  </si>
  <si>
    <t>Jean Carlos Venturim Rossin</t>
  </si>
  <si>
    <t>2015-11-16 12:49:58</t>
  </si>
  <si>
    <t>2015-11-16 12:37:29</t>
  </si>
  <si>
    <t>Leonidio joaquim alves junior</t>
  </si>
  <si>
    <t>2015-11-16 12:50:47</t>
  </si>
  <si>
    <t>2015-11-16 12:39:21</t>
  </si>
  <si>
    <t>JOANA CATARINA DE SOUSA RODRIGUES</t>
  </si>
  <si>
    <t>REPRESENTANTE COMERCIAL</t>
  </si>
  <si>
    <t>2015-11-16 13:13:38</t>
  </si>
  <si>
    <t>2015-11-16 13:10:05</t>
  </si>
  <si>
    <t>José Gilmar da Silva souza</t>
  </si>
  <si>
    <t>2015-11-16 14:16:10</t>
  </si>
  <si>
    <t>2015-11-16 14:11:19</t>
  </si>
  <si>
    <t>Rogerio Bruno Sousa BArros</t>
  </si>
  <si>
    <t>2015-11-16 16:47:02</t>
  </si>
  <si>
    <t>2015-11-16 16:41:08</t>
  </si>
  <si>
    <t>Michele Toniato Rodrigues</t>
  </si>
  <si>
    <t>Acadêmica</t>
  </si>
  <si>
    <t>2015-11-16 17:07:45</t>
  </si>
  <si>
    <t>2015-11-16 17:04:07</t>
  </si>
  <si>
    <t>Rafael Oliveira de Souza</t>
  </si>
  <si>
    <t>2015-11-16 17:20:50</t>
  </si>
  <si>
    <t>2015-11-16 17:15:31</t>
  </si>
  <si>
    <t>Rodolpho Santos Lepich</t>
  </si>
  <si>
    <t>Todas ações acima são ótimas</t>
  </si>
  <si>
    <t>2015-11-16 17:23:50</t>
  </si>
  <si>
    <t>2015-11-16 17:17:41</t>
  </si>
  <si>
    <t>Juliana Cristina SOUZA de Lima</t>
  </si>
  <si>
    <t>2015-11-16 17:28:51</t>
  </si>
  <si>
    <t>2015-11-16 17:18:01</t>
  </si>
  <si>
    <t>Acna santos carvalho</t>
  </si>
  <si>
    <t>Técnico em Infra-estrutura de Vias de Transporte - Estradas</t>
  </si>
  <si>
    <t>Uma reclamaçao que tenho em relaçao ao meu curso, seria o mau planejamento da grade do curso. Como minha turma foi a primeira na modalidade anual, deixou parecer que a grade foi planeja com muitas incoerências com as matérias. Tive professores, efetivos e contratados, que eram bem desleixados com as turmas(apareciam quando queriam, colocavam notas aleatórias para entregar as pautas, etc...), o que prejudica muito o rendimento dos alunos. 
Outra sugestão: como nao pude escolher mais de uma opçao, seria muito interessante se os egressos recebessem oportunidades de emprego que tenha relaçao com o curso por email.</t>
  </si>
  <si>
    <t>2015-11-16 17:23:07</t>
  </si>
  <si>
    <t>2015-11-16 17:20:30</t>
  </si>
  <si>
    <t>Darlen Borges Coutinho</t>
  </si>
  <si>
    <t>2015-11-16 17:24:46</t>
  </si>
  <si>
    <t>2015-11-16 17:21:28</t>
  </si>
  <si>
    <t>Ecio Bosi Junior</t>
  </si>
  <si>
    <t>2015-11-16 17:39:57</t>
  </si>
  <si>
    <t>2015-11-16 17:35:42</t>
  </si>
  <si>
    <t>DANIEL PIZZOL AMBROSIM</t>
  </si>
  <si>
    <t>Encontro de ex-alunos e a fundação de uma associação para os mesmos.</t>
  </si>
  <si>
    <t>2015-11-16 17:43:32</t>
  </si>
  <si>
    <t>2015-11-16 17:38:16</t>
  </si>
  <si>
    <t>Christiany Cavalcante ignacio</t>
  </si>
  <si>
    <t>Em relação a questão "Que tipo de ação?". Todas as alternativas são boas.</t>
  </si>
  <si>
    <t>2015-11-16 17:55:19</t>
  </si>
  <si>
    <t>2015-11-16 17:44:19</t>
  </si>
  <si>
    <t>Maira Coutinho de Almeida</t>
  </si>
  <si>
    <t>2015-11-16 17:53:06</t>
  </si>
  <si>
    <t>2015-11-16 17:49:21</t>
  </si>
  <si>
    <t>Lais miranda marback</t>
  </si>
  <si>
    <t>As outras opções de cursos extras para egressos é importante. E continuar dando suporte.</t>
  </si>
  <si>
    <t>2015-11-16 18:13:18</t>
  </si>
  <si>
    <t>2015-11-16 18:05:14</t>
  </si>
  <si>
    <t>Paola Angelica Dias dos Santos</t>
  </si>
  <si>
    <t>2015-11-16 18:24:48</t>
  </si>
  <si>
    <t>2015-11-16 18:06:22</t>
  </si>
  <si>
    <t>Renato Florentino Tintori</t>
  </si>
  <si>
    <t xml:space="preserve">Quero sugerir que integrasse o curso de Engenharia Mecânica ao horário noturno para que nos ex alunos que trabalhamos durante ao dia tivesse oportunidade de seguir na área mecânica, se graduando em Engenharia Mecânica.   Obrigado. </t>
  </si>
  <si>
    <t>2015-11-16 18:12:51</t>
  </si>
  <si>
    <t>2015-11-16 18:08:55</t>
  </si>
  <si>
    <t>DARIANE MIRANDA PEREIRA</t>
  </si>
  <si>
    <t>2015-11-16 18:20:38</t>
  </si>
  <si>
    <t>2015-11-16 18:13:33</t>
  </si>
  <si>
    <t>Eldred Jones Nascimento</t>
  </si>
  <si>
    <t>2015-11-16 18:39:01</t>
  </si>
  <si>
    <t>2015-11-16 18:27:55</t>
  </si>
  <si>
    <t>WELIANI APARECIDA MOGNATO</t>
  </si>
  <si>
    <t>o ENSINO EAD, VEM CRESENDO MUITO E SERIA INTERESSANTE CURSOS 100% ON LINE DE CURTA DURAÇÃO.</t>
  </si>
  <si>
    <t>2015-11-16 18:38:17</t>
  </si>
  <si>
    <t>2015-11-16 18:34:29</t>
  </si>
  <si>
    <t>Lúcia Zamperlini</t>
  </si>
  <si>
    <t xml:space="preserve"> Envio de oportunidades para o e-mail dos egressos</t>
  </si>
  <si>
    <t>2015-11-16 18:40:20</t>
  </si>
  <si>
    <t>2015-11-16 18:35:22</t>
  </si>
  <si>
    <t>Marcelo Soares Altoé</t>
  </si>
  <si>
    <t>2015-11-16 18:48:56</t>
  </si>
  <si>
    <t>2015-11-16 18:45:47</t>
  </si>
  <si>
    <t>Gabriela Souza Gomes</t>
  </si>
  <si>
    <t>2015-11-16 19:15:10</t>
  </si>
  <si>
    <t>2015-11-16 18:56:23</t>
  </si>
  <si>
    <t xml:space="preserve">Scheyla de Freitas Ribeiro </t>
  </si>
  <si>
    <t>Técnico em Planejamento e Operação de Transportes</t>
  </si>
  <si>
    <t>Todas as opções anteriores são muito importantes.</t>
  </si>
  <si>
    <t>2015-11-16 19:12:04</t>
  </si>
  <si>
    <t>2015-11-16 19:05:06</t>
  </si>
  <si>
    <t>TATIANE ALVES FERREIRA</t>
  </si>
  <si>
    <t>2015-11-16 20:02:44</t>
  </si>
  <si>
    <t>2015-11-16 19:59:50</t>
  </si>
  <si>
    <t>elber martins dos santos</t>
  </si>
  <si>
    <t>2015-11-16 20:28:56</t>
  </si>
  <si>
    <t>2015-11-16 20:23:53</t>
  </si>
  <si>
    <t>Rafaela Oliveira Simões Silva</t>
  </si>
  <si>
    <t>2015-11-16 21:21:55</t>
  </si>
  <si>
    <t>2015-11-16 21:18:10</t>
  </si>
  <si>
    <t>Jordana Oliveira Lyra</t>
  </si>
  <si>
    <t>2015-11-16 21:49:37</t>
  </si>
  <si>
    <t>2015-11-16 21:47:08</t>
  </si>
  <si>
    <t>Henrique César Matos</t>
  </si>
  <si>
    <t>2015-11-16 22:18:57</t>
  </si>
  <si>
    <t>2015-11-16 22:13:26</t>
  </si>
  <si>
    <t>Nathalia Fontoura Signé</t>
  </si>
  <si>
    <t>2015-11-16 23:29:16</t>
  </si>
  <si>
    <t>2015-11-16 23:21:24</t>
  </si>
  <si>
    <t>geovanna dos santos medice</t>
  </si>
  <si>
    <t>2015-11-17 00:29:32</t>
  </si>
  <si>
    <t>2015-11-17 00:24:46</t>
  </si>
  <si>
    <t>Ana Fernanda Ribeiro Rangel</t>
  </si>
  <si>
    <t>Os egressos do IFES amam o IFES, e muitas vezes passam a vida falando das excelentes experiências que passamos aí. Quando saimos, nos sentimos um pouco desamparados, então atividades que possam de alguma forma ser feita para os egressos seriam muito bem vindas</t>
  </si>
  <si>
    <t>2015-11-17 07:29:45</t>
  </si>
  <si>
    <t>2015-11-17 07:24:13</t>
  </si>
  <si>
    <t>Sandro Neves da Silva</t>
  </si>
  <si>
    <t>2015-11-17 08:12:52</t>
  </si>
  <si>
    <t>2015-11-17 08:05:58</t>
  </si>
  <si>
    <t>Gabriel Henrique Vieira Barbosa Saldanha</t>
  </si>
  <si>
    <t>Maior divulgação do curso para os empregadores da região e buscar servir como ponte entre os alunos e o empregador de modo a que os alunos, quando formados, possam saber como se portar ante ao mercado de trabalho.</t>
  </si>
  <si>
    <t>2015-11-17 10:07:56</t>
  </si>
  <si>
    <t>2015-11-17 10:03:12</t>
  </si>
  <si>
    <t xml:space="preserve">Gilson Abdala Prata Filho </t>
  </si>
  <si>
    <t>2015-11-17 10:52:33</t>
  </si>
  <si>
    <t>2015-11-17 10:37:24</t>
  </si>
  <si>
    <t>helene vaneli pelissari</t>
  </si>
  <si>
    <t>Enviar propostas para o e-mail dos egressos também seria bom.</t>
  </si>
  <si>
    <t>2015-11-17 10:54:45</t>
  </si>
  <si>
    <t>2015-11-17 10:51:31</t>
  </si>
  <si>
    <t>2015-11-17 11:02:55</t>
  </si>
  <si>
    <t>2015-11-17 10:57:02</t>
  </si>
  <si>
    <t>Márbia Fernandes Pereira de Araújo</t>
  </si>
  <si>
    <t>O IFES campus Guarapari não ofertou nenhum tipo de atividade para egressos do curso técnico integrado em administração. Me interessaria em cursos de curta duração, como envio de oportunidades</t>
  </si>
  <si>
    <t>2015-11-17 11:26:08</t>
  </si>
  <si>
    <t>2015-11-17 11:06:00</t>
  </si>
  <si>
    <t>2015-11-17 11:19:21</t>
  </si>
  <si>
    <t>2015-11-17 11:12:07</t>
  </si>
  <si>
    <t xml:space="preserve">Laís Soares Nunes Santana </t>
  </si>
  <si>
    <t>Em relação a última pergunta, acho todas as alternativas boas. Deveriam mesmo promover algo com os ex alunos.</t>
  </si>
  <si>
    <t>2015-11-17 11:36:49</t>
  </si>
  <si>
    <t>2015-11-17 11:34:08</t>
  </si>
  <si>
    <t>Julia Frederica Effgen</t>
  </si>
  <si>
    <t>2015-11-17 11:43:35</t>
  </si>
  <si>
    <t>2015-11-17 11:36:55</t>
  </si>
  <si>
    <t>2015-11-17 11:52:01</t>
  </si>
  <si>
    <t>2015-11-17 11:36:57</t>
  </si>
  <si>
    <t xml:space="preserve">Alex da Silva Lima </t>
  </si>
  <si>
    <t>2015-11-17 11:52:43</t>
  </si>
  <si>
    <t>2015-11-17 11:48:06</t>
  </si>
  <si>
    <t>Vinicius Biasutti Pitol Maciel</t>
  </si>
  <si>
    <t>2015-11-17 12:08:15</t>
  </si>
  <si>
    <t>2015-11-17 12:03:36</t>
  </si>
  <si>
    <t>EDNA APARECIDA NOSSA BRAMBATI SARAIVA</t>
  </si>
  <si>
    <t>2015-11-17 12:13:44</t>
  </si>
  <si>
    <t>2015-11-17 12:03:55</t>
  </si>
  <si>
    <t>Sandro Augusto Fernandes</t>
  </si>
  <si>
    <t>2015-11-17 12:20:46</t>
  </si>
  <si>
    <t>2015-11-17 12:16:09</t>
  </si>
  <si>
    <t>NATALY MENDES DE OLIVEIRA LONGUE</t>
  </si>
  <si>
    <t>2015-11-17 12:27:04</t>
  </si>
  <si>
    <t>2015-11-17 12:18:48</t>
  </si>
  <si>
    <t>Karolina de oliveira borretti</t>
  </si>
  <si>
    <t>2015-11-17 12:36:43</t>
  </si>
  <si>
    <t>2015-11-17 12:32:24</t>
  </si>
  <si>
    <t>Fernanda Pereira Tanaka</t>
  </si>
  <si>
    <t>2015-11-17 12:51:31</t>
  </si>
  <si>
    <t>2015-11-17 12:47:38</t>
  </si>
  <si>
    <t>Cleysson Paradelo dos Reis</t>
  </si>
  <si>
    <t>2015-11-17 13:01:07</t>
  </si>
  <si>
    <t>2015-11-17 12:51:26</t>
  </si>
  <si>
    <t>Brisa Vettoraci Candeia</t>
  </si>
  <si>
    <t>Os cursos de curta duração seria bom se ele focasse na área prática. Sinto dificuldade em assimilar alguns conteúdos teoricos com minha área profissional na prática.</t>
  </si>
  <si>
    <t>2015-11-17 13:14:36</t>
  </si>
  <si>
    <t>2015-11-17 13:02:01</t>
  </si>
  <si>
    <t>Hércules França de Lima</t>
  </si>
  <si>
    <t>2015-11-17 13:53:12</t>
  </si>
  <si>
    <t>2015-11-17 13:48:46</t>
  </si>
  <si>
    <t>Débora Ribeiro ferreira</t>
  </si>
  <si>
    <t>2015-11-17 13:59:13</t>
  </si>
  <si>
    <t>2015-11-17 13:52:16</t>
  </si>
  <si>
    <t>Hirley da Vitória Martins</t>
  </si>
  <si>
    <t>2015-11-17 14:15:03</t>
  </si>
  <si>
    <t>2015-11-17 14:09:13</t>
  </si>
  <si>
    <t>Kamila Scalzer</t>
  </si>
  <si>
    <t>2015-11-17 16:04:37</t>
  </si>
  <si>
    <t>2015-11-17 15:42:41</t>
  </si>
  <si>
    <t>Felipe Augusto Trancoso Fernandes</t>
  </si>
  <si>
    <t>2015-11-17 16:30:18</t>
  </si>
  <si>
    <t>2015-11-17 16:23:51</t>
  </si>
  <si>
    <t>Domingos Sávio Gava</t>
  </si>
  <si>
    <t>2015-11-17 16:42:42</t>
  </si>
  <si>
    <t>2015-11-17 16:34:09</t>
  </si>
  <si>
    <t>2015-11-17 16:47:43</t>
  </si>
  <si>
    <t>2015-11-17 16:41:08</t>
  </si>
  <si>
    <t>IRACEMA VIEIRA MEDINA</t>
  </si>
  <si>
    <t>2015-11-17 16:49:09</t>
  </si>
  <si>
    <t>2015-11-17 16:43:23</t>
  </si>
  <si>
    <t>Paulo Roberto Loureiro</t>
  </si>
  <si>
    <t>ENGIRIA KARLA MOREIRA COLA PEREIRA</t>
  </si>
  <si>
    <t>2015-11-17 16:57:40</t>
  </si>
  <si>
    <t>2015-11-17 16:50:26</t>
  </si>
  <si>
    <t>Ledyson Karlos Balbino Chieppe</t>
  </si>
  <si>
    <t>Todas as opções anteriores</t>
  </si>
  <si>
    <t>2015-11-17 17:11:00</t>
  </si>
  <si>
    <t>2015-11-17 16:59:43</t>
  </si>
  <si>
    <t>bruno da silva santos</t>
  </si>
  <si>
    <t>2015-11-17 18:45:19</t>
  </si>
  <si>
    <t>2015-11-17 18:33:58</t>
  </si>
  <si>
    <t>Wallace Bravin</t>
  </si>
  <si>
    <t xml:space="preserve"> cursos rapidos,e visita ao campus.</t>
  </si>
  <si>
    <t>Bela iniciativa em contatar os ex alunos,
gostaria de este contato continuasse,pois gostaria de voltar ao campus rever os professores com quem aprendemos muito,acredito que podemos aprender ainda mais.</t>
  </si>
  <si>
    <t>2015-11-17 19:38:04</t>
  </si>
  <si>
    <t>2015-11-17 19:03:24</t>
  </si>
  <si>
    <t>Derval Alves Meirelles Junior</t>
  </si>
  <si>
    <t xml:space="preserve">O trabalho feito por professores e funcionários do IFES-Campus Vila Velha é de muita qualidade, porém, durante a realização do curso, houve demora para trocar/consertar aparelhos com problemas e falta de materiais e reagentes para a realização das aulas práticas. Mesmo tendo muitos aparelhos já comprados e presentes no campos, houve uma demora excessiva para a instalação dos mesmos. O aprendizado poderia ter sido melhor com uma estrutura física mais apropriada. Ao que parece, a grande questão é a morosidade burocrática. A minha sugestão é para que olhem com mais carinho para esse problema, que afeta a todos, discentes, docentes, funcionários da instituição e sociedade. Em várias outras questões, a instituição está de parabéns pelo trabalho vem realizando. </t>
  </si>
  <si>
    <t>2015-11-17 19:56:33</t>
  </si>
  <si>
    <t>2015-11-17 19:43:01</t>
  </si>
  <si>
    <t>Juliana Costa Rodrigues</t>
  </si>
  <si>
    <t>Que a Instituição divulgasse mais seus eventos para a comunidade, envolvendo mais pessoas e consequentemente passando as pessoas a conhecerem melhor. Adorava as feiras culturais.</t>
  </si>
  <si>
    <t>2015-11-17 19:50:56</t>
  </si>
  <si>
    <t>2015-11-17 19:44:33</t>
  </si>
  <si>
    <t>RODRIGO FERRARI TAPIAS</t>
  </si>
  <si>
    <t>ESPERANDO PETROBRAS CHAMAR</t>
  </si>
  <si>
    <t>Rayanne dos Passos Pardinho</t>
  </si>
  <si>
    <t>2015-11-17 21:22:46</t>
  </si>
  <si>
    <t>2015-11-17 21:16:25</t>
  </si>
  <si>
    <t>Vitor linhares kock</t>
  </si>
  <si>
    <t>2015-11-17 22:15:31</t>
  </si>
  <si>
    <t>2015-11-17 22:10:06</t>
  </si>
  <si>
    <t>Henrique Domingos Panceri</t>
  </si>
  <si>
    <t>2015-11-18 01:03:27</t>
  </si>
  <si>
    <t>2015-11-18 00:59:20</t>
  </si>
  <si>
    <t>Patricia Palmeira Bellon</t>
  </si>
  <si>
    <t>2015-11-18 08:10:18</t>
  </si>
  <si>
    <t>2015-11-18 08:05:34</t>
  </si>
  <si>
    <t>Kleber do Rosário</t>
  </si>
  <si>
    <t>2015-11-18 11:07:04</t>
  </si>
  <si>
    <t>2015-11-18 11:02:53</t>
  </si>
  <si>
    <t>Andre Avelino</t>
  </si>
  <si>
    <t>2015-11-18 13:47:55</t>
  </si>
  <si>
    <t>2015-11-18 13:34:46</t>
  </si>
  <si>
    <t>DAYANE DELAQUA FERREIRA DE HOLANDA</t>
  </si>
  <si>
    <t>A Instituição não nos preparou para as nossas atribuições de acordo com nosso conselho de classe, nos fazendo crer que tudo era possível. Creio que o curso deveria se limitar às atribuições dos técnicos e aprofundar nessa área.</t>
  </si>
  <si>
    <t>2015-11-18 13:45:49</t>
  </si>
  <si>
    <t>2015-11-18 13:38:54</t>
  </si>
  <si>
    <t>GRAZIELA BOZA SANTOS</t>
  </si>
  <si>
    <t>2015-11-18 15:00:54</t>
  </si>
  <si>
    <t>2015-11-18 14:51:07</t>
  </si>
  <si>
    <t>Jucelma Avanzi Catto</t>
  </si>
  <si>
    <t>Sou também servidora desse Ifes  e foi muito decepcionante verificar o que e como esse órgão se apresenta para o aluno e para um trabalhador-servidor.</t>
  </si>
  <si>
    <t>2015-11-18 16:09:57</t>
  </si>
  <si>
    <t>2015-11-18 15:52:13</t>
  </si>
  <si>
    <t xml:space="preserve">Cláudia de Souza Corrêa </t>
  </si>
  <si>
    <t>2015-11-18 17:34:48</t>
  </si>
  <si>
    <t>2015-11-18 17:27:25</t>
  </si>
  <si>
    <t>Surya de Jesus Cantarino</t>
  </si>
  <si>
    <t>2015-11-18 17:43:24</t>
  </si>
  <si>
    <t>2015-11-18 17:38:08</t>
  </si>
  <si>
    <t>Aline Bisi de Souza</t>
  </si>
  <si>
    <t>2015-11-18 23:28:01</t>
  </si>
  <si>
    <t>2015-11-18 23:21:08</t>
  </si>
  <si>
    <t>Evelyn Luize Toledo Cosme</t>
  </si>
  <si>
    <t>2015-11-19 08:30:50</t>
  </si>
  <si>
    <t>2015-11-19 08:26:27</t>
  </si>
  <si>
    <t>Karla Vilela de Souza</t>
  </si>
  <si>
    <t>Professora</t>
  </si>
  <si>
    <t>2015-11-19 14:05:35</t>
  </si>
  <si>
    <t>2015-11-19 13:53:17</t>
  </si>
  <si>
    <t>Marcos Aurelio Lannes Junior</t>
  </si>
  <si>
    <t>Um encontro de egressos também seria interessante.</t>
  </si>
  <si>
    <t>2015-11-19 15:17:40</t>
  </si>
  <si>
    <t>2015-11-19 15:04:30</t>
  </si>
  <si>
    <t>Vitor Oliveira Ferreira</t>
  </si>
  <si>
    <t>2015-11-19 19:03:13</t>
  </si>
  <si>
    <t>2015-11-19 18:56:56</t>
  </si>
  <si>
    <t>giusilene costa de souza pinho</t>
  </si>
  <si>
    <t>2015-11-20 11:11:28</t>
  </si>
  <si>
    <t>2015-11-20 10:46:58</t>
  </si>
  <si>
    <t>DIEGO LIMA BARREETO</t>
  </si>
  <si>
    <t>Os IFES poderiam procurar uma maior parceria entre os campi.
Fiz o técnico no Vitória faço a graduação no Cariacica e vejo que muitos dos trabalhos desenvolvidos em cada campus teriam um maior desenvolvimento se envolvesse mais outros campi em sua execução.</t>
  </si>
  <si>
    <t>2015-11-20 11:25:44</t>
  </si>
  <si>
    <t>2015-11-20 11:20:26</t>
  </si>
  <si>
    <t>Mariana de Oliveira Gonçalves</t>
  </si>
  <si>
    <t>2015-11-20 12:48:42</t>
  </si>
  <si>
    <t>2015-11-20 12:41:14</t>
  </si>
  <si>
    <t>Ricardo Alexandre Oliveira de Faria</t>
  </si>
  <si>
    <t>2015-11-20 15:28:03</t>
  </si>
  <si>
    <t>2015-11-20 15:23:41</t>
  </si>
  <si>
    <t>Bruno Mendes Lannes</t>
  </si>
  <si>
    <t>2015-11-20 16:46:18</t>
  </si>
  <si>
    <t>2015-11-20 16:22:32</t>
  </si>
  <si>
    <t>Nedir Mendes de souza</t>
  </si>
  <si>
    <t>Ser mais rápido na entrega dos certificados.Pois só agora foi me disponibilizado.</t>
  </si>
  <si>
    <t>2015-11-21 14:54:07</t>
  </si>
  <si>
    <t>2015-11-21 14:46:31</t>
  </si>
  <si>
    <t>ThaisMartins do Nascimento</t>
  </si>
  <si>
    <t>O Ifes está indo pelo caminho certo, acredito que se continuar assim continuarão formando excelentes profissionais.</t>
  </si>
  <si>
    <t>2015-11-21 16:00:56</t>
  </si>
  <si>
    <t>2015-11-21 15:54:51</t>
  </si>
  <si>
    <t>Natalia Natali Coelho</t>
  </si>
  <si>
    <t>2015-11-22 09:33:32</t>
  </si>
  <si>
    <t>2015-11-22 09:15:24</t>
  </si>
  <si>
    <t>ANNA PAULA ALMEIDA MACIEL</t>
  </si>
  <si>
    <t xml:space="preserve">EM RELAÇÃO A INSTITUIÇÃO ESTOU MUITO SATISFEITA, O MERCADO DE TRABALHO QUE NÃO ESTÁ MUITO FAVORÁVEL, NO MOMENTO ESTOU TENTANDO ENTRAR PARA FACULDADE.
SERIA MUITO BOM TER CURSOS DE ESPECIALIZAÇÃO EM ÁREAS TÉCNICAS, MAS PARA ISSO CREIO Q DEVERIA TER PARCERIAS COM INDÚSTRIAS, POIS FAZER O CURSO E DEPOIS NÃO CONSEGUIR ENTRAR P MERCADO DE TRABALHO TB NÃO É INTERESSANTE, PARA MIM, INDEPENDENTE DO MERCADO DE TRABALHOS, INTERESSA CURSOS NAS ÁREAS DE MEIO AMBIENTE, PRODUÇÃO SUSTENTÁVEL, BIODIGESTORES, BIOFERTILIZANTES, E AFINS...
OBRIGADO. </t>
  </si>
  <si>
    <t>2015-11-22 18:22:59</t>
  </si>
  <si>
    <t>2015-11-22 18:16:23</t>
  </si>
  <si>
    <t>Gabriel de Carvalho Batista</t>
  </si>
  <si>
    <t>2015-11-22 19:47:05</t>
  </si>
  <si>
    <t>2015-11-22 19:41:54</t>
  </si>
  <si>
    <t>Jéssica Moreira Dias</t>
  </si>
  <si>
    <t>2015-11-23 18:07:06</t>
  </si>
  <si>
    <t>2015-11-23 17:59:32</t>
  </si>
  <si>
    <t>Alessandra Thompson Machado</t>
  </si>
  <si>
    <t>Visitas Domiciliares</t>
  </si>
  <si>
    <t>curso superior à distância</t>
  </si>
  <si>
    <t xml:space="preserve">Muito boa a iniciativa de entrarem em contato conosco. </t>
  </si>
  <si>
    <t>2015-11-23 19:18:29</t>
  </si>
  <si>
    <t>2015-11-23 19:11:30</t>
  </si>
  <si>
    <t>Bianca Pereira Freire</t>
  </si>
  <si>
    <t>2015-11-23 19:57:34</t>
  </si>
  <si>
    <t>2015-11-23 19:49:14</t>
  </si>
  <si>
    <t>Renato da Silva Terra</t>
  </si>
  <si>
    <t>educacional</t>
  </si>
  <si>
    <t>seria interessante Cursos de curta duração (exemplo: curso de férias) para os egressos e encontros para reunir a turma e trocar experiências.</t>
  </si>
  <si>
    <t>2015-11-24 09:09:28</t>
  </si>
  <si>
    <t>2015-11-24 09:02:08</t>
  </si>
  <si>
    <t>ALEXANDRE JEFERSON FLORIANO DA COST</t>
  </si>
  <si>
    <t>2015-11-24 10:39:04</t>
  </si>
  <si>
    <t>2015-11-24 10:30:43</t>
  </si>
  <si>
    <t>João Ronaldo Segrini</t>
  </si>
  <si>
    <t>juridica</t>
  </si>
  <si>
    <t>netsegrini@hotmail.com</t>
  </si>
  <si>
    <t>2015-11-24 17:55:45</t>
  </si>
  <si>
    <t>2015-11-24 17:52:07</t>
  </si>
  <si>
    <t>Jéssica Lima Amorim</t>
  </si>
  <si>
    <t>2015-11-24 21:53:22</t>
  </si>
  <si>
    <t>2015-11-24 21:45:41</t>
  </si>
  <si>
    <t>Aline Damasceno dos Santos</t>
  </si>
  <si>
    <t>2015-11-25 19:37:34</t>
  </si>
  <si>
    <t>2015-11-25 19:34:02</t>
  </si>
  <si>
    <t>Luiza Gaigher Albuquerque</t>
  </si>
  <si>
    <t>2015-11-26 14:50:06</t>
  </si>
  <si>
    <t>2015-11-26 14:40:57</t>
  </si>
  <si>
    <t>Sergio Francisco Loss Franzin</t>
  </si>
  <si>
    <t>Professor de EBTT</t>
  </si>
  <si>
    <t>2015-11-26 21:50:44</t>
  </si>
  <si>
    <t>2015-11-26 21:45:05</t>
  </si>
  <si>
    <t>ANA CAROLINA PEREIRA DA SILVA</t>
  </si>
  <si>
    <t>Gostaria também que o IFES Campus Linhares oferecesse outras oportunidades para que os egressos voltem a estudar neste Instituto.</t>
  </si>
  <si>
    <t>2015-11-29 12:41:05</t>
  </si>
  <si>
    <t>2015-11-29 12:35:31</t>
  </si>
  <si>
    <t xml:space="preserve">Matheus Effgen Santos </t>
  </si>
  <si>
    <t>2015-11-30 07:25:32</t>
  </si>
  <si>
    <t>2015-11-30 07:17:32</t>
  </si>
  <si>
    <t>João Pedro Matos Sant'ana</t>
  </si>
  <si>
    <t>2015-11-30 16:46:48</t>
  </si>
  <si>
    <t>2015-11-30 16:41:27</t>
  </si>
  <si>
    <t>Lyudmila dos santos Martins</t>
  </si>
  <si>
    <t>2015-12-02 09:57:54</t>
  </si>
  <si>
    <t>2015-12-02 09:54:46</t>
  </si>
  <si>
    <t>Ingrid Belcavello Rigatto</t>
  </si>
  <si>
    <t>2015-12-02 10:14:45</t>
  </si>
  <si>
    <t>2015-12-02 10:09:19</t>
  </si>
  <si>
    <t>Rafael Firme Ginelli</t>
  </si>
  <si>
    <t>2015-12-02 10:21:15</t>
  </si>
  <si>
    <t>2015-12-02 10:12:05</t>
  </si>
  <si>
    <t>Janaína Bárbara Stefanon Rizzo da Silva</t>
  </si>
  <si>
    <t xml:space="preserve">Gostei muito da opção de oferecer cursos para egressos e enviar e-mail com oportunidades, mas como não havia como marcas as três opções, deixei minha observação aqui.
Obrigada! </t>
  </si>
  <si>
    <t>2015-12-02 10:24:27</t>
  </si>
  <si>
    <t>2015-12-02 10:19:28</t>
  </si>
  <si>
    <t>Luana dos Santos Durães</t>
  </si>
  <si>
    <t>Eduardo Seibel</t>
  </si>
  <si>
    <t>2015-12-02 18:45:13</t>
  </si>
  <si>
    <t>2015-12-02 18:39:00</t>
  </si>
  <si>
    <t xml:space="preserve">Bruno do Vale Miotto </t>
  </si>
  <si>
    <t>2015-12-02 20:08:23</t>
  </si>
  <si>
    <t>2015-12-02 19:56:48</t>
  </si>
  <si>
    <t>2015-12-02 20:08:22</t>
  </si>
  <si>
    <t xml:space="preserve">Isabela Fernandes Ferreira </t>
  </si>
  <si>
    <t xml:space="preserve">Envio de oportunidades para o email dos egressos, aulas praticas em laboratórios. </t>
  </si>
  <si>
    <t>2015-12-02 23:40:35</t>
  </si>
  <si>
    <t>2015-12-02 23:37:12</t>
  </si>
  <si>
    <t>Ana Caroline Rodrigues Frigini</t>
  </si>
  <si>
    <t>2015-12-03 00:40:44</t>
  </si>
  <si>
    <t>2015-12-03 00:34:04</t>
  </si>
  <si>
    <t>Tallis Pacheco Tonon</t>
  </si>
  <si>
    <t>2015-12-04 12:08:11</t>
  </si>
  <si>
    <t>2015-12-04 12:00:16</t>
  </si>
  <si>
    <t>CLAUDIA VIEIRA COSTALONGA</t>
  </si>
  <si>
    <t>Pedagógica</t>
  </si>
  <si>
    <t>2015-12-05 13:02:40</t>
  </si>
  <si>
    <t>2015-12-05 12:50:32</t>
  </si>
  <si>
    <t>marcos aurelio borchardt</t>
  </si>
  <si>
    <t>Técnico em Transportes de Cargas</t>
  </si>
  <si>
    <t>Professor de Logística</t>
  </si>
  <si>
    <t xml:space="preserve">Agir com mais ética nos concursos públicos, cumprir com a legislação vigente dos cargos e ocupações para as vagas de professores eliminando a necessidade de mandatos de segurança e ações rodinárias para ingresso como professor do ensino técnico. Falo isso porque minha posse foi negada, mesmo sendo aprovado em 1º lugar da vaga no IFRO em 2014. </t>
  </si>
  <si>
    <t>2015-12-05 23:19:29</t>
  </si>
  <si>
    <t>2015-12-05 23:13:53</t>
  </si>
  <si>
    <t>leandro santa clara de menezes</t>
  </si>
  <si>
    <t>2015-12-07 08:26:52</t>
  </si>
  <si>
    <t>2015-12-07 08:20:14</t>
  </si>
  <si>
    <t>Sirana Palassi Fassina</t>
  </si>
  <si>
    <t>2015-12-08 10:48:31</t>
  </si>
  <si>
    <t>2015-12-08 10:42:59</t>
  </si>
  <si>
    <t>Mariana Baitela Schultz</t>
  </si>
  <si>
    <t>2015-12-10 09:53:53</t>
  </si>
  <si>
    <t>2015-12-10 09:50:18</t>
  </si>
  <si>
    <t>Angelo Afonso de Matos</t>
  </si>
  <si>
    <t>2015-12-10 23:35:15</t>
  </si>
  <si>
    <t>2015-12-10 23:31:16</t>
  </si>
  <si>
    <t>Haniele Almeida Coelho</t>
  </si>
  <si>
    <t>2015-12-12 21:17:13</t>
  </si>
  <si>
    <t>2015-12-12 21:05:12</t>
  </si>
  <si>
    <t>Jaerte Tadeu Zanotti Filho</t>
  </si>
  <si>
    <t>2015-12-14 08:42:53</t>
  </si>
  <si>
    <t>2015-12-14 08:33:14</t>
  </si>
  <si>
    <t>ADRIANO MARCIO SGRANCIO</t>
  </si>
  <si>
    <t>Professor IFES Serra</t>
  </si>
  <si>
    <t>Obrigado por tudo que aprendi e vivi no IFES (Escola Técnica em 1987) e por minha esposa que estudou comigo e portanto por minha família. adrianosgr@gmail.com - prof. IFES Serra</t>
  </si>
  <si>
    <t>2015-12-14 09:40:55</t>
  </si>
  <si>
    <t>2015-12-14 09:34:27</t>
  </si>
  <si>
    <t>SHIRLEY MARIANI DO CARMO GUIMARÃES</t>
  </si>
  <si>
    <t>2015-12-14 20:54:22</t>
  </si>
  <si>
    <t>2015-12-14 20:43:31</t>
  </si>
  <si>
    <t xml:space="preserve">Adonai da Silveira Guimarães </t>
  </si>
  <si>
    <t xml:space="preserve">Adonai da Silveira Guimarães... </t>
  </si>
  <si>
    <t xml:space="preserve">Queria poder fazer parte da instituição pois moro com minha mãe e não tenho oportunidades capitais para pagar um curso técnico.
Atenciosamente Adonai da Silveira Guimarães </t>
  </si>
  <si>
    <t>2015-12-14 22:23:55</t>
  </si>
  <si>
    <t>2015-12-14 22:18:56</t>
  </si>
  <si>
    <t>Flávia Rodrigues Felisberto</t>
  </si>
  <si>
    <t>Especialização Técnica em Petróleo e Gás</t>
  </si>
  <si>
    <t>2015-12-15 16:20:58</t>
  </si>
  <si>
    <t>2015-12-15 16:09:53</t>
  </si>
  <si>
    <t>samara cuquetto batista</t>
  </si>
  <si>
    <t>curso a distancia com econtros presenciais voltados para o agronegocio com foco em sustentabilidade</t>
  </si>
  <si>
    <t xml:space="preserve"> sugiro que os ifes tenha mais cursos de pós graduação/especialização modalidade EAD nas áreas ligas ao agronegócio regional - cafe, leite, fruticultura...e com foco em sustentabilidade. estamos carente desses temas e o agronegócio capixaba precisa de profissionais capacitados</t>
  </si>
  <si>
    <t>2015-12-16 19:15:02</t>
  </si>
  <si>
    <t>2015-12-16 19:08:42</t>
  </si>
  <si>
    <t>Renata Botelho Campbell</t>
  </si>
  <si>
    <t>2015-12-17 10:00:30</t>
  </si>
  <si>
    <t>2015-12-17 09:56:21</t>
  </si>
  <si>
    <t>Leonardo de Assis Pimenta Rodrigues</t>
  </si>
  <si>
    <t>2015-12-17 10:37:10</t>
  </si>
  <si>
    <t>2015-12-17 10:28:28</t>
  </si>
  <si>
    <t>Cilea Calenti de Matos</t>
  </si>
  <si>
    <t>2015-12-17 12:17:02</t>
  </si>
  <si>
    <t>2015-12-17 12:00:51</t>
  </si>
  <si>
    <t>Isabella Schulthais</t>
  </si>
  <si>
    <t>2015-12-17 14:57:57</t>
  </si>
  <si>
    <t>2015-12-17 14:47:31</t>
  </si>
  <si>
    <t>fernando cesar ferreira netto</t>
  </si>
  <si>
    <t>2015-12-18 11:53:30</t>
  </si>
  <si>
    <t>2015-12-18 11:47:42</t>
  </si>
  <si>
    <t>WENDEL DE SOUSA MORAIS</t>
  </si>
  <si>
    <t>2015-12-18 13:43:09</t>
  </si>
  <si>
    <t>2015-12-18 13:36:41</t>
  </si>
  <si>
    <t>Naldisya Drosdrocky Gonçalves</t>
  </si>
  <si>
    <t>Fazer encontro de egressos.</t>
  </si>
  <si>
    <t>2015-12-18 16:36:28</t>
  </si>
  <si>
    <t>2015-12-18 16:32:06</t>
  </si>
  <si>
    <t>Caique Matheus Penha Motta</t>
  </si>
  <si>
    <t>2015-12-19 19:52:19</t>
  </si>
  <si>
    <t>2015-12-19 19:45:45</t>
  </si>
  <si>
    <t>charles falk</t>
  </si>
  <si>
    <t>2015-12-20 17:03:44</t>
  </si>
  <si>
    <t>2015-12-20 16:57:32</t>
  </si>
  <si>
    <t>Felipe de Aquino Fernandes</t>
  </si>
  <si>
    <t>2015-12-21 15:16:42</t>
  </si>
  <si>
    <t>2015-12-21 15:08:32</t>
  </si>
  <si>
    <t>João Mateus Souza Pirovani</t>
  </si>
  <si>
    <t>Estagiando</t>
  </si>
  <si>
    <t>2015-12-21 16:23:13</t>
  </si>
  <si>
    <t>2015-12-21 16:19:55</t>
  </si>
  <si>
    <t>LUANA PEÇANHA LOPES VIANA</t>
  </si>
  <si>
    <t>Não sabe</t>
  </si>
  <si>
    <t>2015-12-30 12:16:19</t>
  </si>
  <si>
    <t>2015-12-30 12:09:06</t>
  </si>
  <si>
    <t>Natália S. J. Oliveira</t>
  </si>
  <si>
    <t>Gostaria de sugerir que o IFES deixasse o Sistema Acadêmico com a página de visualização de boletins funcionando. Pois assim que terminamos o curso mal conseguimos ver o nosso boletim final antes de perder o acesso.</t>
  </si>
  <si>
    <t>2015-12-30 13:22:29</t>
  </si>
  <si>
    <t>2015-12-30 13:13:35</t>
  </si>
  <si>
    <t>FLAVIO NEVES CELESTINO</t>
  </si>
  <si>
    <t>2016-01-04 11:39:35</t>
  </si>
  <si>
    <t>2016-01-04 11:34:43</t>
  </si>
  <si>
    <t>Aloir Eggert Neumerck</t>
  </si>
  <si>
    <t>2016-01-04 14:13:00</t>
  </si>
  <si>
    <t>2016-01-04 14:01:05</t>
  </si>
  <si>
    <t>Guilherme Dias Miranda Salgado Ribeiro</t>
  </si>
  <si>
    <t xml:space="preserve">Encontro de Egressos e  Envio de oportunidades para o e-mail dos egressos </t>
  </si>
  <si>
    <t>para aprimorar o aprendizado da instituição é necessário um espaço maior para as aulas práticas, pois, como o nome já diz o curso é técnico e nó temos que aprender técnicas.</t>
  </si>
  <si>
    <t>2016-01-06 21:35:03</t>
  </si>
  <si>
    <t>2016-01-06 21:27:31</t>
  </si>
  <si>
    <t>PLINIO LUCIUS MARTHI RODRIGUES NASCIMENTO</t>
  </si>
  <si>
    <t>DOCENCIA</t>
  </si>
  <si>
    <t>2016-01-08 13:14:24</t>
  </si>
  <si>
    <t>2016-01-08 13:08:44</t>
  </si>
  <si>
    <t>Andressa Rangel Pereira</t>
  </si>
  <si>
    <t>2016-01-14 12:18:49</t>
  </si>
  <si>
    <t>2016-01-14 12:13:45</t>
  </si>
  <si>
    <t>MÁRCIO MACHADO DA SILVA</t>
  </si>
  <si>
    <t>2016-01-14 12:58:03</t>
  </si>
  <si>
    <t>2016-01-14 12:49:27</t>
  </si>
  <si>
    <t>Hullisses de Almeida Alves</t>
  </si>
  <si>
    <t>2016-01-14 16:54:05</t>
  </si>
  <si>
    <t>2016-01-14 16:48:30</t>
  </si>
  <si>
    <t>Daniel Sossai Hupsel Celestino</t>
  </si>
  <si>
    <t>2016-01-17 14:44:01</t>
  </si>
  <si>
    <t>2016-01-17 14:34:24</t>
  </si>
  <si>
    <t xml:space="preserve">Adgla Morais da Silva </t>
  </si>
  <si>
    <t>aumentar o número de cursos em outras áreas além de exatas.</t>
  </si>
  <si>
    <t>2016-01-18 16:40:20</t>
  </si>
  <si>
    <t>2016-01-18 16:21:49</t>
  </si>
  <si>
    <t>CARLOS ROBERTO SOARES PINTO</t>
  </si>
  <si>
    <t>Atividade combinada com outra Graduação.</t>
  </si>
  <si>
    <t xml:space="preserve">Estamos reunindo nossa turma para um Grande Encontro. Estamos com dificuldades de localizar alguns colegas. Pedimos ajuda dessa Escola. Contato com Carlos (27)9.9992-9587. </t>
  </si>
  <si>
    <t>2016-01-20 08:46:17</t>
  </si>
  <si>
    <t>2016-01-20 08:37:22</t>
  </si>
  <si>
    <t>2016-01-21 10:43:22</t>
  </si>
  <si>
    <t>2016-01-21 10:36:13</t>
  </si>
  <si>
    <t>Graciliano Alves da Costa Filho</t>
  </si>
  <si>
    <t>2016-01-21 15:13:15</t>
  </si>
  <si>
    <t>2016-01-21 15:09:19</t>
  </si>
  <si>
    <t>ROVENA MILBRATZ MARTINS</t>
  </si>
  <si>
    <t>2016-01-22 14:35:32</t>
  </si>
  <si>
    <t>2016-01-22 14:28:59</t>
  </si>
  <si>
    <t>Samildi Faustino dos Santos</t>
  </si>
  <si>
    <t>2016-01-22 14:47:14</t>
  </si>
  <si>
    <t>2016-01-22 14:41:47</t>
  </si>
  <si>
    <t>Andressa dos Santos Vieira</t>
  </si>
  <si>
    <t>2016-01-24 12:17:01</t>
  </si>
  <si>
    <t>2016-01-24 12:13:25</t>
  </si>
  <si>
    <t>Thiago Gomes de Souza</t>
  </si>
  <si>
    <t>2016-01-25 09:07:37</t>
  </si>
  <si>
    <t>2016-01-25 09:02:05</t>
  </si>
  <si>
    <t>Matheus Vicente dos Santos Filho</t>
  </si>
  <si>
    <t>Sugiro um curso de Engenharia à noite para que possa abranger as pessoas que trabalham durante o dia.</t>
  </si>
  <si>
    <t>2016-01-25 20:11:01</t>
  </si>
  <si>
    <t>2016-01-25 19:57:18</t>
  </si>
  <si>
    <t>Alessandro Ribeiro dos Santos</t>
  </si>
  <si>
    <t>Todas as opções acima</t>
  </si>
  <si>
    <t>Parabéns pela iniciativa.
Essa é uma ação que possibilita uma aproximação com a comunidades estudantil.</t>
  </si>
  <si>
    <t>2016-01-26 11:58:15</t>
  </si>
  <si>
    <t>2016-01-26 11:52:43</t>
  </si>
  <si>
    <t>2016-01-26 11:58:14</t>
  </si>
  <si>
    <t>EMILLY BRAVIM PEREIRA</t>
  </si>
  <si>
    <t>2016-01-26 15:03:15</t>
  </si>
  <si>
    <t>2016-01-26 14:56:03</t>
  </si>
  <si>
    <t>Mariano Gonçalves ferreira</t>
  </si>
  <si>
    <t>Envio de oportunidades de emprego aos alunos formados</t>
  </si>
  <si>
    <t>2016-01-26 21:22:37</t>
  </si>
  <si>
    <t>2016-01-26 21:15:57</t>
  </si>
  <si>
    <t>Sane Alves Guimarães</t>
  </si>
  <si>
    <t>2016-01-27 13:45:17</t>
  </si>
  <si>
    <t>2016-01-27 13:40:06</t>
  </si>
  <si>
    <t>Eduardo Oss Gaigher</t>
  </si>
  <si>
    <t>2016-01-28 13:04:39</t>
  </si>
  <si>
    <t>2016-01-28 12:56:44</t>
  </si>
  <si>
    <t>Ricardo Amaral Magalhães</t>
  </si>
  <si>
    <t>2016-01-28 21:42:20</t>
  </si>
  <si>
    <t>2016-01-28 21:38:53</t>
  </si>
  <si>
    <t>Raul Guidolini Cecato</t>
  </si>
  <si>
    <t>2016-01-29 00:01:58</t>
  </si>
  <si>
    <t>2016-01-28 23:55:01</t>
  </si>
  <si>
    <t>Hagabo Honorato de Paulo</t>
  </si>
  <si>
    <t>atualização profissional, troca conhecimento</t>
  </si>
  <si>
    <t>precisa melhorar aulas pratica, deve ser aula teórica e apos pratica para fixação do conhecimento transmitido ao receptor</t>
  </si>
  <si>
    <t>2016-01-29 08:59:59</t>
  </si>
  <si>
    <t>2016-01-29 08:49:16</t>
  </si>
  <si>
    <t>cassio de jesus lima</t>
  </si>
  <si>
    <t>2016-01-30 13:03:36</t>
  </si>
  <si>
    <t>2016-01-30 13:01:10</t>
  </si>
  <si>
    <t>Camilo</t>
  </si>
  <si>
    <t>2016-01-31 21:52:56</t>
  </si>
  <si>
    <t>2016-01-31 21:32:39</t>
  </si>
  <si>
    <t>LUCIANO ALMEIDA CONCEIÇÃO</t>
  </si>
  <si>
    <t xml:space="preserve">Implementação de o curso técnico de qualificação em inspeção de Equipamento;
</t>
  </si>
  <si>
    <t>2016-01-31 21:38:36</t>
  </si>
  <si>
    <t>2016-01-31 21:35:00</t>
  </si>
  <si>
    <t>Thales Vicente Mantovani Simões</t>
  </si>
  <si>
    <t>2016-02-01 11:04:37</t>
  </si>
  <si>
    <t>2016-02-01 10:58:50</t>
  </si>
  <si>
    <t>angelo neiva mazolini aguiar</t>
  </si>
  <si>
    <t>2016-02-01 12:47:31</t>
  </si>
  <si>
    <t>2016-02-01 12:41:47</t>
  </si>
  <si>
    <t>Fábio Luiz Mação Campos</t>
  </si>
  <si>
    <t>2016-02-02 22:19:31</t>
  </si>
  <si>
    <t>2016-02-02 22:13:26</t>
  </si>
  <si>
    <t>Benilson Alves Rodrigues</t>
  </si>
  <si>
    <t>2016-02-03 14:27:27</t>
  </si>
  <si>
    <t>2016-02-03 14:23:03</t>
  </si>
  <si>
    <t>marcelo calderari miguel</t>
  </si>
  <si>
    <t>mais seminário e congressos</t>
  </si>
  <si>
    <t>2016-02-03 15:45:04</t>
  </si>
  <si>
    <t>2016-02-03 15:36:58</t>
  </si>
  <si>
    <t>Jordan Henrique de Souza Furno</t>
  </si>
  <si>
    <t>O ifes poderia ter encontro de egressos, para compartilhar os conhecimentos adquiridos fora da instituição após formados e oferecer cursos de férias. Todas as opções da questão anterior são válidas.</t>
  </si>
  <si>
    <t>2016-02-04 09:22:17</t>
  </si>
  <si>
    <t>2016-02-04 09:14:21</t>
  </si>
  <si>
    <t>Andrey Côra</t>
  </si>
  <si>
    <t>2016-02-11 16:40:16</t>
  </si>
  <si>
    <t>2016-02-11 16:34:19</t>
  </si>
  <si>
    <t>FERNANDA SILVA PEREIRA</t>
  </si>
  <si>
    <t>Promover um encontro dos Egressos a cada 10 anos de formado de cada turma.</t>
  </si>
  <si>
    <t>2016-02-12 15:39:58</t>
  </si>
  <si>
    <t>2016-02-12 15:27:15</t>
  </si>
  <si>
    <t>TIAGO VIEIRA</t>
  </si>
  <si>
    <t>2016-02-15 13:52:54</t>
  </si>
  <si>
    <t>2016-02-15 13:49:32</t>
  </si>
  <si>
    <t>LETICIA APARECIDA DA SILVA DE OLIVEIRA</t>
  </si>
  <si>
    <t>2016-02-20 17:41:17</t>
  </si>
  <si>
    <t>2016-02-20 17:34:06</t>
  </si>
  <si>
    <t>2016-02-22 00:05:35</t>
  </si>
  <si>
    <t>2016-02-21 23:53:37</t>
  </si>
  <si>
    <t>2016-02-22 00:05:34</t>
  </si>
  <si>
    <t>Rodolpho Miliorini</t>
  </si>
  <si>
    <t>Atividade operacional (segurança pública)</t>
  </si>
  <si>
    <t xml:space="preserve">Diminuir a burocracia com relação ao ingresso no processo de estágio; promover uma maior integração das empresas junto aos alunos, ampliando as perspectivas dos mesmos; verificar as perspectivas de verticalização do ensino. </t>
  </si>
  <si>
    <t>2016-02-22 16:54:21</t>
  </si>
  <si>
    <t>2016-02-22 16:45:19</t>
  </si>
  <si>
    <t>Gerencial e Técnica</t>
  </si>
  <si>
    <t>Uma forma de priorizar cursos que sejam direcionados aos egressos no intuito de aprimorar e complementar conhecimentos adquiridos na instituição, promovendo assim, encontros de grande valia.</t>
  </si>
  <si>
    <t>2016-02-29 15:54:42</t>
  </si>
  <si>
    <t>2016-02-29 15:45:59</t>
  </si>
  <si>
    <t>2016-02-29 15:54:41</t>
  </si>
  <si>
    <t>Bruna Groner Pereira</t>
  </si>
  <si>
    <t>Infelizmente as aulas práticas já não são as mesmas.Nossos técnicos carecem de conhecimento prático, visto que recebem um referencial teórico de alto nível.</t>
  </si>
  <si>
    <t>2016-03-01 08:45:41</t>
  </si>
  <si>
    <t>2016-03-01 08:35:02</t>
  </si>
  <si>
    <t>ALISON NASARIO DE ARAUJO</t>
  </si>
  <si>
    <t>Curso de pequenas durações referente a áreas de interesses, como Autocad, Arcgis.</t>
  </si>
  <si>
    <t>2016-03-01 15:04:09</t>
  </si>
  <si>
    <t>2016-03-01 15:00:25</t>
  </si>
  <si>
    <t>Anne Elize Schmidt Fazolo</t>
  </si>
  <si>
    <t>Total</t>
  </si>
  <si>
    <t>Curso</t>
  </si>
  <si>
    <t>Campus</t>
  </si>
  <si>
    <t>Total de respostas</t>
  </si>
  <si>
    <t>Total de egressos considerados</t>
  </si>
  <si>
    <t>% trabalham na área de formação</t>
  </si>
  <si>
    <t>% egressos desempregados*</t>
  </si>
  <si>
    <t>Média Campus</t>
  </si>
  <si>
    <t>Nota IFES</t>
  </si>
  <si>
    <t>Instituição</t>
  </si>
  <si>
    <t>Infraestrutura</t>
  </si>
  <si>
    <t>Conhecimento Teórico</t>
  </si>
  <si>
    <t>Conhecimento Prático</t>
  </si>
  <si>
    <t>Média Geral IFES</t>
  </si>
  <si>
    <t>Cursos Técnicos</t>
  </si>
  <si>
    <t>Nota Média atribuída pelos egressos (Pontuação: 0 à 5)</t>
  </si>
  <si>
    <t>População de egressos</t>
  </si>
  <si>
    <t>Amostra mínima 95% confiança</t>
  </si>
  <si>
    <t>Nv. Confiança Atual</t>
  </si>
  <si>
    <t>Nível de confinça da pesquisa em cada campus</t>
  </si>
  <si>
    <t>Situação empregatícia dos egressos em cada campus</t>
  </si>
  <si>
    <t>Relação da trabalho com a área de formação (parcial ou totalmente)</t>
  </si>
  <si>
    <t>Qualificação Professores</t>
  </si>
  <si>
    <t>Confiabilidade geral da pesquisa</t>
  </si>
  <si>
    <t>Egressos que trabalham na área de formação (GERAL IFES)</t>
  </si>
  <si>
    <t>GERAL IFES</t>
  </si>
  <si>
    <t>2016-03-02 09:13:54</t>
  </si>
  <si>
    <t>2016-03-02 09:02:13</t>
  </si>
  <si>
    <t>Guilherme Lima Cesar</t>
  </si>
  <si>
    <t>2016-03-02 09:07:36</t>
  </si>
  <si>
    <t>2016-03-02 09:03:31</t>
  </si>
  <si>
    <t xml:space="preserve">Huan Carlos Tavares </t>
  </si>
  <si>
    <t>2016-03-02 09:12:21</t>
  </si>
  <si>
    <t>2016-03-02 09:04:49</t>
  </si>
  <si>
    <t>Patricia Moreira Fosse Isidorio</t>
  </si>
  <si>
    <t>2016-03-02 09:14:34</t>
  </si>
  <si>
    <t>2016-03-02 09:08:59</t>
  </si>
  <si>
    <t>2016-03-02 09:41:01</t>
  </si>
  <si>
    <t>2016-03-02 09:25:18</t>
  </si>
  <si>
    <t>Karine Ranielle de Oliveira</t>
  </si>
  <si>
    <t>2016-03-02 09:34:58</t>
  </si>
  <si>
    <t>2016-03-02 09:25:49</t>
  </si>
  <si>
    <t xml:space="preserve">Sirlandia Pereira de Vette </t>
  </si>
  <si>
    <t>2016-03-02 09:50:17</t>
  </si>
  <si>
    <t>2016-03-02 09:29:29</t>
  </si>
  <si>
    <t>Joana da Cruz Rodrigues Pereira</t>
  </si>
  <si>
    <t>2016-03-02 09:42:22</t>
  </si>
  <si>
    <t>2016-03-02 09:34:53</t>
  </si>
  <si>
    <t>Roberval Scheideger de Oliveira junior</t>
  </si>
  <si>
    <t>2016-03-02 09:51:42</t>
  </si>
  <si>
    <t>2016-03-02 09:40:55</t>
  </si>
  <si>
    <t>Manuella albani freitas</t>
  </si>
  <si>
    <t>2016-03-02 11:12:27</t>
  </si>
  <si>
    <t>2016-03-02 11:01:28</t>
  </si>
  <si>
    <t>Wládia Travesani Marchezi</t>
  </si>
  <si>
    <t>2016-03-02 11:15:21</t>
  </si>
  <si>
    <t>2016-03-02 11:09:11</t>
  </si>
  <si>
    <t>2016-03-02 11:19:13</t>
  </si>
  <si>
    <t>2016-03-02 11:11:41</t>
  </si>
  <si>
    <t>Helverton Stein da Silva Rocha</t>
  </si>
  <si>
    <t>2016-03-02 11:38:57</t>
  </si>
  <si>
    <t>2016-03-02 11:33:55</t>
  </si>
  <si>
    <t>MONICA ROSARIO SIMOES</t>
  </si>
  <si>
    <t>2016-03-02 12:04:59</t>
  </si>
  <si>
    <t>2016-03-02 11:56:02</t>
  </si>
  <si>
    <t>DIANA MONFRADINI DA COSTA</t>
  </si>
  <si>
    <t>Servidor Publico Comissionado</t>
  </si>
  <si>
    <t>2016-03-02 12:15:21</t>
  </si>
  <si>
    <t>2016-03-02 12:07:59</t>
  </si>
  <si>
    <t>Thais Nascimento Silveira</t>
  </si>
  <si>
    <t>2016-03-02 12:20:50</t>
  </si>
  <si>
    <t>2016-03-02 12:13:36</t>
  </si>
  <si>
    <t>olazio severnini gomes</t>
  </si>
  <si>
    <t>2016-03-02 12:25:51</t>
  </si>
  <si>
    <t>2016-03-02 12:16:42</t>
  </si>
  <si>
    <t>Hítalo Furtado Mendonça</t>
  </si>
  <si>
    <t>2016-03-02 12:57:03</t>
  </si>
  <si>
    <t>2016-03-02 12:23:57</t>
  </si>
  <si>
    <t>Mayara Rodrigues Marchezi</t>
  </si>
  <si>
    <t>2016-03-02 12:54:44</t>
  </si>
  <si>
    <t>2016-03-02 12:46:16</t>
  </si>
  <si>
    <t>Jesse Campos Astori</t>
  </si>
  <si>
    <t>2016-03-02 13:33:41</t>
  </si>
  <si>
    <t>2016-03-02 12:58:45</t>
  </si>
  <si>
    <t xml:space="preserve">LAIS SOARES NUNES </t>
  </si>
  <si>
    <t>2016-03-02 14:23:17</t>
  </si>
  <si>
    <t>2016-03-02 14:11:57</t>
  </si>
  <si>
    <t>Denise Machado Poton</t>
  </si>
  <si>
    <t>2016-03-02 15:09:20</t>
  </si>
  <si>
    <t>2016-03-02 15:03:45</t>
  </si>
  <si>
    <t>Mariana Carneiro Piumbini</t>
  </si>
  <si>
    <t>2016-03-02 15:47:33</t>
  </si>
  <si>
    <t>2016-03-02 15:42:12</t>
  </si>
  <si>
    <t>2016-03-02 20:42:38</t>
  </si>
  <si>
    <t>2016-03-02 20:37:16</t>
  </si>
  <si>
    <t>Luciane Silva de Sousa</t>
  </si>
  <si>
    <t>2016-03-02 21:36:13</t>
  </si>
  <si>
    <t>2016-03-02 21:31:59</t>
  </si>
  <si>
    <t>Greicy Kelly Daiane Rodrigues dos Santos</t>
  </si>
  <si>
    <t>2016-03-02 22:02:48</t>
  </si>
  <si>
    <t>2016-03-02 21:55:15</t>
  </si>
  <si>
    <t>Laiz Soares Gomes</t>
  </si>
  <si>
    <t>2016-03-02 23:27:01</t>
  </si>
  <si>
    <t>2016-03-02 23:21:07</t>
  </si>
  <si>
    <t>Daniel Franca Bourguignon</t>
  </si>
  <si>
    <t>2016-03-03 00:50:08</t>
  </si>
  <si>
    <t>2016-03-03 00:42:56</t>
  </si>
  <si>
    <t>Cristiano Junio Moreira</t>
  </si>
  <si>
    <t>2016-03-03 01:20:55</t>
  </si>
  <si>
    <t>2016-03-03 01:14:14</t>
  </si>
  <si>
    <t>Andrelis Scheppa Gurgel</t>
  </si>
  <si>
    <t>2016-03-03 10:47:12</t>
  </si>
  <si>
    <t>2016-03-03 10:30:33</t>
  </si>
  <si>
    <t xml:space="preserve">Peterson Oliveira matuoka </t>
  </si>
  <si>
    <t>2016-03-03 11:03:12</t>
  </si>
  <si>
    <t>2016-03-03 10:58:50</t>
  </si>
  <si>
    <t>Amélia Carminati Barbosa</t>
  </si>
  <si>
    <t>2016-03-03 23:34:35</t>
  </si>
  <si>
    <t>2016-03-03 23:22:46</t>
  </si>
  <si>
    <t>Janamalha Parteli Sartori</t>
  </si>
  <si>
    <t>2016-03-04 10:39:58</t>
  </si>
  <si>
    <t>2016-03-04 10:35:17</t>
  </si>
  <si>
    <t>Bruna da Silva Satler de Amorim</t>
  </si>
  <si>
    <t>Adriana Dias Dillem</t>
  </si>
  <si>
    <t>2016-03-04 16:16:47</t>
  </si>
  <si>
    <t>2016-03-04 16:13:20</t>
  </si>
  <si>
    <t>2016-03-04 19:06:59</t>
  </si>
  <si>
    <t>2016-03-04 19:01:46</t>
  </si>
  <si>
    <t>Glenda A. M. Locateli</t>
  </si>
  <si>
    <t>2016-03-04 23:12:06</t>
  </si>
  <si>
    <t>2016-03-04 23:02:29</t>
  </si>
  <si>
    <t>2016-03-05 16:51:05</t>
  </si>
  <si>
    <t>2016-03-05 16:45:17</t>
  </si>
  <si>
    <t>Michender</t>
  </si>
  <si>
    <t>2016-03-06 18:44:34</t>
  </si>
  <si>
    <t>2016-03-06 18:38:57</t>
  </si>
  <si>
    <t>Julielly Machado Melotti</t>
  </si>
  <si>
    <t>2016-03-07 11:58:34</t>
  </si>
  <si>
    <t>2016-03-07 11:51:40</t>
  </si>
  <si>
    <t>Caroline Travesani Marchezi</t>
  </si>
  <si>
    <t>2016-03-07 15:50:00</t>
  </si>
  <si>
    <t>2016-03-07 15:45:16</t>
  </si>
  <si>
    <t>Juliana Costa Borges</t>
  </si>
  <si>
    <t>2016-03-07 16:13:52</t>
  </si>
  <si>
    <t>2016-03-07 16:10:42</t>
  </si>
  <si>
    <t>Mônica Rina Martins dos Santos</t>
  </si>
  <si>
    <t>2016-03-07 16:33:56</t>
  </si>
  <si>
    <t>2016-03-07 16:16:18</t>
  </si>
  <si>
    <t>Laysla Figueiredo de Moura</t>
  </si>
  <si>
    <t>2016-03-07 16:28:22</t>
  </si>
  <si>
    <t>2016-03-07 16:23:34</t>
  </si>
  <si>
    <t>Leonardo Lopes de Oliveira</t>
  </si>
  <si>
    <t>2016-03-07 17:52:26</t>
  </si>
  <si>
    <t>2016-03-07 17:48:23</t>
  </si>
  <si>
    <t>Larissa de Souza Gasques</t>
  </si>
  <si>
    <t>2016-03-07 18:49:16</t>
  </si>
  <si>
    <t>2016-03-07 18:40:43</t>
  </si>
  <si>
    <t>Brenda do Amaral Barcelos</t>
  </si>
  <si>
    <t>2016-03-07 19:40:06</t>
  </si>
  <si>
    <t>2016-03-07 19:32:58</t>
  </si>
  <si>
    <t>Juliana Costa Severo</t>
  </si>
  <si>
    <t>2016-03-08 10:31:57</t>
  </si>
  <si>
    <t>2016-03-08 10:22:47</t>
  </si>
  <si>
    <t>Jiuyan Qiu</t>
  </si>
  <si>
    <t>Trabalhei e sai</t>
  </si>
  <si>
    <t>2016-03-08 10:51:47</t>
  </si>
  <si>
    <t>2016-03-08 10:39:18</t>
  </si>
  <si>
    <t>wania souza matos</t>
  </si>
  <si>
    <t>2016-03-08 16:02:59</t>
  </si>
  <si>
    <t>2016-03-08 15:57:20</t>
  </si>
  <si>
    <t>José Azevedo e Silva Junior</t>
  </si>
  <si>
    <t>desempregado</t>
  </si>
  <si>
    <t>2016-03-08 17:24:52</t>
  </si>
  <si>
    <t>2016-03-08 17:14:02</t>
  </si>
  <si>
    <t>Fabiana Karla de Almeida</t>
  </si>
  <si>
    <t>2016-03-08 17:47:34</t>
  </si>
  <si>
    <t>2016-03-08 17:43:15</t>
  </si>
  <si>
    <t xml:space="preserve">Ana Carolina Fonseca Gomes </t>
  </si>
  <si>
    <t>2016-03-08 19:03:25</t>
  </si>
  <si>
    <t>2016-03-08 18:47:55</t>
  </si>
  <si>
    <t>Greice Kelly Ramos Alvarenga</t>
  </si>
  <si>
    <t>2016-03-08 18:57:41</t>
  </si>
  <si>
    <t>2016-03-08 18:50:15</t>
  </si>
  <si>
    <t>2016-03-08 20:34:22</t>
  </si>
  <si>
    <t>2016-03-08 20:11:35</t>
  </si>
  <si>
    <t>FILLIPE OLIVEIRA RODRIGUES VALLE</t>
  </si>
  <si>
    <t>2016-03-08 20:26:32</t>
  </si>
  <si>
    <t>2016-03-08 20:20:30</t>
  </si>
  <si>
    <t>2016-03-08 21:07:23</t>
  </si>
  <si>
    <t>2016-03-08 20:53:24</t>
  </si>
  <si>
    <t>Mariana Leite Ambrosim</t>
  </si>
  <si>
    <t>2016-03-08 23:39:01</t>
  </si>
  <si>
    <t>2016-03-08 23:30:48</t>
  </si>
  <si>
    <t>Sabrina de Angeli Cavatt</t>
  </si>
  <si>
    <t>2016-03-09 09:56:59</t>
  </si>
  <si>
    <t>2016-03-09 09:53:46</t>
  </si>
  <si>
    <t>Daniel Jesus Ribeiro</t>
  </si>
  <si>
    <t>2016-03-09 11:40:44</t>
  </si>
  <si>
    <t>2016-03-09 11:35:24</t>
  </si>
  <si>
    <t>Débora Aviz Reis Freitas</t>
  </si>
  <si>
    <t>2016-03-09 17:51:25</t>
  </si>
  <si>
    <t>2016-03-09 17:36:39</t>
  </si>
  <si>
    <t>Barbara Simoes de Oliveira neves</t>
  </si>
  <si>
    <t>estudando e estagio</t>
  </si>
  <si>
    <t>2016-03-09 18:28:55</t>
  </si>
  <si>
    <t>2016-03-09 18:23:28</t>
  </si>
  <si>
    <t>Marques Henrique da Silva Martins</t>
  </si>
  <si>
    <t>2016-03-10 07:40:04</t>
  </si>
  <si>
    <t>2016-03-10 07:34:07</t>
  </si>
  <si>
    <t xml:space="preserve">Ana Caroline Rodrigues Frigini </t>
  </si>
  <si>
    <t>2016-03-10 12:52:28</t>
  </si>
  <si>
    <t>2016-03-10 12:47:51</t>
  </si>
  <si>
    <t>2016-03-10 16:53:51</t>
  </si>
  <si>
    <t>2016-03-10 16:45:46</t>
  </si>
  <si>
    <t>Edson de Oliveira</t>
  </si>
  <si>
    <t>2016-03-11 08:21:31</t>
  </si>
  <si>
    <t>2016-03-11 08:17:32</t>
  </si>
  <si>
    <t>Laíssa da Silva Juvenato</t>
  </si>
  <si>
    <t>2016-03-11 14:00:59</t>
  </si>
  <si>
    <t>2016-03-11 13:55:38</t>
  </si>
  <si>
    <t>Carlos Eduardo Portugal Meriguete</t>
  </si>
  <si>
    <t>2016-03-12 18:11:41</t>
  </si>
  <si>
    <t>2016-03-12 18:07:12</t>
  </si>
  <si>
    <t>2016-03-14 14:28:13</t>
  </si>
  <si>
    <t>2016-03-14 14:21:18</t>
  </si>
  <si>
    <t>Priscila Poltronieri Spinassé</t>
  </si>
  <si>
    <t>2016-03-15 09:14:46</t>
  </si>
  <si>
    <t>2016-03-15 09:09:49</t>
  </si>
  <si>
    <t>VINICIUS BATISTA</t>
  </si>
  <si>
    <t>2016-03-15 11:15:30</t>
  </si>
  <si>
    <t>2016-03-15 11:11:17</t>
  </si>
  <si>
    <t>Manoela Paulinelli Cunha Maiolli Monjardim</t>
  </si>
  <si>
    <t>2016-03-15 19:45:57</t>
  </si>
  <si>
    <t>2016-03-15 19:34:04</t>
  </si>
  <si>
    <t>Marcilio da Silva Pereira</t>
  </si>
  <si>
    <t>2016-03-16 15:09:23</t>
  </si>
  <si>
    <t>2016-03-16 15:02:28</t>
  </si>
  <si>
    <t>Edson Simoes Boldrini</t>
  </si>
  <si>
    <t>2016-03-16 15:18:09</t>
  </si>
  <si>
    <t>2016-03-16 15:13:56</t>
  </si>
  <si>
    <t>Carlos Augusto de Souza Penha</t>
  </si>
  <si>
    <t>2016-03-16 22:24:26</t>
  </si>
  <si>
    <t>2016-03-16 22:19:08</t>
  </si>
  <si>
    <t>RICARDO ANGELO CAMPOS</t>
  </si>
  <si>
    <t>2016-03-18 10:11:58</t>
  </si>
  <si>
    <t>2016-03-18 09:58:51</t>
  </si>
  <si>
    <t>MARCELO LUÍS SEIBERT</t>
  </si>
  <si>
    <t>Atividade Judicial</t>
  </si>
  <si>
    <t>2016-03-18 23:47:20</t>
  </si>
  <si>
    <t>2016-03-18 23:42:36</t>
  </si>
  <si>
    <t>Lucas Ferreira dos Santos</t>
  </si>
  <si>
    <t>2016-03-19 21:29:00</t>
  </si>
  <si>
    <t>2016-03-19 21:19:20</t>
  </si>
  <si>
    <t>2016-03-19 21:28:59</t>
  </si>
  <si>
    <t>2016-03-20 21:46:53</t>
  </si>
  <si>
    <t>2016-03-20 21:30:06</t>
  </si>
  <si>
    <t>2016-03-20 21:46:52</t>
  </si>
  <si>
    <t>2016-03-22 00:15:31</t>
  </si>
  <si>
    <t>2016-03-22 00:07:51</t>
  </si>
  <si>
    <t>Tiago de Jesus Arpini</t>
  </si>
  <si>
    <t>Educativa</t>
  </si>
  <si>
    <t>2016-03-22 16:02:35</t>
  </si>
  <si>
    <t>2016-03-22 15:55:42</t>
  </si>
  <si>
    <t>JEAN CARLOS CARVALHO</t>
  </si>
  <si>
    <t>Poderiam oferecer cursos, motivar palestras, fazer seminários.
A experiencia do mercado de trabalho atual poderia ajudar na melhor formação técnica, com implementação de novos softwares, etc.</t>
  </si>
  <si>
    <t>2016-03-23 08:34:18</t>
  </si>
  <si>
    <t>2016-03-23 08:24:13</t>
  </si>
  <si>
    <t>Luciléa Silva dos Reis</t>
  </si>
  <si>
    <t>2016-03-23 20:17:41</t>
  </si>
  <si>
    <t>2016-03-23 20:13:50</t>
  </si>
  <si>
    <t>Patrícia Breciani Damm</t>
  </si>
  <si>
    <t>2016-03-23 20:18:17</t>
  </si>
  <si>
    <t>Rafael Herzog Ramos</t>
  </si>
  <si>
    <t>2016-03-23 20:35:57</t>
  </si>
  <si>
    <t>2016-03-23 20:30:43</t>
  </si>
  <si>
    <t>Stéfany Jacobsen</t>
  </si>
  <si>
    <t>2016-03-23 20:48:46</t>
  </si>
  <si>
    <t>2016-03-23 20:43:33</t>
  </si>
  <si>
    <t>Jheinne Clicia Martins Reggiani</t>
  </si>
  <si>
    <t>Cargo comissionado</t>
  </si>
  <si>
    <t>2016-03-23 20:58:41</t>
  </si>
  <si>
    <t>2016-03-23 20:53:00</t>
  </si>
  <si>
    <t>RENATO ALBINO DA SILVA</t>
  </si>
  <si>
    <t>2016-03-23 21:15:04</t>
  </si>
  <si>
    <t>2016-03-23 21:07:09</t>
  </si>
  <si>
    <t>Fernanda Freitas Galote de Souza</t>
  </si>
  <si>
    <t>2016-03-23 21:34:48</t>
  </si>
  <si>
    <t>2016-03-23 21:19:51</t>
  </si>
  <si>
    <t>DANILO HOFFMAN TRAVEZANI JÚNIOR</t>
  </si>
  <si>
    <t>2016-03-23 22:15:02</t>
  </si>
  <si>
    <t>2016-03-23 22:04:17</t>
  </si>
  <si>
    <t>Matheus Pereira Rosi</t>
  </si>
  <si>
    <t xml:space="preserve">todas as alternativas, cursos de curta duração (a distância e presencial) com foco técnico e empresarial. e o encontro dos egressos seria ótimo. Além disso, os e mails seriam importantes para os mais carentes e necessitados de empregos melhores </t>
  </si>
  <si>
    <t>2016-03-23 22:20:54</t>
  </si>
  <si>
    <t>2016-03-23 22:17:05</t>
  </si>
  <si>
    <t>Marlon Cordeiro Corrêa</t>
  </si>
  <si>
    <t>2016-03-23 22:28:31</t>
  </si>
  <si>
    <t>2016-03-23 22:18:28</t>
  </si>
  <si>
    <t>Renatha Simmily Ramos de Souza</t>
  </si>
  <si>
    <t>2016-03-23 22:35:50</t>
  </si>
  <si>
    <t>2016-03-23 22:31:14</t>
  </si>
  <si>
    <t>Izabela Carrara Torezani</t>
  </si>
  <si>
    <t>2016-03-23 22:37:48</t>
  </si>
  <si>
    <t>2016-03-23 22:31:43</t>
  </si>
  <si>
    <t>Victor Henrique Pereira Cintra</t>
  </si>
  <si>
    <t>2016-03-23 22:52:19</t>
  </si>
  <si>
    <t>2016-03-23 22:46:22</t>
  </si>
  <si>
    <t>Everton Moschen Bada</t>
  </si>
  <si>
    <t>2016-03-23 22:52:35</t>
  </si>
  <si>
    <t>2016-03-23 22:46:55</t>
  </si>
  <si>
    <t>Geovane Barbosa Simões</t>
  </si>
  <si>
    <t>2016-03-23 23:12:57</t>
  </si>
  <si>
    <t>2016-03-23 23:08:21</t>
  </si>
  <si>
    <t>Marcos Sena Souza</t>
  </si>
  <si>
    <t>2016-03-23 23:45:52</t>
  </si>
  <si>
    <t>2016-03-23 23:42:24</t>
  </si>
  <si>
    <t>2016-03-24 00:06:54</t>
  </si>
  <si>
    <t>2016-03-24 00:02:14</t>
  </si>
  <si>
    <t>Edgar Vieira Ferreira</t>
  </si>
  <si>
    <t>2016-03-24 00:11:51</t>
  </si>
  <si>
    <t>2016-03-24 00:08:46</t>
  </si>
  <si>
    <t>Vitor Hugo Siqueira Rocha</t>
  </si>
  <si>
    <t>2016-03-24 00:31:32</t>
  </si>
  <si>
    <t>2016-03-24 00:27:03</t>
  </si>
  <si>
    <t>Franciny Sperandio</t>
  </si>
  <si>
    <t>2016-03-24 00:43:14</t>
  </si>
  <si>
    <t>2016-03-24 00:35:05</t>
  </si>
  <si>
    <t>JOYCE JULIATTI</t>
  </si>
  <si>
    <t>Envio de oportunidades por email, junto c cursos de curta duração, sendo assim seria uma forma de nos especializados melhor e nos reencrontrarmos com a instituição novamente e com os egressos.</t>
  </si>
  <si>
    <t>2016-03-24 08:50:48</t>
  </si>
  <si>
    <t>2016-03-24 08:43:53</t>
  </si>
  <si>
    <t xml:space="preserve">Emanuele Catarina da Silva Oliveira </t>
  </si>
  <si>
    <t>2016-03-24 09:42:02</t>
  </si>
  <si>
    <t>2016-03-24 09:37:08</t>
  </si>
  <si>
    <t xml:space="preserve">Laura Spinassé Morellato </t>
  </si>
  <si>
    <t>2016-03-24 09:45:49</t>
  </si>
  <si>
    <t>2016-03-24 09:41:33</t>
  </si>
  <si>
    <t xml:space="preserve">Vinicius de Carvalho Almeida </t>
  </si>
  <si>
    <t>2016-03-24 10:15:29</t>
  </si>
  <si>
    <t>2016-03-24 10:10:55</t>
  </si>
  <si>
    <t>Denyz Degasperi Stofel</t>
  </si>
  <si>
    <t>2016-03-24 10:27:36</t>
  </si>
  <si>
    <t>2016-03-24 10:18:59</t>
  </si>
  <si>
    <t>Marcos Dos Santos Mota</t>
  </si>
  <si>
    <t>2016-03-24 10:27:00</t>
  </si>
  <si>
    <t>2016-03-24 10:21:08</t>
  </si>
  <si>
    <t>Cristiane Teixeira Cordeiro</t>
  </si>
  <si>
    <t>2016-03-24 10:26:25</t>
  </si>
  <si>
    <t>2016-03-24 10:21:23</t>
  </si>
  <si>
    <t>Mayara da Silva Santos</t>
  </si>
  <si>
    <t>2016-03-24 10:44:28</t>
  </si>
  <si>
    <t>2016-03-24 10:25:55</t>
  </si>
  <si>
    <t>RAFAELLA GONCALVES PIRES</t>
  </si>
  <si>
    <t>2016-03-24 11:27:35</t>
  </si>
  <si>
    <t>2016-03-24 11:22:31</t>
  </si>
  <si>
    <t>Michelle Ribeiro Lopes</t>
  </si>
  <si>
    <t>2016-03-24 11:37:02</t>
  </si>
  <si>
    <t>2016-03-24 11:28:46</t>
  </si>
  <si>
    <t>Luciara Costa de Souza</t>
  </si>
  <si>
    <t>2016-03-24 11:47:10</t>
  </si>
  <si>
    <t>2016-03-24 11:39:41</t>
  </si>
  <si>
    <t>Mitielen Moreira de Andrade</t>
  </si>
  <si>
    <t>2016-03-24 11:44:29</t>
  </si>
  <si>
    <t>2016-03-24 11:40:00</t>
  </si>
  <si>
    <t>Palloma das graças sousa</t>
  </si>
  <si>
    <t>Estagiando e estudando</t>
  </si>
  <si>
    <t>2016-03-24 11:51:00</t>
  </si>
  <si>
    <t>2016-03-24 11:44:22</t>
  </si>
  <si>
    <t>Pâmela Silva de Oliveira</t>
  </si>
  <si>
    <t>2016-03-24 11:54:38</t>
  </si>
  <si>
    <t>2016-03-24 11:49:23</t>
  </si>
  <si>
    <t>Camila Turrini de Araújo</t>
  </si>
  <si>
    <t>2016-03-24 12:17:24</t>
  </si>
  <si>
    <t>2016-03-24 12:10:46</t>
  </si>
  <si>
    <t>Lara Buzelli</t>
  </si>
  <si>
    <t>2016-03-24 12:20:04</t>
  </si>
  <si>
    <t>2016-03-24 12:11:09</t>
  </si>
  <si>
    <t>Carlos magno Cardoso fontana</t>
  </si>
  <si>
    <t>2016-03-24 12:17:57</t>
  </si>
  <si>
    <t>2016-03-24 12:11:49</t>
  </si>
  <si>
    <t xml:space="preserve">MORGHANA LYRIO </t>
  </si>
  <si>
    <t xml:space="preserve">Jurídica </t>
  </si>
  <si>
    <t>2016-03-24 12:28:55</t>
  </si>
  <si>
    <t>2016-03-24 12:22:57</t>
  </si>
  <si>
    <t>2016-03-24 12:38:19</t>
  </si>
  <si>
    <t>2016-03-24 12:32:21</t>
  </si>
  <si>
    <t>Wilton dos Santos Rocha</t>
  </si>
  <si>
    <t>2016-03-24 12:56:46</t>
  </si>
  <si>
    <t>2016-03-24 12:52:52</t>
  </si>
  <si>
    <t>Euripedes Rocha Filho</t>
  </si>
  <si>
    <t>2016-03-24 13:10:18</t>
  </si>
  <si>
    <t>2016-03-24 13:04:27</t>
  </si>
  <si>
    <t>Amanda Rodrigues Crisostomo</t>
  </si>
  <si>
    <t>2016-03-24 13:28:08</t>
  </si>
  <si>
    <t>2016-03-24 13:20:11</t>
  </si>
  <si>
    <t>Tatiana Feitoza da Rocha</t>
  </si>
  <si>
    <t>2016-03-24 13:51:45</t>
  </si>
  <si>
    <t>2016-03-24 13:45:48</t>
  </si>
  <si>
    <t>2016-03-24 14:12:44</t>
  </si>
  <si>
    <t>2016-03-24 14:07:42</t>
  </si>
  <si>
    <t xml:space="preserve">Karoline de Sousa Ronconi </t>
  </si>
  <si>
    <t>2016-03-24 15:44:17</t>
  </si>
  <si>
    <t>2016-03-24 15:39:37</t>
  </si>
  <si>
    <t xml:space="preserve">João Vitor Zanchetta Corres </t>
  </si>
  <si>
    <t>2016-03-24 15:46:30</t>
  </si>
  <si>
    <t>2016-03-24 15:41:25</t>
  </si>
  <si>
    <t>Danielle Lessa Junger</t>
  </si>
  <si>
    <t>2016-03-24 16:03:38</t>
  </si>
  <si>
    <t>2016-03-24 15:58:11</t>
  </si>
  <si>
    <t>Viviane Menegussi</t>
  </si>
  <si>
    <t>2016-03-24 16:21:04</t>
  </si>
  <si>
    <t>2016-03-24 16:17:30</t>
  </si>
  <si>
    <t>Lázaro Villela Neto</t>
  </si>
  <si>
    <t>2016-03-24 16:33:05</t>
  </si>
  <si>
    <t>2016-03-24 16:28:59</t>
  </si>
  <si>
    <t>Sarah Esterquini de Oliveira</t>
  </si>
  <si>
    <t>2016-03-24 16:44:40</t>
  </si>
  <si>
    <t>2016-03-24 16:35:57</t>
  </si>
  <si>
    <t xml:space="preserve">Luana Leite Ferreira </t>
  </si>
  <si>
    <t>2016-03-24 16:45:55</t>
  </si>
  <si>
    <t>2016-03-24 16:38:33</t>
  </si>
  <si>
    <t>Patricia Negris</t>
  </si>
  <si>
    <t>2016-03-24 18:43:52</t>
  </si>
  <si>
    <t>2016-03-24 18:32:03</t>
  </si>
  <si>
    <t>Luiza da Conceição Bisi</t>
  </si>
  <si>
    <t>2016-03-24 18:11:39</t>
  </si>
  <si>
    <t>2016-03-24 18:01:49</t>
  </si>
  <si>
    <t xml:space="preserve">isabeli Pereira Santos Carvalho </t>
  </si>
  <si>
    <t>Seria interessante a disponibilidade de outros cursos e graduação.</t>
  </si>
  <si>
    <t>2016-03-24 20:03:56</t>
  </si>
  <si>
    <t>2016-03-24 19:57:50</t>
  </si>
  <si>
    <t>Ilson Paulo</t>
  </si>
  <si>
    <t>2016-03-24 20:49:54</t>
  </si>
  <si>
    <t>2016-03-24 20:42:03</t>
  </si>
  <si>
    <t>Tainá dos Santos Rodrigues</t>
  </si>
  <si>
    <t>2016-03-24 21:47:25</t>
  </si>
  <si>
    <t>2016-03-24 21:33:33</t>
  </si>
  <si>
    <t>Isabela Silva Mantegazini</t>
  </si>
  <si>
    <t>Na minha época de Ifes, o Campus era como uma segunda família para mim. Dessa forma, gostaria de reforçar que o encontro de egressos e também ex-professores seria muito interessante!</t>
  </si>
  <si>
    <t>2016-03-24 22:59:42</t>
  </si>
  <si>
    <t>2016-03-24 22:15:08</t>
  </si>
  <si>
    <t>Paula Pacelli de Souza Marcial</t>
  </si>
  <si>
    <t>2016-03-25 00:19:35</t>
  </si>
  <si>
    <t>2016-03-25 00:12:08</t>
  </si>
  <si>
    <t>Rhomenig Oliveira de Souza</t>
  </si>
  <si>
    <t>2016-03-25 01:25:22</t>
  </si>
  <si>
    <t>2016-03-25 01:07:54</t>
  </si>
  <si>
    <t>Jose carlos dias do nascimento</t>
  </si>
  <si>
    <t>Trabalhando. em outro seguimento</t>
  </si>
  <si>
    <t>Indicação dos formandos pras empresas</t>
  </si>
  <si>
    <t>Divulgação mais ampla dos cursos.  E convenio para estágios pros formandos</t>
  </si>
  <si>
    <t>2016-03-25 11:54:54</t>
  </si>
  <si>
    <t>2016-03-25 11:48:57</t>
  </si>
  <si>
    <t xml:space="preserve">João Victor Marçal Bragança </t>
  </si>
  <si>
    <t>2016-03-25 15:56:35</t>
  </si>
  <si>
    <t>2016-03-25 15:47:23</t>
  </si>
  <si>
    <t>AGNOEL DOS ANJOS OLIVEIRA</t>
  </si>
  <si>
    <t>Existe uma relação muito fraca com os egressos, a aproximação com esse publico pode ajudar e muito a desenvolver o curso, pois os egressos sabem as dificuldades e deficiencias que sentiram ao sair ao concluir o curso e na procura de emprego.</t>
  </si>
  <si>
    <t>2016-03-25 17:17:29</t>
  </si>
  <si>
    <t>2016-03-25 17:11:09</t>
  </si>
  <si>
    <t>Alana Pereira Bessoni</t>
  </si>
  <si>
    <t>Terminem a obra de São Mateus pelo amor de Deus. Eu estudo na UFES ali na frente e aquele trem não sai do lugar. Abraços, saudade de vocês também.</t>
  </si>
  <si>
    <t>2016-03-25 17:17:59</t>
  </si>
  <si>
    <t>2016-03-25 17:12:38</t>
  </si>
  <si>
    <t>Vanessa Fracalossi Ribeiro</t>
  </si>
  <si>
    <t>2016-03-25 19:54:02</t>
  </si>
  <si>
    <t>2016-03-25 19:49:48</t>
  </si>
  <si>
    <t>Gustavo Montebeler de Castilho</t>
  </si>
  <si>
    <t>CLT/CNPJ</t>
  </si>
  <si>
    <t>2016-03-25 21:24:58</t>
  </si>
  <si>
    <t>2016-03-25 21:13:13</t>
  </si>
  <si>
    <t>Valeska M. Dutra</t>
  </si>
  <si>
    <t xml:space="preserve">Encontro de Egressos; Se o egresso demonstrar interesse, envio de oportunidades para o e-mail </t>
  </si>
  <si>
    <t>2016-03-25 21:34:32</t>
  </si>
  <si>
    <t>2016-03-25 21:26:33</t>
  </si>
  <si>
    <t>Vinicius Oliveira Santana</t>
  </si>
  <si>
    <t>2016-03-27 14:04:06</t>
  </si>
  <si>
    <t>2016-03-27 13:57:42</t>
  </si>
  <si>
    <t>LUAN DAVID JACINTO BATISTA</t>
  </si>
  <si>
    <t xml:space="preserve">Cursos de Curta duração nível pós-técnico tanto na modalidade a distância e durante as férias seriam de grande valia para todos nós egresso do IFES. </t>
  </si>
  <si>
    <t>2016-03-28 12:21:34</t>
  </si>
  <si>
    <t>2016-03-28 12:13:14</t>
  </si>
  <si>
    <t xml:space="preserve">Brenda do Amaral Barcelos </t>
  </si>
  <si>
    <t xml:space="preserve">Maior divulgação do curso de biotecnologia. Gostei muito do curso, mas o que decepciona são as poucas oportunidades na área. Confesso que hoje em dia penso que desperdicei meu tempo pois poderia ter feito outra coisa e está trabalhando na área.  </t>
  </si>
  <si>
    <t>2016-03-28 15:36:40</t>
  </si>
  <si>
    <t>2016-03-28 15:31:42</t>
  </si>
  <si>
    <t>Laryssa Biral da Silva</t>
  </si>
  <si>
    <t>2016-03-28 16:28:57</t>
  </si>
  <si>
    <t>2016-03-28 16:25:06</t>
  </si>
  <si>
    <t>Sávio Alves Mello</t>
  </si>
  <si>
    <t>2016-03-28 16:31:39</t>
  </si>
  <si>
    <t>2016-03-28 16:26:44</t>
  </si>
  <si>
    <t>MIQUÉIAS PEREIRA DA SILVA</t>
  </si>
  <si>
    <t>2016-03-28 17:10:34</t>
  </si>
  <si>
    <t>2016-03-28 17:04:45</t>
  </si>
  <si>
    <t>Lorena Zava Felix de Lima</t>
  </si>
  <si>
    <t>2016-03-28 17:43:49</t>
  </si>
  <si>
    <t>2016-03-28 17:39:09</t>
  </si>
  <si>
    <t>João Victor Gomes Correia</t>
  </si>
  <si>
    <t>2016-03-28 18:11:02</t>
  </si>
  <si>
    <t>2016-03-28 18:00:20</t>
  </si>
  <si>
    <t>JÉSSICA CARNIELI PAIXÃO</t>
  </si>
  <si>
    <t>Vendedora</t>
  </si>
  <si>
    <t>2016-03-28 18:09:24</t>
  </si>
  <si>
    <t>2016-03-28 18:04:50</t>
  </si>
  <si>
    <t>2016-03-28 18:28:52</t>
  </si>
  <si>
    <t>2016-03-28 18:21:25</t>
  </si>
  <si>
    <t>Matheus Bassetti Alvarenga</t>
  </si>
  <si>
    <t>2016-03-28 18:12:03</t>
  </si>
  <si>
    <t>2016-03-28 18:07:40</t>
  </si>
  <si>
    <t>Ana Carolina Giobini Micaela</t>
  </si>
  <si>
    <t>2016-03-28 18:23:01</t>
  </si>
  <si>
    <t>2016-03-28 18:17:31</t>
  </si>
  <si>
    <t>Larissa Teodoro de Oliveira</t>
  </si>
  <si>
    <t>2016-03-28 18:47:29</t>
  </si>
  <si>
    <t>2016-03-28 18:42:35</t>
  </si>
  <si>
    <t>Hugo Pessotti Aborghetti</t>
  </si>
  <si>
    <t>2016-03-28 18:50:27</t>
  </si>
  <si>
    <t>2016-03-28 18:45:04</t>
  </si>
  <si>
    <t>Lucas Marangoni Grein</t>
  </si>
  <si>
    <t>2016-03-28 19:00:23</t>
  </si>
  <si>
    <t>2016-03-28 18:55:09</t>
  </si>
  <si>
    <t>Lucas Valentin Bosi Loss Pugnal</t>
  </si>
  <si>
    <t>2016-03-28 19:05:25</t>
  </si>
  <si>
    <t>2016-03-28 19:00:41</t>
  </si>
  <si>
    <t xml:space="preserve">Stella Sampaio Silveira </t>
  </si>
  <si>
    <t>2016-03-28 19:09:30</t>
  </si>
  <si>
    <t>2016-03-28 19:03:47</t>
  </si>
  <si>
    <t xml:space="preserve">Aline Almeida Sossai </t>
  </si>
  <si>
    <t>2016-03-28 19:19:02</t>
  </si>
  <si>
    <t>2016-03-28 19:13:38</t>
  </si>
  <si>
    <t xml:space="preserve">Gabriel Favalessa Pignaton </t>
  </si>
  <si>
    <t>2016-03-28 19:32:48</t>
  </si>
  <si>
    <t>2016-03-28 19:17:41</t>
  </si>
  <si>
    <t>Ricardo de Azevedo Santos</t>
  </si>
  <si>
    <t>2016-03-28 19:55:18</t>
  </si>
  <si>
    <t>2016-03-28 19:52:01</t>
  </si>
  <si>
    <t>Vitória Duarte Jovita</t>
  </si>
  <si>
    <t>2016-03-28 20:10:18</t>
  </si>
  <si>
    <t>2016-03-28 20:06:54</t>
  </si>
  <si>
    <t>Kaique Magno Scandian dos Santos</t>
  </si>
  <si>
    <t>2016-03-28 20:20:18</t>
  </si>
  <si>
    <t>2016-03-28 20:15:01</t>
  </si>
  <si>
    <t>Jonathas Queiroz Ribeiro Moraes</t>
  </si>
  <si>
    <t>2016-03-28 20:27:50</t>
  </si>
  <si>
    <t>2016-03-28 20:23:06</t>
  </si>
  <si>
    <t>Vinicius Salezze Gama</t>
  </si>
  <si>
    <t>2016-03-28 20:41:08</t>
  </si>
  <si>
    <t>2016-03-28 20:33:42</t>
  </si>
  <si>
    <t xml:space="preserve">Jhonathan Elias </t>
  </si>
  <si>
    <t>2016-03-28 21:12:33</t>
  </si>
  <si>
    <t>2016-03-28 21:06:32</t>
  </si>
  <si>
    <t>Renan Cardoso da Costa</t>
  </si>
  <si>
    <t>Reforma da quadra poliesportiva, término do restaurante e facilidade na troca de cursos.</t>
  </si>
  <si>
    <t>2016-03-28 21:14:00</t>
  </si>
  <si>
    <t>2016-03-28 21:08:37</t>
  </si>
  <si>
    <t>Luana Belique Ruy</t>
  </si>
  <si>
    <t>2016-03-28 21:29:04</t>
  </si>
  <si>
    <t>2016-03-28 21:22:45</t>
  </si>
  <si>
    <t>2016-03-28 21:29:03</t>
  </si>
  <si>
    <t xml:space="preserve">Lucas Castiglioni Marim </t>
  </si>
  <si>
    <t>2016-03-28 22:05:55</t>
  </si>
  <si>
    <t>2016-03-28 21:59:45</t>
  </si>
  <si>
    <t>Bianca Chiabai Bissoli</t>
  </si>
  <si>
    <t>2016-03-28 22:16:09</t>
  </si>
  <si>
    <t>2016-03-28 22:09:36</t>
  </si>
  <si>
    <t xml:space="preserve">Beatriz Nascimento de Andrade </t>
  </si>
  <si>
    <t>2016-03-28 22:27:06</t>
  </si>
  <si>
    <t>2016-03-28 22:22:14</t>
  </si>
  <si>
    <t>Stefany Sampaio Silveira</t>
  </si>
  <si>
    <t>Apenas, colocar mais pratica no curso e fazer uma incubadora no campus</t>
  </si>
  <si>
    <t>2016-03-28 22:28:31</t>
  </si>
  <si>
    <t>2016-03-28 22:23:39</t>
  </si>
  <si>
    <t>Bruna Sesana de Lima</t>
  </si>
  <si>
    <t>2016-03-28 22:32:13</t>
  </si>
  <si>
    <t>2016-03-28 22:24:24</t>
  </si>
  <si>
    <t>Bruna Schulthais Largura</t>
  </si>
  <si>
    <t xml:space="preserve">Mais atividades práticas sobre a realidade das empresas, como visitas ou rodas de conversa com empresários e funcionários da cidade, desde as micro as grandes empresas. </t>
  </si>
  <si>
    <t>2016-03-28 22:34:39</t>
  </si>
  <si>
    <t>2016-03-28 22:25:22</t>
  </si>
  <si>
    <t>Weverton Wendler Ferreira Dos Reis</t>
  </si>
  <si>
    <t>Estudar no IFES foi uma experiência única! Mudou a minha vida! Eu amo essa instituição, ainda sonho em voltar como docente, obrigado IFES!</t>
  </si>
  <si>
    <t>2016-03-28 22:28:17</t>
  </si>
  <si>
    <t>2016-03-28 22:25:23</t>
  </si>
  <si>
    <t>Larissa Carareto Bravin</t>
  </si>
  <si>
    <t>2016-03-28 23:33:46</t>
  </si>
  <si>
    <t>2016-03-28 23:26:36</t>
  </si>
  <si>
    <t xml:space="preserve">Sanandrya Garcia Gonçalves </t>
  </si>
  <si>
    <t>2016-03-29 00:04:47</t>
  </si>
  <si>
    <t>2016-03-28 23:44:01</t>
  </si>
  <si>
    <t>CALEBE GARCEZ NASCIMENTO MENDONÇA DE SOUZA</t>
  </si>
  <si>
    <t>2016-03-29 00:07:04</t>
  </si>
  <si>
    <t>2016-03-29 00:00:56</t>
  </si>
  <si>
    <t>Guilherme Costa Saturnino</t>
  </si>
  <si>
    <t>2016-03-29 00:37:57</t>
  </si>
  <si>
    <t>2016-03-29 00:30:38</t>
  </si>
  <si>
    <t>Sabrina Boldrini Ximenes</t>
  </si>
  <si>
    <t>2016-03-29 00:37:58</t>
  </si>
  <si>
    <t>2016-03-29 00:32:25</t>
  </si>
  <si>
    <t xml:space="preserve">Carolina Costa Lacerda </t>
  </si>
  <si>
    <t>2016-03-29 01:04:48</t>
  </si>
  <si>
    <t>2016-03-29 01:00:59</t>
  </si>
  <si>
    <t>2016-03-29 07:27:29</t>
  </si>
  <si>
    <t>2016-03-29 07:21:51</t>
  </si>
  <si>
    <t>Anna Karolyne de Souza</t>
  </si>
  <si>
    <t>Encontros e envio de oportunidades por e-mail</t>
  </si>
  <si>
    <t>2016-03-29 08:51:37</t>
  </si>
  <si>
    <t>2016-03-29 08:42:38</t>
  </si>
  <si>
    <t>Marlon Victor Wolffgram</t>
  </si>
  <si>
    <t>Para os alunos concluintes do integrado, oferecer um curso preparatório para ENEM, principalmente para os de baixa renda, pela grande importância de ingresso em uma universidade federal e continuação da capacitação profissional.</t>
  </si>
  <si>
    <t>2016-03-29 09:15:24</t>
  </si>
  <si>
    <t>2016-03-29 09:08:18</t>
  </si>
  <si>
    <t xml:space="preserve">Emanuely Castelan Debortoli </t>
  </si>
  <si>
    <t>2016-03-29 09:32:11</t>
  </si>
  <si>
    <t>2016-03-29 09:25:57</t>
  </si>
  <si>
    <t>Amanda Sartori</t>
  </si>
  <si>
    <t>2016-03-29 10:05:20</t>
  </si>
  <si>
    <t>2016-03-29 09:55:04</t>
  </si>
  <si>
    <t>Lillyan de Souza Barboza</t>
  </si>
  <si>
    <t>2016-03-29 12:38:11</t>
  </si>
  <si>
    <t>2016-03-29 12:33:25</t>
  </si>
  <si>
    <t>Mhayza Peres Ramos</t>
  </si>
  <si>
    <t>2016-03-29 13:32:53</t>
  </si>
  <si>
    <t>2016-03-29 13:28:34</t>
  </si>
  <si>
    <t>ROBERLI SCHUINA SILVA</t>
  </si>
  <si>
    <t>2016-03-29 14:13:50</t>
  </si>
  <si>
    <t>2016-03-29 14:08:19</t>
  </si>
  <si>
    <t xml:space="preserve">Tamyres Queiroz Nascimento </t>
  </si>
  <si>
    <t>2016-03-29 15:25:45</t>
  </si>
  <si>
    <t>2016-03-29 15:15:31</t>
  </si>
  <si>
    <t xml:space="preserve">Pedro Henrique Ebermann Loss </t>
  </si>
  <si>
    <t xml:space="preserve">Servidor público </t>
  </si>
  <si>
    <t>2016-03-29 16:28:16</t>
  </si>
  <si>
    <t>2016-03-29 16:25:37</t>
  </si>
  <si>
    <t>Jardel da Costa Dalbem</t>
  </si>
  <si>
    <t>2016-03-29 22:20:37</t>
  </si>
  <si>
    <t>2016-03-29 22:11:04</t>
  </si>
  <si>
    <t>Andressa Cattafesta de Oliveira</t>
  </si>
  <si>
    <t>Todos as opções</t>
  </si>
  <si>
    <t>O hino da ETFES é um elemento agregador muito forte. Poderia ser inserido novamente nas atividades do Ifes. Na minha época, tínhamos aulas de artes (teatro, coral, música, etc.) e nas aulas do coral aprendíamos o hino.</t>
  </si>
  <si>
    <t>2016-03-29 22:39:57</t>
  </si>
  <si>
    <t>2016-03-29 22:24:20</t>
  </si>
  <si>
    <t>Gabriela Felix Oliveira Rangel</t>
  </si>
  <si>
    <t xml:space="preserve">Fazer parcerias que auxiliem/indiquem egressos a vagas de empregos em Linhares com cartas de indicações. </t>
  </si>
  <si>
    <t>2016-03-29 22:44:28</t>
  </si>
  <si>
    <t>2016-03-29 22:39:32</t>
  </si>
  <si>
    <t>João Pedro Ziviani Lima</t>
  </si>
  <si>
    <t>2016-03-30 06:28:05</t>
  </si>
  <si>
    <t>2016-03-30 06:21:03</t>
  </si>
  <si>
    <t xml:space="preserve">Thalis Loss Knack </t>
  </si>
  <si>
    <t>2016-03-30 13:01:40</t>
  </si>
  <si>
    <t>2016-03-30 12:55:08</t>
  </si>
  <si>
    <t>Murilo Monteiro Balarini</t>
  </si>
  <si>
    <t xml:space="preserve">A seleção de professores assim como do método de ensino de cada um devem ser melhor estudadas. A instituição deveria oferecer ensino médio não-integrado. </t>
  </si>
  <si>
    <t>2016-03-30 14:36:21</t>
  </si>
  <si>
    <t>2016-03-30 14:31:16</t>
  </si>
  <si>
    <t>JORDAN TOMAZELLI LEMOS</t>
  </si>
  <si>
    <t>Atividades esportivas</t>
  </si>
  <si>
    <t>Seria interessante permitir que os egressos utilizassem das instalações voltadas ao esporte (piscina, pista de atletismo, etc).</t>
  </si>
  <si>
    <t>2016-03-30 20:32:14</t>
  </si>
  <si>
    <t>2016-03-30 20:27:35</t>
  </si>
  <si>
    <t>Francisco Rolim Dias Junior</t>
  </si>
  <si>
    <t>2016-03-30 22:37:36</t>
  </si>
  <si>
    <t>2016-03-30 22:30:12</t>
  </si>
  <si>
    <t>Brida Castro Pezzin</t>
  </si>
  <si>
    <t>Saúde Pública - Nutricionista</t>
  </si>
  <si>
    <t>2016-03-31 12:03:22</t>
  </si>
  <si>
    <t>2016-03-31 11:52:33</t>
  </si>
  <si>
    <t>Everton Pires de Oliveira</t>
  </si>
  <si>
    <t>2016-03-31 13:49:47</t>
  </si>
  <si>
    <t>2016-03-31 13:46:11</t>
  </si>
  <si>
    <t>Estevão Chagas Leonério</t>
  </si>
  <si>
    <t>2016-04-01 12:20:25</t>
  </si>
  <si>
    <t>2016-04-01 12:14:09</t>
  </si>
  <si>
    <t>Giancarlo Oliveira dos Santos</t>
  </si>
  <si>
    <t>Ano de conclusão</t>
  </si>
  <si>
    <t>Anterior à 2008</t>
  </si>
  <si>
    <t>2016-04-03 11:44:24</t>
  </si>
  <si>
    <t>2016-04-03 11:39:10</t>
  </si>
  <si>
    <t>bruno silva dos anjos</t>
  </si>
  <si>
    <t>2016-04-04 19:14:39</t>
  </si>
  <si>
    <t>2016-04-04 19:07:17</t>
  </si>
  <si>
    <t>Emerson Piana Costa</t>
  </si>
  <si>
    <t>2016-04-05 09:28:30</t>
  </si>
  <si>
    <t>2016-04-05 09:08:00</t>
  </si>
  <si>
    <t>Paulo Bomfim Chaves</t>
  </si>
  <si>
    <t>2016-04-05 10:38:19</t>
  </si>
  <si>
    <t>2016-04-05 10:34:15</t>
  </si>
  <si>
    <t>GESSIANE PITTELKOW KRAUSE</t>
  </si>
  <si>
    <t>2016-04-05 11:01:47</t>
  </si>
  <si>
    <t>2016-04-05 10:56:11</t>
  </si>
  <si>
    <t>Robson Rangel de Melo</t>
  </si>
  <si>
    <t>2016-04-05 15:27:33</t>
  </si>
  <si>
    <t>2016-04-05 15:20:48</t>
  </si>
  <si>
    <t>João Paulo Silva Rufino</t>
  </si>
  <si>
    <t>Campus Barra de São Francisco</t>
  </si>
  <si>
    <t>2016-04-05 17:25:26</t>
  </si>
  <si>
    <t>2016-04-05 17:18:08</t>
  </si>
  <si>
    <t>Thiago Figueredo dos Anjos</t>
  </si>
  <si>
    <t>2016-04-05 19:15:22</t>
  </si>
  <si>
    <t>2016-04-05 18:53:22</t>
  </si>
  <si>
    <t>Rebeca Moura da silva santos</t>
  </si>
  <si>
    <t xml:space="preserve">realizo exame de raio X oral. </t>
  </si>
  <si>
    <t>2016-04-06 16:21:59</t>
  </si>
  <si>
    <t>2016-04-06 16:18:08</t>
  </si>
  <si>
    <t>leonardo dos anjos pretti</t>
  </si>
  <si>
    <t>Deem prioridade as vagas de estagio para os egressos</t>
  </si>
  <si>
    <t>2016-04-06 17:59:10</t>
  </si>
  <si>
    <t>2016-04-06 17:53:34</t>
  </si>
  <si>
    <t>Felipe Souza Lima Gaspar</t>
  </si>
  <si>
    <t>2016-04-06 20:21:15</t>
  </si>
  <si>
    <t>2016-04-06 20:11:54</t>
  </si>
  <si>
    <t>Raul de Souza Brandão</t>
  </si>
  <si>
    <t>EAD - Técnico em Informática</t>
  </si>
  <si>
    <t>Encontro de Egressos; Cursos de curta duração (exemplo: curso de férias) para os egressos</t>
  </si>
  <si>
    <t>2016-04-07 12:40:47</t>
  </si>
  <si>
    <t>2016-04-07 12:29:54</t>
  </si>
  <si>
    <t>Fernanda Rodrigues Araujo</t>
  </si>
  <si>
    <t>Atendimento</t>
  </si>
  <si>
    <t>Acho que deveria oferecer mais cursos de graduação!</t>
  </si>
  <si>
    <t>2016-04-08 09:44:56</t>
  </si>
  <si>
    <t>2016-04-08 09:26:16</t>
  </si>
  <si>
    <t>FULANO DE TAL</t>
  </si>
  <si>
    <t>2016-04-10 01:47:39</t>
  </si>
  <si>
    <t>2016-04-10 01:32:03</t>
  </si>
  <si>
    <t>Wesley De lai Cruz</t>
  </si>
  <si>
    <t>Técnico em Transportes</t>
  </si>
  <si>
    <t>2016-04-11 10:19:34</t>
  </si>
  <si>
    <t>2016-04-11 10:12:51</t>
  </si>
  <si>
    <t xml:space="preserve">Jhulyenne Oliveira Lambert </t>
  </si>
  <si>
    <t>2016-04-12 17:44:34</t>
  </si>
  <si>
    <t>2016-04-12 17:41:12</t>
  </si>
  <si>
    <t>Leonardo Capucho Nogueira</t>
  </si>
  <si>
    <t>2016-04-12 20:33:31</t>
  </si>
  <si>
    <t>2016-04-12 20:28:47</t>
  </si>
  <si>
    <t>walace xavier da silva</t>
  </si>
  <si>
    <t>2016-04-13 15:50:54</t>
  </si>
  <si>
    <t>2016-04-13 15:32:51</t>
  </si>
  <si>
    <t>2016-04-13 15:50:53</t>
  </si>
  <si>
    <t>Alexandre Jacob</t>
  </si>
  <si>
    <t>2016-04-14 16:07:05</t>
  </si>
  <si>
    <t>2016-04-14 16:02:02</t>
  </si>
  <si>
    <t>Marconi Pereira Fardin</t>
  </si>
  <si>
    <t>2016-04-16 11:21:32</t>
  </si>
  <si>
    <t>2016-04-16 11:15:23</t>
  </si>
  <si>
    <t xml:space="preserve">Fabiana Gohl </t>
  </si>
  <si>
    <t>2016-04-19 20:50:44</t>
  </si>
  <si>
    <t>2016-04-19 20:42:45</t>
  </si>
  <si>
    <t>Isabeli Pereira Santos Carvalho</t>
  </si>
  <si>
    <t xml:space="preserve"> Ampliação dos cursos diversificando outras áreas como contabilidade e fornecendo também outras graduações.</t>
  </si>
  <si>
    <t>2016-04-20 15:11:02</t>
  </si>
  <si>
    <t>2016-04-20 15:04:26</t>
  </si>
  <si>
    <t>Giana dos Anjos Zani</t>
  </si>
  <si>
    <t>Cursos de pós graduação e mestrado voltados para as áreas de gestão e administração;</t>
  </si>
  <si>
    <t>2016-04-20 15:42:49</t>
  </si>
  <si>
    <t>2016-04-20 15:38:07</t>
  </si>
  <si>
    <t>Greice Lima Lopes</t>
  </si>
  <si>
    <t>2016-04-21 17:04:09</t>
  </si>
  <si>
    <t>2016-04-21 16:58:33</t>
  </si>
  <si>
    <t>Tiago Fardim Suares</t>
  </si>
  <si>
    <t>2016-04-21 22:58:25</t>
  </si>
  <si>
    <t>2016-04-21 22:53:21</t>
  </si>
  <si>
    <t>Egilio Targa Bis</t>
  </si>
  <si>
    <t>2016-04-22 13:55:53</t>
  </si>
  <si>
    <t>2016-04-22 13:49:34</t>
  </si>
  <si>
    <t>Guilherme couto rosa</t>
  </si>
  <si>
    <t>2016-04-23 10:01:05</t>
  </si>
  <si>
    <t>2016-04-23 09:19:01</t>
  </si>
  <si>
    <t>Jacqueline Rodrigues</t>
  </si>
  <si>
    <t>2016-04-25 10:22:59</t>
  </si>
  <si>
    <t>2016-04-25 10:17:18</t>
  </si>
  <si>
    <t>Lucas Filipe Deoclecio Tercio</t>
  </si>
  <si>
    <t xml:space="preserve">Falta um encaminhamento para o mundo profissional após o termino do curso. </t>
  </si>
  <si>
    <t>2016-04-26 08:26:04</t>
  </si>
  <si>
    <t>2016-04-26 08:11:55</t>
  </si>
  <si>
    <t>Ayslan Cuzzuol Machado</t>
  </si>
  <si>
    <t>Qual curso no Barra de São Francisco-</t>
  </si>
  <si>
    <t>Situação Profissional do Egresso (GERAL IFES)</t>
  </si>
  <si>
    <t>2016-04-27 13:58:46</t>
  </si>
  <si>
    <t>2016-04-27 13:51:37</t>
  </si>
  <si>
    <t>Jociley Freitas Valério</t>
  </si>
  <si>
    <t>2016-04-29 11:49:05</t>
  </si>
  <si>
    <t>2016-04-29 11:26:19</t>
  </si>
  <si>
    <t>Wendel Jacinto da Silva</t>
  </si>
  <si>
    <t>2016-04-29 20:09:33</t>
  </si>
  <si>
    <t>2016-04-29 20:01:55</t>
  </si>
  <si>
    <t>JOÃO FIDELIS DE SOUZA</t>
  </si>
  <si>
    <t>2016-04-29 21:19:42</t>
  </si>
  <si>
    <t>2016-04-29 21:13:34</t>
  </si>
  <si>
    <t xml:space="preserve">Gabriela Zani Ferreira </t>
  </si>
  <si>
    <t>2016-04-29 21:37:30</t>
  </si>
  <si>
    <t>2016-04-29 21:32:32</t>
  </si>
  <si>
    <t>Felipe Gante Maia de Sousa</t>
  </si>
  <si>
    <t>Gostaria de todas as a cima</t>
  </si>
  <si>
    <t>2016-04-29 22:01:56</t>
  </si>
  <si>
    <t>2016-04-29 21:54:29</t>
  </si>
  <si>
    <t>Luiza Emília Vila Nova Mazzoni</t>
  </si>
  <si>
    <t>No campus guarapari para as áreas de elétrica e mecânica os laboratórios poderiam ser mais bem utilizados, e poderiam ter mais aulas práticas, principalmente para os alunos de mecanica</t>
  </si>
  <si>
    <t>Reinaldo Assis Menezes dos Santos</t>
  </si>
  <si>
    <t>2016-04-30 15:42:08</t>
  </si>
  <si>
    <t>2016-04-30 15:34:03</t>
  </si>
  <si>
    <t>Gustavo busato schneider</t>
  </si>
  <si>
    <t>2016-04-30 15:41:23</t>
  </si>
  <si>
    <t>2016-04-30 15:37:19</t>
  </si>
  <si>
    <t>Fernanda Faria Mendonça</t>
  </si>
  <si>
    <t>2016-04-30 18:57:14</t>
  </si>
  <si>
    <t>2016-04-30 18:48:05</t>
  </si>
  <si>
    <t>Thamires Scheidegger Figueiredo Lima</t>
  </si>
  <si>
    <t>2016-05-01 18:33:23</t>
  </si>
  <si>
    <t>2016-05-01 18:26:46</t>
  </si>
  <si>
    <t>Igor Pedro da Silva Neto</t>
  </si>
  <si>
    <t>2016-05-03 21:28:59</t>
  </si>
  <si>
    <t>2016-05-03 21:21:54</t>
  </si>
  <si>
    <t>fernando cavaTtti goncalves</t>
  </si>
  <si>
    <t>2016-05-06 16:00:04</t>
  </si>
  <si>
    <t>2016-05-06 15:38:37</t>
  </si>
  <si>
    <t>Erik Silva carvalho</t>
  </si>
  <si>
    <t xml:space="preserve">Os cursos deveriam ser voltados ao aprimoramento técnico frente as várias atualizações de equipamentos no mercado._x000D_
A disciplina de instrumentação e sistema de automação deveriam ter carga horária ampliada - módulo I e II e os laboratórios com os diversos instrumentos que encontramos em campo:calibração e configuração de instrumentos._x000D_
_x000D_
</t>
  </si>
  <si>
    <t>2016-05-08 18:56:04</t>
  </si>
  <si>
    <t>2016-05-08 18:41:49</t>
  </si>
  <si>
    <t xml:space="preserve">Gabriela Schettino </t>
  </si>
  <si>
    <t xml:space="preserve">Escolham com mais distinção os professores substitutos.  Uma péssima escolha e um desprezo pela opinião dos alunos resultou numa turma prejudicada absurdamente no aprendizado técnico ( estradas integrada ao ensino médio 2011/1).  Seria bom que isso não se repetisse. </t>
  </si>
  <si>
    <t>2016-05-09 12:27:29</t>
  </si>
  <si>
    <t>2016-05-09 12:20:54</t>
  </si>
  <si>
    <t>ELZIANE FAVORETO ALVES FIRMINO</t>
  </si>
  <si>
    <t>2016-05-09 12:46:09</t>
  </si>
  <si>
    <t>2016-05-09 12:42:10</t>
  </si>
  <si>
    <t>2016-05-09 12:46:08</t>
  </si>
  <si>
    <t>Rafael Coutinho Stein</t>
  </si>
  <si>
    <t>2016-05-09 22:24:33</t>
  </si>
  <si>
    <t>2016-05-09 22:21:00</t>
  </si>
  <si>
    <t>Julio sergio fernandes buback</t>
  </si>
  <si>
    <t>2016-05-10 14:05:16</t>
  </si>
  <si>
    <t>2016-05-10 14:00:15</t>
  </si>
  <si>
    <t>Luciano Zimmer</t>
  </si>
  <si>
    <t>A oferta de um curso na área de engenharia no período noturno no Campus Vitória.</t>
  </si>
  <si>
    <t>2016-05-11 15:42:30</t>
  </si>
  <si>
    <t>2016-05-11 15:36:16</t>
  </si>
  <si>
    <t>RENAN DE LIMA JUVENATO</t>
  </si>
  <si>
    <t>Gostaria que o IFES entrasse em contato com os egressos com os seguintes aspectos:_x000D_
Oportunidades de trabalho, cursos fora e durante o periodo letivo, econtros e palestras._x000D_
_x000D_
Estou enviando o meu email de contato._x000D_
_x000D_
renanljuv@gmail.com</t>
  </si>
  <si>
    <t>2016-05-16 13:58:12</t>
  </si>
  <si>
    <t>2016-05-16 13:54:17</t>
  </si>
  <si>
    <t>Natália Mendes Ferreira</t>
  </si>
  <si>
    <t>2016-05-16 14:16:08</t>
  </si>
  <si>
    <t>2016-05-16 14:10:53</t>
  </si>
  <si>
    <t>Anderson Chagas Ramos</t>
  </si>
  <si>
    <t>2016-05-17 10:25:54</t>
  </si>
  <si>
    <t>2016-05-17 10:20:41</t>
  </si>
  <si>
    <t>DIEGO CABRAL FIGUEIREDO</t>
  </si>
  <si>
    <t>Sim, gostaria que o Campus realizasse cursos e encontros com os egressos também.</t>
  </si>
  <si>
    <t>2016-05-18 22:52:37</t>
  </si>
  <si>
    <t>2016-05-18 22:44:44</t>
  </si>
  <si>
    <t>Daniel Ribeiro de Souza</t>
  </si>
  <si>
    <t>2016-05-20 00:09:43</t>
  </si>
  <si>
    <t>2016-05-20 00:02:58</t>
  </si>
  <si>
    <t>Lorena Rodrigues Vieira</t>
  </si>
  <si>
    <t>2016-05-21 16:18:21</t>
  </si>
  <si>
    <t>2016-05-21 16:10:05</t>
  </si>
  <si>
    <t>Luciano Raizer Moura</t>
  </si>
  <si>
    <t>direcao</t>
  </si>
  <si>
    <t>2016-05-24 09:27:49</t>
  </si>
  <si>
    <t>2016-05-24 09:18:34</t>
  </si>
  <si>
    <t>Rafael Madeira Quintella</t>
  </si>
  <si>
    <t>2016-05-25 16:49:30</t>
  </si>
  <si>
    <t>2016-05-25 16:39:59</t>
  </si>
  <si>
    <t>Neiva Luzia Espindula</t>
  </si>
  <si>
    <t>Pós graduação na área</t>
  </si>
  <si>
    <t>2016-05-29 16:07:53</t>
  </si>
  <si>
    <t>2016-05-29 16:01:46</t>
  </si>
  <si>
    <t>Jedaias Ruella da Silva</t>
  </si>
  <si>
    <t>2016-05-30 22:06:08</t>
  </si>
  <si>
    <t>2016-05-30 21:58:53</t>
  </si>
  <si>
    <t>Edson Leal de Moura</t>
  </si>
  <si>
    <t xml:space="preserve"> Banco de dados com as informações dos bolsistas, por ex: o período que o aluno foi bolsista</t>
  </si>
  <si>
    <t>2016-05-31 12:16:30</t>
  </si>
  <si>
    <t>2016-05-31 12:07:39</t>
  </si>
  <si>
    <t>2016-05-31 13:45:38</t>
  </si>
  <si>
    <t>2016-05-31 13:35:56</t>
  </si>
  <si>
    <t>Janderson Pereira Santa Clara</t>
  </si>
  <si>
    <t>2016-05-31 17:23:59</t>
  </si>
  <si>
    <t>2016-05-31 17:17:00</t>
  </si>
  <si>
    <t xml:space="preserve">Grasielly dias QUIRINO </t>
  </si>
  <si>
    <t>2016-06-01 00:11:27</t>
  </si>
  <si>
    <t>2016-06-01 00:00:13</t>
  </si>
  <si>
    <t>Leila costa dos santos</t>
  </si>
  <si>
    <t>2016-06-01 15:07:15</t>
  </si>
  <si>
    <t>2016-06-01 15:01:48</t>
  </si>
  <si>
    <t>Tathyana Lima Rocha</t>
  </si>
  <si>
    <t>2016-06-02 11:08:53</t>
  </si>
  <si>
    <t>2016-06-02 10:59:57</t>
  </si>
  <si>
    <t>Diego Loureiro Basílio</t>
  </si>
  <si>
    <t>2016-06-03 19:17:22</t>
  </si>
  <si>
    <t>2016-06-03 19:09:39</t>
  </si>
  <si>
    <t>vitor ribeiro silva</t>
  </si>
  <si>
    <t>2016-06-06 10:08:43</t>
  </si>
  <si>
    <t>2016-06-06 10:04:49</t>
  </si>
  <si>
    <t>MARCELO RODRIGUES DE AQUINO JUNIOR</t>
  </si>
  <si>
    <t>2016-06-06 16:33:08</t>
  </si>
  <si>
    <t>2016-06-06 16:28:09</t>
  </si>
  <si>
    <t>Rafaella Guasti Frigini</t>
  </si>
  <si>
    <t>2016-06-09 07:28:18</t>
  </si>
  <si>
    <t>2016-06-09 07:22:59</t>
  </si>
  <si>
    <t>Liviane casemiro sobrinho</t>
  </si>
  <si>
    <t>2016-06-11 19:57:34</t>
  </si>
  <si>
    <t>2016-06-11 19:45:50</t>
  </si>
  <si>
    <t>Wickson Lacerda da Luz</t>
  </si>
  <si>
    <t>Estagiando (nível técnico) e estudando (engenharia-ufes)</t>
  </si>
  <si>
    <t>O IFES é uma instituição que tenho enorme carinho e só tenho a agradecer._x000D_
Nem sempre tem a melhor estrutura disponível as vezes, mas busca compensar com bons profissionais graduados.</t>
  </si>
  <si>
    <t>2016-06-15 08:50:41</t>
  </si>
  <si>
    <t>2016-06-15 08:46:46</t>
  </si>
  <si>
    <t>Juliano Cozer dos Santos</t>
  </si>
  <si>
    <t>2016-06-16 19:25:34</t>
  </si>
  <si>
    <t>2016-06-16 19:19:56</t>
  </si>
  <si>
    <t>Diogo Taylor Ciciliotti</t>
  </si>
  <si>
    <t xml:space="preserve">Atividade Educacional </t>
  </si>
  <si>
    <t>2016-06-16 21:59:40</t>
  </si>
  <si>
    <t>2016-06-16 21:48:31</t>
  </si>
  <si>
    <t>Eliane Pesente Soares</t>
  </si>
  <si>
    <t>2016-06-16 22:00:57</t>
  </si>
  <si>
    <t>2016-06-16 21:52:07</t>
  </si>
  <si>
    <t>Paula Zambe Azevedo</t>
  </si>
  <si>
    <t>2016-06-16 22:05:19</t>
  </si>
  <si>
    <t>2016-06-16 22:00:53</t>
  </si>
  <si>
    <t>2016-06-16 22:05:18</t>
  </si>
  <si>
    <t>Roberta Cardozo de Paiva Garcia</t>
  </si>
  <si>
    <t>2016-06-16 22:22:34</t>
  </si>
  <si>
    <t>2016-06-16 22:16:43</t>
  </si>
  <si>
    <t>Filipe Coelho Marcon</t>
  </si>
  <si>
    <t>2016-06-16 22:20:41</t>
  </si>
  <si>
    <t>2016-06-16 22:17:17</t>
  </si>
  <si>
    <t>Thiago Somolinos Soldani</t>
  </si>
  <si>
    <t>2016-06-16 22:24:56</t>
  </si>
  <si>
    <t>2016-06-16 22:20:00</t>
  </si>
  <si>
    <t>Allison Queiroz de Oliveira</t>
  </si>
  <si>
    <t>Um curso de curta duração durante as férias, com foco na área do técnico que cada egresso fez.</t>
  </si>
  <si>
    <t>2016-06-16 22:25:43</t>
  </si>
  <si>
    <t>2016-06-16 22:21:15</t>
  </si>
  <si>
    <t xml:space="preserve">Ruan Benevides Magalhães </t>
  </si>
  <si>
    <t>2016-06-16 22:28:23</t>
  </si>
  <si>
    <t>2016-06-16 22:22:05</t>
  </si>
  <si>
    <t>Taynara Rangel da Silva</t>
  </si>
  <si>
    <t>2016-06-16 22:27:22</t>
  </si>
  <si>
    <t>2016-06-16 22:22:09</t>
  </si>
  <si>
    <t xml:space="preserve">Gláucia Simões de Campos Lima </t>
  </si>
  <si>
    <t>2016-06-16 22:27:16</t>
  </si>
  <si>
    <t>2016-06-16 22:22:33</t>
  </si>
  <si>
    <t>Karla de Oliveira Ruela</t>
  </si>
  <si>
    <t>2016-06-16 22:32:58</t>
  </si>
  <si>
    <t>2016-06-16 22:30:16</t>
  </si>
  <si>
    <t>Ian Da Silva De Paula</t>
  </si>
  <si>
    <t>2016-06-16 22:35:24</t>
  </si>
  <si>
    <t>2016-06-16 22:30:36</t>
  </si>
  <si>
    <t>Juliana Sguerçoni de Oliveira Vieira</t>
  </si>
  <si>
    <t>2016-06-16 22:41:36</t>
  </si>
  <si>
    <t>2016-06-16 22:34:09</t>
  </si>
  <si>
    <t>Maria Lucia Silva Pereira</t>
  </si>
  <si>
    <t>2016-06-16 22:49:36</t>
  </si>
  <si>
    <t>2016-06-16 22:41:08</t>
  </si>
  <si>
    <t xml:space="preserve">Todas as opções </t>
  </si>
  <si>
    <t>2016-06-16 22:56:41</t>
  </si>
  <si>
    <t>2016-06-16 22:47:52</t>
  </si>
  <si>
    <t>Joice de Oliveira Ferreira</t>
  </si>
  <si>
    <t>2016-06-16 22:56:04</t>
  </si>
  <si>
    <t>2016-06-16 22:52:22</t>
  </si>
  <si>
    <t>Marina Lima de Aguiar</t>
  </si>
  <si>
    <t>2016-06-16 23:23:21</t>
  </si>
  <si>
    <t>2016-06-16 23:20:01</t>
  </si>
  <si>
    <t>BRENO RIBEIRO DA SILVA</t>
  </si>
  <si>
    <t>2016-06-16 23:45:10</t>
  </si>
  <si>
    <t>2016-06-16 23:40:45</t>
  </si>
  <si>
    <t xml:space="preserve">Vandréia Estefânia Gomes de Brito Barbosa </t>
  </si>
  <si>
    <t>2016-06-17 00:27:10</t>
  </si>
  <si>
    <t>2016-06-17 00:22:21</t>
  </si>
  <si>
    <t xml:space="preserve">Ana Célia Siqueira da Silva </t>
  </si>
  <si>
    <t>2016-06-17 03:50:41</t>
  </si>
  <si>
    <t>2016-06-17 03:46:52</t>
  </si>
  <si>
    <t>Rafael Lara Rezende Cabral</t>
  </si>
  <si>
    <t>2016-06-17 08:16:44</t>
  </si>
  <si>
    <t>2016-06-17 08:14:43</t>
  </si>
  <si>
    <t>Leonardo Pinheiro Gaulke</t>
  </si>
  <si>
    <t>2016-06-17 11:24:48</t>
  </si>
  <si>
    <t>2016-06-17 11:17:14</t>
  </si>
  <si>
    <t>Rodrigo Siqueira da Silva</t>
  </si>
  <si>
    <t>2016-06-17 12:41:53</t>
  </si>
  <si>
    <t>2016-06-17 12:37:30</t>
  </si>
  <si>
    <t>Priscila Gonin</t>
  </si>
  <si>
    <t>2016-06-17 14:34:56</t>
  </si>
  <si>
    <t>2016-06-17 14:26:52</t>
  </si>
  <si>
    <t>Reydson Jabes da Costa Biancardi</t>
  </si>
  <si>
    <t>2016-06-17 15:41:55</t>
  </si>
  <si>
    <t>2016-06-17 15:34:41</t>
  </si>
  <si>
    <t>OZIEL MARTINS ARAÚJO</t>
  </si>
  <si>
    <t>BANCÁRIO</t>
  </si>
  <si>
    <t>Excelente período da minha vida acadêmica e ajudou-me na formação de cidadão.</t>
  </si>
  <si>
    <t>2016-06-17 18:11:13</t>
  </si>
  <si>
    <t>2016-06-17 18:02:57</t>
  </si>
  <si>
    <t>Adriel Mussolini de Souza Pinheiro</t>
  </si>
  <si>
    <t>2016-06-17 22:16:06</t>
  </si>
  <si>
    <t>2016-06-17 22:11:38</t>
  </si>
  <si>
    <t>2016-06-18 00:23:02</t>
  </si>
  <si>
    <t>2016-06-18 00:13:59</t>
  </si>
  <si>
    <t>João Pedro de Azevedo Xavier</t>
  </si>
  <si>
    <t>2016-06-18 08:57:15</t>
  </si>
  <si>
    <t>2016-06-18 08:51:36</t>
  </si>
  <si>
    <t xml:space="preserve">Jessika Guimarães Rodrigues Amorim </t>
  </si>
  <si>
    <t>2016-06-18 15:19:59</t>
  </si>
  <si>
    <t>2016-06-18 15:14:21</t>
  </si>
  <si>
    <t>Allan Francisco Forzza Amaral</t>
  </si>
  <si>
    <t>2016-06-19 14:39:16</t>
  </si>
  <si>
    <t>2016-06-19 14:30:53</t>
  </si>
  <si>
    <t>STÉPHANIE BITTI DA VITÓRIA</t>
  </si>
  <si>
    <t>POLICIAL</t>
  </si>
  <si>
    <t>2016-06-20 13:37:10</t>
  </si>
  <si>
    <t>2016-06-20 13:31:07</t>
  </si>
  <si>
    <t>DAMIANA LIMA CAIADO</t>
  </si>
  <si>
    <t>2016-06-20 18:15:33</t>
  </si>
  <si>
    <t>2016-06-20 18:08:21</t>
  </si>
  <si>
    <t>Renata Corona do Nascimento</t>
  </si>
  <si>
    <t>2016-06-20 20:51:35</t>
  </si>
  <si>
    <t>2016-06-20 20:47:59</t>
  </si>
  <si>
    <t>2016-06-21 17:37:39</t>
  </si>
  <si>
    <t>2016-06-21 17:33:25</t>
  </si>
  <si>
    <t xml:space="preserve">Ricardo Oliveira Dias </t>
  </si>
  <si>
    <t>2016-06-22 09:31:46</t>
  </si>
  <si>
    <t>2016-06-22 09:23:19</t>
  </si>
  <si>
    <t>Leonardo Pereira Duarte</t>
  </si>
  <si>
    <t>Cota para ingresso nos Cursos Superiores</t>
  </si>
  <si>
    <t>Minha sugestão seria criar uma cota ou algum tipo de "preferencias" as vagas dos cursos superiores para alunos egressos(ex-alunos), motivando assim aos alunos continuarem na Instituição.</t>
  </si>
  <si>
    <t>2016-06-23 15:13:40</t>
  </si>
  <si>
    <t>2016-06-23 15:03:49</t>
  </si>
  <si>
    <t>Rosani Rossi Signorelli</t>
  </si>
  <si>
    <t>2016-06-28 16:51:49</t>
  </si>
  <si>
    <t>2016-06-28 16:46:19</t>
  </si>
  <si>
    <t>Patrícia Pereira Queiroz da Purificação</t>
  </si>
  <si>
    <t>2016-06-28 19:26:05</t>
  </si>
  <si>
    <t>2016-06-28 18:56:34</t>
  </si>
  <si>
    <t xml:space="preserve">Anne Elize schmidt fazolo </t>
  </si>
  <si>
    <t>2016-06-28 19:16:26</t>
  </si>
  <si>
    <t>2016-06-28 19:07:12</t>
  </si>
  <si>
    <t>Gabriely Kruger Dutra</t>
  </si>
  <si>
    <t>2016-06-28 20:40:11</t>
  </si>
  <si>
    <t>2016-06-28 20:36:45</t>
  </si>
  <si>
    <t>Caroline Costa de Araujo</t>
  </si>
  <si>
    <t>2016-07-01 18:29:27</t>
  </si>
  <si>
    <t>2016-07-01 18:24:38</t>
  </si>
  <si>
    <t xml:space="preserve">Rodrigo Reis Ribeiro </t>
  </si>
  <si>
    <t>2016-07-03 00:11:46</t>
  </si>
  <si>
    <t>2016-07-03 00:05:46</t>
  </si>
  <si>
    <t xml:space="preserve">Leonardo de Bruym Denadai </t>
  </si>
  <si>
    <t>2016-07-03 00:27:48</t>
  </si>
  <si>
    <t>2016-07-03 00:22:34</t>
  </si>
  <si>
    <t>Danilo Pereira Neves</t>
  </si>
  <si>
    <t>2016-07-03 10:07:01</t>
  </si>
  <si>
    <t>2016-07-03 10:00:09</t>
  </si>
  <si>
    <t>André Luz Leite</t>
  </si>
  <si>
    <t>2016-07-03 19:13:53</t>
  </si>
  <si>
    <t>2016-07-03 19:09:48</t>
  </si>
  <si>
    <t>2016-07-03 19:41:04</t>
  </si>
  <si>
    <t>2016-07-03 19:36:39</t>
  </si>
  <si>
    <t>Antonio Aguiar Reis</t>
  </si>
  <si>
    <t>2016-07-03 20:06:49</t>
  </si>
  <si>
    <t>2016-07-03 19:54:25</t>
  </si>
  <si>
    <t xml:space="preserve">Lorenzzo dos Santos Moreira de Oliveira </t>
  </si>
  <si>
    <t>Promover eventos realizados pelos próprios alunos de cada curso técnico._x000D_
Por exemplo: Alunos de agropecuária, ao chegar no 3° ano, organizaram um evento relacionado à sua área. Isto aconteceria todos os anos, com todas as turmas._x000D_
Outro ponto importante: todo ano que entrassem novos alunos, poderiam marcar um encontro no auditório da instituição com os professores das áreas técnicas explicando o que um futuro técnico, em agropecuária por exemplo, poderá fazer depois de formado. Poderia explicar o que faz um técnico em agropecuária, em que áreas ele atua etc. Seria muito interessante.</t>
  </si>
  <si>
    <t>2016-07-03 20:57:47</t>
  </si>
  <si>
    <t>2016-07-03 20:49:06</t>
  </si>
  <si>
    <t>Mateus Augusto Almeida Martins</t>
  </si>
  <si>
    <t>2016-07-03 21:31:37</t>
  </si>
  <si>
    <t>2016-07-03 21:26:56</t>
  </si>
  <si>
    <t>Thiago Goncalves Cavalcante</t>
  </si>
  <si>
    <t>2016-07-04 08:53:13</t>
  </si>
  <si>
    <t>2016-07-04 08:49:28</t>
  </si>
  <si>
    <t xml:space="preserve">Ariela Côgo Rodrigues </t>
  </si>
  <si>
    <t>2016-07-04 10:16:40</t>
  </si>
  <si>
    <t>2016-07-04 10:10:59</t>
  </si>
  <si>
    <t>docência</t>
  </si>
  <si>
    <t>2016-07-04 11:59:59</t>
  </si>
  <si>
    <t>2016-07-04 11:49:23</t>
  </si>
  <si>
    <t>Todos os itens citados acima</t>
  </si>
  <si>
    <t xml:space="preserve">O curso técnico em portos do campus Cariacica ainda está se estruturando, visto que é um dos poucos cursos voltados para a área no Brasil. No entanto, os egressos que pegaram uma época de "teste" do curso, de aprimoramento estão em desvantagens com relação aos alunos que estão cursando no momento. O estágio obrigatório foi extinto para o curso em questão, visto que quase não há disponibilidade de vagas para todos os alunos o realizarem. Assim, cerca de 90% dos alunos que concluem o curso, mesmo tendo vontade de seguir na área não conseguem devido a falta de oportunidades; Seria muito bom se a instituição mantivesse contato com os alunos sobre oportunidades de emprego que porventura aparecessem. </t>
  </si>
  <si>
    <t>2016-07-04 11:57:48</t>
  </si>
  <si>
    <t>2016-07-04 11:51:48</t>
  </si>
  <si>
    <t>Sávio Sant'anna de Sá</t>
  </si>
  <si>
    <t>Todas as opções acima são válidas</t>
  </si>
  <si>
    <t>2016-07-04 12:27:32</t>
  </si>
  <si>
    <t>2016-07-04 12:17:32</t>
  </si>
  <si>
    <t>2016-07-04 16:02:24</t>
  </si>
  <si>
    <t>2016-07-04 15:59:06</t>
  </si>
  <si>
    <t>Gleicy Kelley Santos de Araujo</t>
  </si>
  <si>
    <t>2016-07-04 16:59:16</t>
  </si>
  <si>
    <t>2016-07-04 16:55:38</t>
  </si>
  <si>
    <t>Eduardo Ferreira Moraes</t>
  </si>
  <si>
    <t>2016-07-04 18:16:02</t>
  </si>
  <si>
    <t>2016-07-04 18:08:25</t>
  </si>
  <si>
    <t>Taline Miranda Lima Cordeiro</t>
  </si>
  <si>
    <t>O aprendizado na instituição é excelente, porém não houve demanda para o meu curso técnico, o que me fez desistir da carreira e fazer graduação em outra área.</t>
  </si>
  <si>
    <t>2016-07-04 18:53:57</t>
  </si>
  <si>
    <t>2016-07-04 18:48:25</t>
  </si>
  <si>
    <t>Stephany dos Santos Moreira</t>
  </si>
  <si>
    <t>2016-07-06 07:48:29</t>
  </si>
  <si>
    <t>2016-07-06 07:32:42</t>
  </si>
  <si>
    <t>ELVIS PONATHI FILHO</t>
  </si>
  <si>
    <t>2016-07-09 13:46:41</t>
  </si>
  <si>
    <t>2016-07-09 13:37:38</t>
  </si>
  <si>
    <t>Pâmela Braga da Silva</t>
  </si>
  <si>
    <t>Excelente a ideia do questionário. Sugestões: Uma das perguntas se referia há quanto tempo trabalho na área em que fiz o curso técnico. No meu caso estagiei e não retornei a área. Não havia nenhuma opção de "já trabalhei na área mas não trabalho mais". E na penúltima questão, que trata de ações que o IFES poderia promover para os egressos, poderia ser uma caixa de seleção, ou que pudéssemos escolher a prioridade. Por fim, tenho muito orgulho de ter feito parte dessa instituição de ensino!</t>
  </si>
  <si>
    <t>2016-07-10 10:07:32</t>
  </si>
  <si>
    <t>2016-07-10 10:04:28</t>
  </si>
  <si>
    <t>Patrick da Silva Barbosa</t>
  </si>
  <si>
    <t>2016-07-11 11:44:53</t>
  </si>
  <si>
    <t>2016-07-11 11:35:36</t>
  </si>
  <si>
    <t>Julia Laudelina Freitas</t>
  </si>
  <si>
    <t>Realmente seria muito bom se acontecessem cursos para os egressos. Seria uma forma de rever a escola, os amigos e o "clima" eteviano/cefetes e ifes que só existe nessa escola.</t>
  </si>
  <si>
    <t>2016-07-13 09:30:46</t>
  </si>
  <si>
    <t>2016-07-13 09:21:07</t>
  </si>
  <si>
    <t>ALINE COSTA DA SILVA</t>
  </si>
  <si>
    <t>2016-07-13 10:47:21</t>
  </si>
  <si>
    <t>2016-07-13 10:43:51</t>
  </si>
  <si>
    <t>Iasmin Silva Ribeiro</t>
  </si>
  <si>
    <t>2016-07-13 14:11:14</t>
  </si>
  <si>
    <t>2016-07-13 14:04:55</t>
  </si>
  <si>
    <t>Wesle Queiroz Pereira</t>
  </si>
  <si>
    <t>2016-07-14 13:22:34</t>
  </si>
  <si>
    <t>2016-07-14 13:16:56</t>
  </si>
  <si>
    <t>Fernando Alves Fortunato</t>
  </si>
  <si>
    <t>2016-07-15 06:27:14</t>
  </si>
  <si>
    <t>2016-07-15 06:23:04</t>
  </si>
  <si>
    <t>david dos santos cerqueira</t>
  </si>
  <si>
    <t>Técnico em Mecânica com ênfase em Fabricação Mecânica</t>
  </si>
  <si>
    <t>2016-07-23 14:29:01</t>
  </si>
  <si>
    <t>2016-07-23 14:24:56</t>
  </si>
  <si>
    <t>Maik Soares de Carvalho</t>
  </si>
  <si>
    <t>2016-07-25 11:01:10</t>
  </si>
  <si>
    <t>2016-07-25 10:53:54</t>
  </si>
  <si>
    <t>Elaine Karla de Almeida</t>
  </si>
  <si>
    <t>docente</t>
  </si>
  <si>
    <t>Sugiro Encontro com Egressos como parte do calendário acadêmico oficial do IFES.</t>
  </si>
  <si>
    <t>2016-07-25 15:18:18</t>
  </si>
  <si>
    <t>2016-07-25 15:14:01</t>
  </si>
  <si>
    <t xml:space="preserve">Brenda Silveira Ciciliotti </t>
  </si>
  <si>
    <t>2016-07-27 11:47:55</t>
  </si>
  <si>
    <t>2016-07-27 11:43:45</t>
  </si>
  <si>
    <t xml:space="preserve">Moara Guanandy Flores </t>
  </si>
  <si>
    <t>2016-07-28 13:03:25</t>
  </si>
  <si>
    <t>2016-07-28 12:56:07</t>
  </si>
  <si>
    <t>Esthela Soares Querino</t>
  </si>
  <si>
    <t>2016-07-28 13:15:05</t>
  </si>
  <si>
    <t>2016-07-28 13:06:38</t>
  </si>
  <si>
    <t>Julio César Taylor Bueno</t>
  </si>
  <si>
    <t>2016-07-28 13:16:41</t>
  </si>
  <si>
    <t>2016-07-28 13:11:42</t>
  </si>
  <si>
    <t>Anielle roffes montibeler</t>
  </si>
  <si>
    <t>2016-07-28 13:31:46</t>
  </si>
  <si>
    <t>2016-07-28 13:23:57</t>
  </si>
  <si>
    <t>Guilherme Gonçalves Coswosk</t>
  </si>
  <si>
    <t>Cursos de Mestrado</t>
  </si>
  <si>
    <t>2016-07-28 13:46:06</t>
  </si>
  <si>
    <t>2016-07-28 13:39:01</t>
  </si>
  <si>
    <t>WEMERSON ALVES SALDANHA</t>
  </si>
  <si>
    <t>Mais parcerias com empresas locais</t>
  </si>
  <si>
    <t>2016-07-28 14:05:20</t>
  </si>
  <si>
    <t>2016-07-28 13:59:42</t>
  </si>
  <si>
    <t>Eduardo pautz</t>
  </si>
  <si>
    <t>2016-07-28 15:17:10</t>
  </si>
  <si>
    <t>2016-07-28 15:06:26</t>
  </si>
  <si>
    <t>Suzane de Souza Lovatti</t>
  </si>
  <si>
    <t>2016-07-28 15:39:44</t>
  </si>
  <si>
    <t>2016-07-28 15:36:30</t>
  </si>
  <si>
    <t>Lorenzo Durão Cápua</t>
  </si>
  <si>
    <t>2016-07-28 16:00:08</t>
  </si>
  <si>
    <t>2016-07-28 15:57:34</t>
  </si>
  <si>
    <t>João Vitor Miranda Santos</t>
  </si>
  <si>
    <t>2016-07-28 16:08:31</t>
  </si>
  <si>
    <t>2016-07-28 16:00:06</t>
  </si>
  <si>
    <t>2016-07-28 16:05:02</t>
  </si>
  <si>
    <t>2016-07-28 16:00:45</t>
  </si>
  <si>
    <t>Fernando Guerra Rodrigues Machado</t>
  </si>
  <si>
    <t>2016-07-28 16:13:03</t>
  </si>
  <si>
    <t>2016-07-28 16:07:30</t>
  </si>
  <si>
    <t>João Victor Bonella Lopes</t>
  </si>
  <si>
    <t>2016-07-28 16:31:02</t>
  </si>
  <si>
    <t>2016-07-28 16:25:28</t>
  </si>
  <si>
    <t>Vinicius da Costa Jeveaux</t>
  </si>
  <si>
    <t>2016-07-28 16:32:29</t>
  </si>
  <si>
    <t>2016-07-28 16:29:46</t>
  </si>
  <si>
    <t>RAIANA LAURA PEREIRA CAMPAGNARO</t>
  </si>
  <si>
    <t>2016-07-28 16:42:58</t>
  </si>
  <si>
    <t>2016-07-28 16:38:12</t>
  </si>
  <si>
    <t>CASSIANO ANTÔNIO MENEZES PRALON</t>
  </si>
  <si>
    <t>2016-07-28 17:24:08</t>
  </si>
  <si>
    <t>2016-07-28 17:17:35</t>
  </si>
  <si>
    <t>Gabriela S da Mota</t>
  </si>
  <si>
    <t>Qualquer uma ou todas as opções acima são interessantes.</t>
  </si>
  <si>
    <t>2016-07-28 17:33:49</t>
  </si>
  <si>
    <t>2016-07-28 17:24:09</t>
  </si>
  <si>
    <t>Rogerio Mangueira julio</t>
  </si>
  <si>
    <t>Técnico em Comércio</t>
  </si>
  <si>
    <t>2016-07-28 17:29:46</t>
  </si>
  <si>
    <t>2016-07-28 17:24:58</t>
  </si>
  <si>
    <t>PETERSON DA SILVA CEZAR</t>
  </si>
  <si>
    <t>2016-07-28 18:19:06</t>
  </si>
  <si>
    <t>2016-07-28 18:12:41</t>
  </si>
  <si>
    <t>Helio Gomes Filho</t>
  </si>
  <si>
    <t>2016-07-28 19:16:59</t>
  </si>
  <si>
    <t>2016-07-28 19:10:29</t>
  </si>
  <si>
    <t>Alexandre Nunes da Cunha</t>
  </si>
  <si>
    <t>Todos as opções anteriores.</t>
  </si>
  <si>
    <t>Que esteja buscando mais interação com as empresas que disponibilizam as oportunidades para o estudante.</t>
  </si>
  <si>
    <t>2016-07-28 19:50:02</t>
  </si>
  <si>
    <t>2016-07-28 19:43:19</t>
  </si>
  <si>
    <t>Brasilton Coelho de Oliveira Junior</t>
  </si>
  <si>
    <t>2016-07-28 20:43:55</t>
  </si>
  <si>
    <t>2016-07-28 20:35:27</t>
  </si>
  <si>
    <t>Thamires Vianna Coelho</t>
  </si>
  <si>
    <t>complementação técnica do curso</t>
  </si>
  <si>
    <t xml:space="preserve">&gt; Cursei durante o período em que o IFES estava instalado no campus provisório, no Bairro São Francisco._x000D_
&gt; Não tivemos aulas de laboratório. _x000D_
&gt; nossa grade curricular foi a segunda do curso e a nossa turma foi a primeira a usa-la, houve descaso da instituição em implementar a grade de uma forma que atendesse ao mercado de trabalho_x000D_
</t>
  </si>
  <si>
    <t>2016-07-28 21:26:51</t>
  </si>
  <si>
    <t>2016-07-28 21:18:12</t>
  </si>
  <si>
    <t>Sônia Onorata da Paixão</t>
  </si>
  <si>
    <t>A instituição está de parabéns!!</t>
  </si>
  <si>
    <t>2016-07-28 21:31:26</t>
  </si>
  <si>
    <t>2016-07-28 21:26:24</t>
  </si>
  <si>
    <t>GABRIELLE FERREIA SILVA</t>
  </si>
  <si>
    <t>2016-07-28 22:26:08</t>
  </si>
  <si>
    <t>2016-07-28 22:21:19</t>
  </si>
  <si>
    <t>Sávio Henrique Fardin Tobias</t>
  </si>
  <si>
    <t>2016-07-28 22:37:08</t>
  </si>
  <si>
    <t>2016-07-28 22:25:15</t>
  </si>
  <si>
    <t>Wesley Santos Pereira</t>
  </si>
  <si>
    <t>Em relação aqual</t>
  </si>
  <si>
    <t>2016-07-28 23:01:12</t>
  </si>
  <si>
    <t>2016-07-28 22:58:53</t>
  </si>
  <si>
    <t>Dranoel 02</t>
  </si>
  <si>
    <t>2016-07-29 04:31:21</t>
  </si>
  <si>
    <t>2016-07-29 04:27:49</t>
  </si>
  <si>
    <t>Bruno Meschiatti Vasconcellos</t>
  </si>
  <si>
    <t>2016-07-29 08:38:33</t>
  </si>
  <si>
    <t>2016-07-29 08:33:49</t>
  </si>
  <si>
    <t>Leticia Pastore Mendonça</t>
  </si>
  <si>
    <t>2016-07-29 08:55:28</t>
  </si>
  <si>
    <t>2016-07-29 08:50:05</t>
  </si>
  <si>
    <t>KEYLA DE ALMEIDA FARIAS</t>
  </si>
  <si>
    <t>ESTAGIANDO</t>
  </si>
  <si>
    <t>2016-07-29 09:26:31</t>
  </si>
  <si>
    <t>2016-07-29 09:21:25</t>
  </si>
  <si>
    <t>KESSIA PANI STEINER</t>
  </si>
  <si>
    <t>2016-07-29 10:33:10</t>
  </si>
  <si>
    <t>2016-07-29 10:05:50</t>
  </si>
  <si>
    <t>Juliana Silveira Valle Silveira</t>
  </si>
  <si>
    <t xml:space="preserve">O IFES Vitória é uma escola maravilhosa. Ensina para a vida, e não para o vestibular como a maioria das escolas. A vivência dentro do campus é fantástica. Infelizmente, o curso de Estradas deixou a desejar, pelo menos na época em que estudei. Pode ser pelo fato de ter sido a primeira turma do curso integrado. Espero que muito tenha mudado e melhorado desde então. Acredito que os alunos de Eletrotécnica (o único outro curso da época) saíram muito mais satisfeitos com o curso técnico do que os alunos de Estradas, mesmo estando na mesma situação de primeira turma. Uma crítica que faço é com relação à grade. A distribuição de disciplinas não é feita pensando no aluno. Muitas matérias importantes do ensino médio ficam agrupadas em dois anos, e nos dois subsequentes o aluno não vê mais nada com relação à elas. Apesar de o campus oferecer muitas oportunidades com relação ao esporte devido à sua infraestrutura, as atividades esportivas ficam restritas aos que tem aptidão, e o aluno só vê Educação Física após mais de um ano na Instituição. Outra parte a ser revista é a da pedagogia. A profissional que era responsável pela minha turma foi trocada diversas vezes, e no começo sentimos falta de uma presença maior, alguém a quem se reportar sobre dúvidas e esclarecimentos. O tratamento a ser dado à nós dependia muito da profissional em exercício, e acabamos ficando desacompanhados em momentos que precisamos, como quando houve conflito com docentes por exemplo e até mesmo quando chegamos à instituição e nenhuma informação nos foi passada. É importante lembrar que isso é extremamente importante em se tratando de estudantes que acabaram de sair do ensino fundamental e agora vão para uma instituição com um sistema completamente diferente do tradicional. É necessário dar um suporte maior aos alunos. Também com relação ao suporte, na época não foi dado nenhum para a questão de estágio e mercado de trabalho. Isso fez falta para a turma, principalmente para os que desejavam seguir na carreira. De uma turma de 40 alunos se cinco conseguiram estágio foi muito. Apesar das críticas, o carinho pelo IFES é grande, e em questões práticas não conheço nenhuma outra instituição federal que dê tais oportunidades para os alunos. A estrutura do campus Vitória é o que mais me impressiona, desde de a biblioteca e salas de aula até o centro de atividades físicas, o IFES está de parabéns. Gostaria de poder voltar algum dia para algum encontro de ex alunos. Seria muito bom rever a escola e colegas.  </t>
  </si>
  <si>
    <t>2016-07-29 11:10:59</t>
  </si>
  <si>
    <t>2016-07-29 11:05:11</t>
  </si>
  <si>
    <t>Pedro Oliveira Pimenta</t>
  </si>
  <si>
    <t>2016-07-29 11:25:23</t>
  </si>
  <si>
    <t>2016-07-29 11:20:00</t>
  </si>
  <si>
    <t>Yasmim dos Reis Natalino</t>
  </si>
  <si>
    <t>2016-07-29 13:43:21</t>
  </si>
  <si>
    <t>2016-07-29 13:36:06</t>
  </si>
  <si>
    <t>Carina Sachetto Rosa</t>
  </si>
  <si>
    <t>2016-07-29 14:34:55</t>
  </si>
  <si>
    <t>2016-07-29 14:23:50</t>
  </si>
  <si>
    <t>Ana Luiza dos Santos Silva</t>
  </si>
  <si>
    <t>2016-07-29 17:48:59</t>
  </si>
  <si>
    <t>2016-07-29 17:45:30</t>
  </si>
  <si>
    <t>Ana Paula Serrano</t>
  </si>
  <si>
    <t>2016-07-29 17:54:30</t>
  </si>
  <si>
    <t>2016-07-29 17:49:32</t>
  </si>
  <si>
    <t>Mayara de Souza Jadjescki Ribeiro</t>
  </si>
  <si>
    <t>2016-07-29 18:40:31</t>
  </si>
  <si>
    <t>2016-07-29 18:37:53</t>
  </si>
  <si>
    <t>Júlia Davila</t>
  </si>
  <si>
    <t>2016-07-29 21:47:53</t>
  </si>
  <si>
    <t>2016-07-29 21:36:22</t>
  </si>
  <si>
    <t>Anna Carolina  Merchid Martins</t>
  </si>
  <si>
    <t>O mais importante é o professor. Nesse tempo que passei no IFES tive a oportunidade de ser aluna de professores maravilhosos na área técnica, outros não foram tão bons. É importante fazer uma avaliação pesada se tratando de método de aula e qualificação de professores. A maior parte tem que ter doutorado, mas passei por um professor em especial que não sabia como passar conhecimento para os alunos. De todos ele, era o ÚNICO que não explicava NADA e não tinha conhecimento claro na área técnica. Mas mesmo assim o IFES foi um diferencial na minha vida. Hoje percebo quanta coisa boa eu consegui por causa das oportunidades que tive nele.</t>
  </si>
  <si>
    <t>2016-07-30 00:49:12</t>
  </si>
  <si>
    <t>2016-07-30 00:40:49</t>
  </si>
  <si>
    <t>Pedro Sávio Motta de Almeida Salazar</t>
  </si>
  <si>
    <t>2016-07-30 10:53:36</t>
  </si>
  <si>
    <t>2016-07-30 10:47:31</t>
  </si>
  <si>
    <t>Guilherme Monteiro Rosemberg Barcellos Munhão</t>
  </si>
  <si>
    <t>17. Após a conclusão do seu curso técnico, o(a) sr(a) concluiu ou está cursando algum CURSO DE NÍVEL 
 SUPERIOR-</t>
  </si>
  <si>
    <t>Continuidade dos estudos</t>
  </si>
  <si>
    <t>Responderam "Sim" para técnico/superior</t>
  </si>
  <si>
    <t>Técnico e Superior</t>
  </si>
  <si>
    <t>Total que responderam "Sim" para técnico/superior</t>
  </si>
  <si>
    <t>% de "Sim"</t>
  </si>
  <si>
    <t>17. Após a conclusão do seu curso técnico, o(a) sr(a) concluiu ou está cursando algum CURSO DE NÍVEL SUPERIOR-</t>
  </si>
  <si>
    <t>Geral</t>
  </si>
  <si>
    <t>Valores</t>
  </si>
  <si>
    <t xml:space="preserve"> Nv. Confiança Atual</t>
  </si>
  <si>
    <t>Atendimento às Expectativas</t>
  </si>
  <si>
    <t>Selecione o Campus</t>
  </si>
  <si>
    <t xml:space="preserve">Informações por Campus </t>
  </si>
  <si>
    <t xml:space="preserve"> População de egressos</t>
  </si>
  <si>
    <t xml:space="preserve"> Total de respostas</t>
  </si>
  <si>
    <t>Indicadores Estratégicos de Egressos</t>
  </si>
  <si>
    <t>Respondentes x Confiabilidade</t>
  </si>
  <si>
    <t>Avaliação Institucional</t>
  </si>
  <si>
    <t>Empregabilidade</t>
  </si>
  <si>
    <t>% egressos trabalhando e (trabalhando e estudando)</t>
  </si>
  <si>
    <t>% não trabalham na área de formação</t>
  </si>
  <si>
    <t>Técnico em Manutenção e Suporte em Informática</t>
  </si>
  <si>
    <t>Técnico em Florestas</t>
  </si>
  <si>
    <t>Técnico em Alimentos</t>
  </si>
  <si>
    <t>Técnico em Farmácia</t>
  </si>
  <si>
    <t>Rótulos de Linha</t>
  </si>
  <si>
    <t xml:space="preserve"> Instituição</t>
  </si>
  <si>
    <t xml:space="preserve"> Infraestrutura</t>
  </si>
  <si>
    <t xml:space="preserve"> Cursos Técnicos</t>
  </si>
  <si>
    <t xml:space="preserve"> Conhecimento Teórico</t>
  </si>
  <si>
    <t xml:space="preserve"> Conhecimento Prático</t>
  </si>
  <si>
    <t xml:space="preserve"> Qualificação Professores</t>
  </si>
  <si>
    <t xml:space="preserve"> Atendimento às Expectativas</t>
  </si>
  <si>
    <t>Técnico em Mineração com Ênfase em Rochas Ornamentais</t>
  </si>
  <si>
    <t xml:space="preserve">Média </t>
  </si>
  <si>
    <t>Informações por Curso</t>
  </si>
  <si>
    <t>Obs:</t>
  </si>
  <si>
    <t>Sem respostas de alunos egressos em "Dados Tratados"</t>
  </si>
  <si>
    <t>2016-08-02 16:44:18</t>
  </si>
  <si>
    <t>2016-08-02 16:06:32</t>
  </si>
  <si>
    <t>lucio ricardo barreto campos</t>
  </si>
  <si>
    <t>O IFES GUARAPARI esta de parabéns. Excelente escola tanto na estrutura física como na qualidade dos professores! Por tudo isso será bem interessante a abertura de novos cursos superiores nas engenharias.Ainda que essas engenharias sejam ofertadas no período diurno e posteriormente levadas para o período noturno para que ,pessoas como eu ,possam também cursar uma engenharia. Parabéns a este Instituto que tem vencido as dificuldades e procurado levar educação de qualidade para a cidade de Guarapari e adjacências!</t>
  </si>
  <si>
    <t>2016-08-05 14:55:54</t>
  </si>
  <si>
    <t>2016-08-05 14:47:17</t>
  </si>
  <si>
    <t>2016-08-05 14:55:53</t>
  </si>
  <si>
    <t>fernnada de andrade rosário</t>
  </si>
  <si>
    <t>Atualmente há muitas ofertas de estágios e Trainee, porém limita aos egressos participarem devido ao ano de formação. O IFES deveria promover cursos de atualização técnica para os egressos que têm interesse em atuar na  área técnica. Atualizando o período de formação._x000D_
_x000D_
Atenciosamente,_x000D_
Fernanda de Andrade Rosário_x000D_
(27)996532304</t>
  </si>
  <si>
    <t>2016-08-06 21:27:14</t>
  </si>
  <si>
    <t>2016-08-06 21:20:22</t>
  </si>
  <si>
    <t>Hycaro layon Hybner</t>
  </si>
  <si>
    <t>2016-08-07 16:40:46</t>
  </si>
  <si>
    <t>2016-08-07 16:33:34</t>
  </si>
  <si>
    <t>LEILANE HOTTEZ SCHMIDT</t>
  </si>
  <si>
    <t>2016-08-08 05:54:46</t>
  </si>
  <si>
    <t>2016-08-08 05:49:24</t>
  </si>
  <si>
    <t>Amanda Herbst Tesch</t>
  </si>
  <si>
    <t>2016-08-08 11:35:43</t>
  </si>
  <si>
    <t>2016-08-08 11:24:15</t>
  </si>
  <si>
    <t>Luana de Aguiar de Paula</t>
  </si>
  <si>
    <t>2016-08-08 11:48:55</t>
  </si>
  <si>
    <t>2016-08-08 11:41:04</t>
  </si>
  <si>
    <t>Lincoln Oliveira da Silva</t>
  </si>
  <si>
    <t>Que o IFES fizesse parceria com empresas para indicar ex alunos ou alunos para empregos e vagas em geral.</t>
  </si>
  <si>
    <t>2016-08-09 10:20:03</t>
  </si>
  <si>
    <t>2016-08-09 09:53:54</t>
  </si>
  <si>
    <t>Samildi Faustino  dos Santos</t>
  </si>
  <si>
    <t>todas acima</t>
  </si>
  <si>
    <t>2016-08-09 10:54:50</t>
  </si>
  <si>
    <t>2016-08-09 10:48:18</t>
  </si>
  <si>
    <t>Vinicius de Oliveira Farizel</t>
  </si>
  <si>
    <t>Cursos superiores em EAD para egressos.</t>
  </si>
  <si>
    <t>2016-08-09 13:33:44</t>
  </si>
  <si>
    <t>2016-08-09 13:11:28</t>
  </si>
  <si>
    <t>LUCIANA SILVA CARDOSO MORGADO</t>
  </si>
  <si>
    <t>Continuar com os cursos técnicos em outras áreas. ex: Recursos Humanos</t>
  </si>
  <si>
    <t>2016-08-09 15:19:35</t>
  </si>
  <si>
    <t>2016-08-09 15:04:32</t>
  </si>
  <si>
    <t>Luis Antonio Diniz Cesar</t>
  </si>
  <si>
    <t>firmar convênios com empresas para promover oportunidades de aprendizado e empregos.</t>
  </si>
  <si>
    <t>2016-08-09 19:35:03</t>
  </si>
  <si>
    <t>2016-08-09 19:02:14</t>
  </si>
  <si>
    <t>MARCOS AURELIO AYRES</t>
  </si>
  <si>
    <t>Ciclo de visitas e palestras remuneradas junto aos alunos</t>
  </si>
  <si>
    <t>Proporcionar aos alunos um calendário com atividades produzidas pelos egressos; remunerando o egresso.</t>
  </si>
  <si>
    <t>2016-08-10 08:44:09</t>
  </si>
  <si>
    <t>2016-08-10 08:37:55</t>
  </si>
  <si>
    <t>Todas essas opções seriam ótimas.</t>
  </si>
  <si>
    <t>2016-08-10 13:10:44</t>
  </si>
  <si>
    <t>2016-08-10 12:56:33</t>
  </si>
  <si>
    <t>2016-08-10 15:19:46</t>
  </si>
  <si>
    <t>2016-08-10 15:14:40</t>
  </si>
  <si>
    <t>Luísa Bonella Oliveira</t>
  </si>
  <si>
    <t>2016-08-10 15:24:56</t>
  </si>
  <si>
    <t>2016-08-10 15:20:55</t>
  </si>
  <si>
    <t>Wanderson Pinto Moreira</t>
  </si>
  <si>
    <t>2016-08-11 11:07:21</t>
  </si>
  <si>
    <t>2016-08-11 10:48:21</t>
  </si>
  <si>
    <t>Marcelo dos Santos Saraiva</t>
  </si>
  <si>
    <t>Gostaria de deixar meu elogio ao Ifes - Campi Guarapari, pois cada dia tem superado minha expectativa, tanto em relação ao ensino (cursos ofertados e professores), como em sua estrutura física.</t>
  </si>
  <si>
    <t>2016-08-11 11:45:47</t>
  </si>
  <si>
    <t>2016-08-11 11:29:51</t>
  </si>
  <si>
    <t>Márcio Viana</t>
  </si>
  <si>
    <t>2016-08-11 16:31:34</t>
  </si>
  <si>
    <t>2016-08-11 16:22:17</t>
  </si>
  <si>
    <t>TANIA ZANCANELLA BOTTAZINI</t>
  </si>
  <si>
    <t>2016-08-12 06:51:44</t>
  </si>
  <si>
    <t>2016-08-12 06:46:18</t>
  </si>
  <si>
    <t>Thamires Pereira Simões</t>
  </si>
  <si>
    <t>2016-08-12 09:39:42</t>
  </si>
  <si>
    <t>2016-08-12 09:35:35</t>
  </si>
  <si>
    <t>Bianca Greghi Ferreira Lima</t>
  </si>
  <si>
    <t>2016-08-12 11:48:23</t>
  </si>
  <si>
    <t>2016-08-12 11:44:15</t>
  </si>
  <si>
    <t>THAIS ALMEIDA ROCHA</t>
  </si>
  <si>
    <t>2016-08-16 08:28:39</t>
  </si>
  <si>
    <t>2016-08-16 08:23:25</t>
  </si>
  <si>
    <t>Matheus Effgen Santos</t>
  </si>
  <si>
    <t>2016-08-17 11:16:17</t>
  </si>
  <si>
    <t>2016-08-17 11:12:32</t>
  </si>
  <si>
    <t>Milena Ferreira Silva</t>
  </si>
  <si>
    <t>Estagiando no IFES</t>
  </si>
  <si>
    <t>todos acima rs</t>
  </si>
  <si>
    <t>2016-08-18 09:07:06</t>
  </si>
  <si>
    <t>2016-08-18 08:57:46</t>
  </si>
  <si>
    <t>Mateus Silva Amaral</t>
  </si>
  <si>
    <t xml:space="preserve">Gostaria de retorna ao IFEs fazendo outro curso e para ex aluno tivesse um peso maior na seleção </t>
  </si>
  <si>
    <t>2016-08-19 12:27:50</t>
  </si>
  <si>
    <t>2016-08-19 12:09:29</t>
  </si>
  <si>
    <t>MARQUELI DADALTO RIGOTTI</t>
  </si>
  <si>
    <t>OPORTUNIDADE DE EMPREGO OU GRADUCÃO PARA OS EGRESSOS PELO IFES</t>
  </si>
  <si>
    <t>FOI UMA ÓTIMA EXPERIENCIA ESTUDAR NO IFES,O CONHECIMENTO AQUIRIDO FOI MUITO ÚTIL,PRINCIPALMENTE PRA ESTUDANTES QUE VIERAM DE ESCOLA PÚBLICA QUE INFELIZMENTE NÃO FORNECEM O SUFICIENTE. PORÉM NA REGIÃO É MAIS DIFICIL CONSEGUIR EMPREGO COM SALÁRIO SUPERIOR AO SALÁRIO MÍNIMO SOMENTE COM CURSO TÉCNICO. GOSTARIA DA OPORTUNIDADE DE FAZER A GRADUAÇÃO PARA MELHOR OPORTUNIDADE COM UMA REMUNERAÇÃO MELHOR.OU QUE FOSSE POSSÍVEL A INDICAÇÃO A EMPREGOS QUE ASSIM,SERIA POSSÍVEL O EGRESSO CUSTEAR A SUA FACULDADE.</t>
  </si>
  <si>
    <t>2016-08-23 09:15:32</t>
  </si>
  <si>
    <t>2016-08-23 09:06:50</t>
  </si>
  <si>
    <t>Mabiele Samoelita da Silva Santos Guimarães</t>
  </si>
  <si>
    <t>Oportunidade à distancia a obtenção do certificado do CREA para os alunos formandos em 2006. Não houve certificação.</t>
  </si>
  <si>
    <t>2016-08-25 19:32:54</t>
  </si>
  <si>
    <t>2016-08-25 19:24:46</t>
  </si>
  <si>
    <t>RAQUEL APARECIDA DE ALMEIDA</t>
  </si>
  <si>
    <t>2016-08-26 13:56:15</t>
  </si>
  <si>
    <t>2016-08-26 13:48:50</t>
  </si>
  <si>
    <t>Elizabeth Rodrigues dos Reis</t>
  </si>
  <si>
    <t>2016-08-30 11:21:54</t>
  </si>
  <si>
    <t>2016-08-30 11:16:26</t>
  </si>
  <si>
    <t>Ana Paula Araujo</t>
  </si>
  <si>
    <t>2016-08-31 08:24:15</t>
  </si>
  <si>
    <t>2016-08-31 08:16:45</t>
  </si>
  <si>
    <t>Lorena da Costa Silva</t>
  </si>
  <si>
    <t>2016-08-31 16:20:03</t>
  </si>
  <si>
    <t>2016-08-31 16:14:42</t>
  </si>
  <si>
    <t>Farley Correia Sardinha</t>
  </si>
  <si>
    <t>2016-09-02 15:20:31</t>
  </si>
  <si>
    <t>2016-09-02 15:16:27</t>
  </si>
  <si>
    <t>Regiovilson Angelo da Silva</t>
  </si>
  <si>
    <t>2016-09-05 18:03:44</t>
  </si>
  <si>
    <t>2016-09-05 17:25:13</t>
  </si>
  <si>
    <t>bryan teixeira rocha</t>
  </si>
  <si>
    <t>2016-09-05 17:19:23</t>
  </si>
  <si>
    <t>2016-09-05 17:15:45</t>
  </si>
  <si>
    <t>Beatriz Garcia Bossatto</t>
  </si>
  <si>
    <t>2016-09-05 18:03:40</t>
  </si>
  <si>
    <t>2016-09-05 17:51:18</t>
  </si>
  <si>
    <t>vagne milagres cao</t>
  </si>
  <si>
    <t>Poderiam receber os egressos em semanas educacionais/científicas para que pudéssemos contar nossas experiências pós ensino.</t>
  </si>
  <si>
    <t>2016-09-05 21:23:16</t>
  </si>
  <si>
    <t>2016-09-05 21:10:29</t>
  </si>
  <si>
    <t>Georgeana Monteiro de Oliveira Dias</t>
  </si>
  <si>
    <t>2016-09-05 21:27:01</t>
  </si>
  <si>
    <t>2016-09-05 21:18:52</t>
  </si>
  <si>
    <t>Leonardo Ferreira Meneses</t>
  </si>
  <si>
    <t>2016-09-05 21:40:30</t>
  </si>
  <si>
    <t>2016-09-05 21:35:42</t>
  </si>
  <si>
    <t>Tatiane Mendes Saboia Campos</t>
  </si>
  <si>
    <t>Gostei de todas as opções</t>
  </si>
  <si>
    <t>2016-09-05 21:48:04</t>
  </si>
  <si>
    <t>2016-09-05 21:41:15</t>
  </si>
  <si>
    <t>Jhéssica Simões Rosa</t>
  </si>
  <si>
    <t>Todas as opções</t>
  </si>
  <si>
    <t>2016-09-06 01:28:24</t>
  </si>
  <si>
    <t>2016-09-06 01:21:24</t>
  </si>
  <si>
    <t xml:space="preserve">Thiago Magalhães Wailant Malech </t>
  </si>
  <si>
    <t>2016-09-06 17:26:11</t>
  </si>
  <si>
    <t>2016-09-06 17:19:00</t>
  </si>
  <si>
    <t>adenilson alves de souza</t>
  </si>
  <si>
    <t>aumente o numero de vagas</t>
  </si>
  <si>
    <t>2016-09-12 07:35:03</t>
  </si>
  <si>
    <t>2016-09-12 07:29:01</t>
  </si>
  <si>
    <t>Estevão Morgan Uliana</t>
  </si>
  <si>
    <t>2016-09-12 09:09:59</t>
  </si>
  <si>
    <t>2016-09-12 09:05:55</t>
  </si>
  <si>
    <t>Amanda Aloquio Comério</t>
  </si>
  <si>
    <t>2016-09-12 20:01:54</t>
  </si>
  <si>
    <t>2016-09-12 19:48:15</t>
  </si>
  <si>
    <t>João Luiz Graceli</t>
  </si>
  <si>
    <t>Poder obter documentos pela Internet (certificado de conclusão, histórico, etc.)</t>
  </si>
  <si>
    <t>2016-09-13 13:52:24</t>
  </si>
  <si>
    <t>2016-09-13 13:47:57</t>
  </si>
  <si>
    <t>Michele Monteiro Prado</t>
  </si>
  <si>
    <t>2016-09-15 11:49:33</t>
  </si>
  <si>
    <t>2016-09-15 11:41:56</t>
  </si>
  <si>
    <t>Jane Suave Veronez</t>
  </si>
  <si>
    <t>2016-09-17 13:57:26</t>
  </si>
  <si>
    <t>2016-09-17 13:52:58</t>
  </si>
  <si>
    <t>JÚLIO VÍCTOR FACHETTI OLIVEIRA</t>
  </si>
  <si>
    <t>2016-09-18 13:35:44</t>
  </si>
  <si>
    <t>2016-09-18 13:30:16</t>
  </si>
  <si>
    <t>LEURI DA PENHA MEYRELES</t>
  </si>
  <si>
    <t>PROFESSOR</t>
  </si>
  <si>
    <t>2016-09-18 17:51:29</t>
  </si>
  <si>
    <t>2016-09-18 17:44:08</t>
  </si>
  <si>
    <t>Meika Santana Kiepper</t>
  </si>
  <si>
    <t>2016-09-18 18:06:46</t>
  </si>
  <si>
    <t>2016-09-18 17:59:57</t>
  </si>
  <si>
    <t>Ana Carolina Duarte de Oliveira</t>
  </si>
  <si>
    <t>bolsista</t>
  </si>
  <si>
    <t>Encontro de Egressos e Curso de curta duração à distância para os egressos</t>
  </si>
  <si>
    <t>2016-09-19 12:49:12</t>
  </si>
  <si>
    <t>2016-09-19 12:45:40</t>
  </si>
  <si>
    <t>Michell Bahia Dutra Emerick</t>
  </si>
  <si>
    <t>2016-09-19 22:21:31</t>
  </si>
  <si>
    <t>2016-09-19 22:15:44</t>
  </si>
  <si>
    <t>WAGNER DE SOUZA GÓES</t>
  </si>
  <si>
    <t>2016-09-19 23:19:26</t>
  </si>
  <si>
    <t>2016-09-19 23:12:41</t>
  </si>
  <si>
    <t>Lalcione Cirilo Pereira</t>
  </si>
  <si>
    <t>2016-09-20 13:48:47</t>
  </si>
  <si>
    <t>2016-09-20 13:43:31</t>
  </si>
  <si>
    <t>Emily Santana do Carmo</t>
  </si>
  <si>
    <t>2016-09-21 16:58:56</t>
  </si>
  <si>
    <t>2016-09-21 16:54:42</t>
  </si>
  <si>
    <t>Giuliano Messias da Silva</t>
  </si>
  <si>
    <t>2016-09-23 12:29:46</t>
  </si>
  <si>
    <t>2016-09-23 12:25:32</t>
  </si>
  <si>
    <t>Ramon Da Silva Cassa</t>
  </si>
  <si>
    <t>2016-09-26 07:36:24</t>
  </si>
  <si>
    <t>2016-09-26 07:28:23</t>
  </si>
  <si>
    <t>Diogo de Souza Marques</t>
  </si>
  <si>
    <t>2016-09-26 13:50:43</t>
  </si>
  <si>
    <t>2016-09-26 13:18:19</t>
  </si>
  <si>
    <t>RAMON DE SOUZA PEREIRA</t>
  </si>
  <si>
    <t>2016-09-26 17:42:33</t>
  </si>
  <si>
    <t>2016-09-26 17:35:34</t>
  </si>
  <si>
    <t>Jandir Rodrigues Lepaus</t>
  </si>
  <si>
    <t>2016-09-27 12:20:50</t>
  </si>
  <si>
    <t>2016-09-27 12:14:16</t>
  </si>
  <si>
    <t>Pollyana Loureiro Brambati</t>
  </si>
  <si>
    <t>vendedora</t>
  </si>
  <si>
    <t>mais facilidade para pessoas que já estudaram no ifes poderem voltar para fazer outros cursos.</t>
  </si>
  <si>
    <t>2016-09-28 14:51:34</t>
  </si>
  <si>
    <t>2016-09-28 14:43:31</t>
  </si>
  <si>
    <t>diego belo</t>
  </si>
  <si>
    <t>2016-09-28 20:06:22</t>
  </si>
  <si>
    <t>2016-09-28 19:57:33</t>
  </si>
  <si>
    <t>Sérgio Arnaldo Nurse</t>
  </si>
  <si>
    <t>Para mostrar os dados no gráfico de apenas alguns cursos (e não de todos) , clique e selecione os cursos, botão direito do mouse, "Filtrar" e escolha uma das opções disponíveis.</t>
  </si>
  <si>
    <t>Nota IFES (Campus e curso)</t>
  </si>
  <si>
    <t>2016-10-04 15:37:48</t>
  </si>
  <si>
    <t>2016-10-04 15:33:57</t>
  </si>
  <si>
    <t>GUILHERME ANTONIO MACHADO JUNIOR</t>
  </si>
  <si>
    <t>2016-10-04 20:00:01</t>
  </si>
  <si>
    <t>2016-10-04 19:53:17</t>
  </si>
  <si>
    <t>Aldemar Polonini Moreli</t>
  </si>
  <si>
    <t>Professor e Pesquisador</t>
  </si>
  <si>
    <t>2016-10-04 21:15:50</t>
  </si>
  <si>
    <t>2016-10-04 21:12:12</t>
  </si>
  <si>
    <t>NICOLE TAVARES CECHETO</t>
  </si>
  <si>
    <t>2016-10-05 11:41:16</t>
  </si>
  <si>
    <t>2016-10-05 11:36:40</t>
  </si>
  <si>
    <t>Bryan Gomes de Paulo</t>
  </si>
  <si>
    <t>2016-10-06 19:14:21</t>
  </si>
  <si>
    <t>2016-10-06 19:08:39</t>
  </si>
  <si>
    <t>Daniele Steiner Schimildt</t>
  </si>
  <si>
    <t>Promover o Encontro de Egressos é muito interessante, para os mesmos continuarem ligados a Instituição.</t>
  </si>
  <si>
    <t>2016-10-06 21:07:36</t>
  </si>
  <si>
    <t>2016-10-06 20:45:51</t>
  </si>
  <si>
    <t>Jefferson Santos Melo</t>
  </si>
  <si>
    <t>Boa noite,_x000D_
O ifes teve um papel fundamental na minha formação não só como profissional, mas também como ser humano, como homem. Aí, tive a oportunidade de vivenciar coisas que jamais imaginei, conhecer um pouco da natureza humana, principalmente por se tratar de jovens que, por não estar perto dos pais, acabam mostrando o que realmente são, ou o que realmente pensam. Como eu disse, isso contribui muita em minha vida como pessoa, então uma das minhas sugestões, é que se possível, voltem a dar a oportunidade a aqueles que moram longe do ifes campus santa teresa, pois muitos destes, são filhos, irmãos, sobrinhos, que ouviram muito bem da escola, e que os pais sabem que é um ensino de qualidade, e que a escola pode fazer muito bem a estes jovens, então, voltem a dar alojamento em período integral a estas pessoas que não podem estudar e ir embora, ou não tenham condições de pagar um lugar pra ficar. Outra sugestão, é quanto ao ensino técnico, no qual eu sinto uma maior necessidade de aulas praticas, não só como aulas práticas, mas como um dia de campo, sempre, algo completo, uma aula teórica, e logo após a aula prática, para que os alunos fixem melhor os conteúdos. _x000D_
No mais, agradeço a oportunidade de ter estudado e me qualificado em um lugar onde me senti bem como na minha própria casa, e tive a oportunidade de conhecer pessoas incríveis, além de ter encontrado aí, aquilo que hoje eu quero pra minha vida inteira, trabalhar na agricultura, ser um agrônomo que possa contribuir para o desenvolvimento do homem do campo, e da agropecuária brasileira.</t>
  </si>
  <si>
    <t>2016-10-07 09:51:10</t>
  </si>
  <si>
    <t>2016-10-07 09:46:31</t>
  </si>
  <si>
    <t>Naiara Tomazelli Giuriatto</t>
  </si>
  <si>
    <t>2016-10-07 19:33:52</t>
  </si>
  <si>
    <t>2016-10-07 19:28:11</t>
  </si>
  <si>
    <t>2016-10-07 19:33:51</t>
  </si>
  <si>
    <t>André Martinelli Fieni</t>
  </si>
  <si>
    <t>2016-10-10 12:04:10</t>
  </si>
  <si>
    <t>2016-10-10 11:52:31</t>
  </si>
  <si>
    <t>2016-10-10 12:04:09</t>
  </si>
  <si>
    <t>Gustavo Marcon</t>
  </si>
  <si>
    <t xml:space="preserve">esta otima continue assim </t>
  </si>
  <si>
    <t>2016-10-10 15:37:26</t>
  </si>
  <si>
    <t>2016-10-10 15:32:42</t>
  </si>
  <si>
    <t>Gustavo Gonçalves Marcon</t>
  </si>
  <si>
    <t xml:space="preserve">muito bom </t>
  </si>
  <si>
    <t>2016-10-11 18:27:47</t>
  </si>
  <si>
    <t>2016-10-11 18:19:21</t>
  </si>
  <si>
    <t>Douglas Angeli</t>
  </si>
  <si>
    <t>2016-10-11 18:54:57</t>
  </si>
  <si>
    <t>2016-10-11 18:38:10</t>
  </si>
  <si>
    <t>Heliomar Cássio Ramos Sampaio</t>
  </si>
  <si>
    <t>Para fins de melhoria do Instituto em questão a ideia é realizar eventos com palestras sobre Formação Profissional, com o objetivo de construir essa conscientização para que tenham uma base (de informações, experiências) acerca do mercado de trabalho quando se formarem. Muito obrigado!</t>
  </si>
  <si>
    <t>2016-10-11 20:46:17</t>
  </si>
  <si>
    <t>2016-10-11 20:35:51</t>
  </si>
  <si>
    <t>Hiago Vulpe Loss</t>
  </si>
  <si>
    <t>Quando eu fiz o curso integrado, vi muitos colegas que jamais iriam usar o curso técnico, acho interessante pensar em uma forma que esses alunos administrem melhor o seu tempo em relação ao curso técnico, quem sabe até desvinculando do ensino médio. Sei que é algo difícil mas deveria ser analisado.</t>
  </si>
  <si>
    <t>2016-10-12 09:37:42</t>
  </si>
  <si>
    <t>2016-10-12 09:30:47</t>
  </si>
  <si>
    <t>VANESSA APARECIDA DE OLIVEIRA</t>
  </si>
  <si>
    <t>EDUCACIONAL</t>
  </si>
  <si>
    <t>2016-10-13 15:17:54</t>
  </si>
  <si>
    <t>2016-10-13 15:10:51</t>
  </si>
  <si>
    <t>Lambertte Nazareno Babilão Stinghel</t>
  </si>
  <si>
    <t>2016-10-13 16:01:39</t>
  </si>
  <si>
    <t>2016-10-13 15:56:08</t>
  </si>
  <si>
    <t>Maria Izabel Bridi</t>
  </si>
  <si>
    <t>2016-10-13 16:18:11</t>
  </si>
  <si>
    <t>2016-10-13 16:10:56</t>
  </si>
  <si>
    <t>VICTOR ALVARO FERNANDES BREGONCI</t>
  </si>
  <si>
    <t>AUXILIAR</t>
  </si>
  <si>
    <t>2016-10-13 17:04:36</t>
  </si>
  <si>
    <t>2016-10-13 17:00:32</t>
  </si>
  <si>
    <t xml:space="preserve">Tales Leone Erler </t>
  </si>
  <si>
    <t>2016-10-13 17:21:16</t>
  </si>
  <si>
    <t>2016-10-13 17:09:13</t>
  </si>
  <si>
    <t>João Paulo Peter Girelli</t>
  </si>
  <si>
    <t>2016-10-13 17:17:11</t>
  </si>
  <si>
    <t>2016-10-13 17:10:24</t>
  </si>
  <si>
    <t xml:space="preserve">Thamires Cordeiro Soares </t>
  </si>
  <si>
    <t xml:space="preserve">Possibilidade dos alunos egressos darem palestras aos alunos que ainda estudam no ifes. </t>
  </si>
  <si>
    <t>2016-10-13 17:17:59</t>
  </si>
  <si>
    <t>2016-10-13 17:12:56</t>
  </si>
  <si>
    <t xml:space="preserve">Mirele Coradini </t>
  </si>
  <si>
    <t>2016-10-13 18:48:49</t>
  </si>
  <si>
    <t>2016-10-13 18:43:04</t>
  </si>
  <si>
    <t xml:space="preserve">Tiago Ribeiro Pereira </t>
  </si>
  <si>
    <t>2016-10-13 18:59:35</t>
  </si>
  <si>
    <t>2016-10-13 18:54:41</t>
  </si>
  <si>
    <t>Alan de Faria Venturini</t>
  </si>
  <si>
    <t>2016-10-13 19:05:04</t>
  </si>
  <si>
    <t>2016-10-13 18:56:51</t>
  </si>
  <si>
    <t>2016-10-13 19:06:13</t>
  </si>
  <si>
    <t>2016-10-13 19:00:50</t>
  </si>
  <si>
    <t>Ygor Silvestre Rodrigues</t>
  </si>
  <si>
    <t>2016-10-13 22:23:56</t>
  </si>
  <si>
    <t>2016-10-13 22:18:59</t>
  </si>
  <si>
    <t>Maria Gabriela Lopes Silva</t>
  </si>
  <si>
    <t>2016-10-13 23:18:43</t>
  </si>
  <si>
    <t>2016-10-13 23:12:57</t>
  </si>
  <si>
    <t xml:space="preserve">Bruna Carvalho Matheus </t>
  </si>
  <si>
    <t>2016-10-14 08:11:22</t>
  </si>
  <si>
    <t>2016-10-14 08:05:39</t>
  </si>
  <si>
    <t>Lívia Oliveira de Jesus Santos</t>
  </si>
  <si>
    <t>2016-10-14 08:40:36</t>
  </si>
  <si>
    <t>2016-10-14 08:34:11</t>
  </si>
  <si>
    <t xml:space="preserve">Tobias Schmidt </t>
  </si>
  <si>
    <t>2016-10-14 15:04:45</t>
  </si>
  <si>
    <t>2016-10-14 14:58:58</t>
  </si>
  <si>
    <t>Izabela Pessi Tonini</t>
  </si>
  <si>
    <t>2016-10-14 16:44:38</t>
  </si>
  <si>
    <t>2016-10-14 16:38:54</t>
  </si>
  <si>
    <t>Paulo Henrique Dionizio Luiz</t>
  </si>
  <si>
    <t>Nos cursos técnicos com mais práticas que ajudam a sedimentar o conhecimento de sala de aula._x000D_
O curso técnico foi de suma importância para que eu escolhesse cursar agronomia</t>
  </si>
  <si>
    <t>2016-10-15 17:38:04</t>
  </si>
  <si>
    <t>2016-10-15 17:33:32</t>
  </si>
  <si>
    <t>Thais Matielo</t>
  </si>
  <si>
    <t>2016-10-16 08:01:26</t>
  </si>
  <si>
    <t>2016-10-16 07:53:18</t>
  </si>
  <si>
    <t>Elaine Pereira Santos</t>
  </si>
  <si>
    <t>2016-10-17 14:25:30</t>
  </si>
  <si>
    <t>2016-10-17 14:19:05</t>
  </si>
  <si>
    <t>Ewerton Gomes Valandro</t>
  </si>
  <si>
    <t>2016-10-17 19:51:06</t>
  </si>
  <si>
    <t>2016-10-17 19:35:12</t>
  </si>
  <si>
    <t>Maria Eduarda Santos Vago</t>
  </si>
  <si>
    <t>2016-10-17 20:01:33</t>
  </si>
  <si>
    <t>2016-10-17 19:47:43</t>
  </si>
  <si>
    <t>Francislei Vicente Gonoring</t>
  </si>
  <si>
    <t>Média por curso</t>
  </si>
  <si>
    <t>Indicadores</t>
  </si>
  <si>
    <t>Dados</t>
  </si>
  <si>
    <t>Campus x Curso</t>
  </si>
  <si>
    <t>Calc</t>
  </si>
  <si>
    <t xml:space="preserve">
Observatório de Egressos
Nível Técnico</t>
  </si>
  <si>
    <t>Entrada</t>
  </si>
</sst>
</file>

<file path=xl/styles.xml><?xml version="1.0" encoding="utf-8"?>
<styleSheet xmlns="http://schemas.openxmlformats.org/spreadsheetml/2006/main">
  <numFmts count="3">
    <numFmt numFmtId="164" formatCode="0.0%"/>
    <numFmt numFmtId="165" formatCode="0.000%"/>
    <numFmt numFmtId="166" formatCode="0.000"/>
  </numFmts>
  <fonts count="18">
    <font>
      <sz val="10"/>
      <name val="Arial"/>
      <family val="2"/>
    </font>
    <font>
      <sz val="10"/>
      <name val="Arial"/>
      <family val="2"/>
    </font>
    <font>
      <sz val="10"/>
      <name val="Arial"/>
      <family val="2"/>
    </font>
    <font>
      <b/>
      <sz val="10"/>
      <name val="Arial"/>
      <family val="2"/>
    </font>
    <font>
      <b/>
      <sz val="12"/>
      <name val="Arial"/>
      <family val="2"/>
    </font>
    <font>
      <b/>
      <sz val="18"/>
      <name val="Arial"/>
      <family val="2"/>
    </font>
    <font>
      <b/>
      <sz val="11"/>
      <name val="Arial"/>
      <family val="2"/>
    </font>
    <font>
      <sz val="11"/>
      <name val="Arial"/>
      <family val="2"/>
    </font>
    <font>
      <b/>
      <sz val="14"/>
      <name val="Arial"/>
      <family val="2"/>
    </font>
    <font>
      <b/>
      <sz val="14"/>
      <color theme="0"/>
      <name val="Arial"/>
      <family val="2"/>
    </font>
    <font>
      <b/>
      <sz val="10"/>
      <color rgb="FFFF0000"/>
      <name val="Arial"/>
      <family val="2"/>
    </font>
    <font>
      <sz val="10"/>
      <color rgb="FFFF0000"/>
      <name val="Arial"/>
      <family val="2"/>
    </font>
    <font>
      <b/>
      <sz val="11"/>
      <color theme="1"/>
      <name val="Arial"/>
      <family val="2"/>
    </font>
    <font>
      <b/>
      <sz val="16"/>
      <name val="Arial"/>
      <family val="2"/>
    </font>
    <font>
      <sz val="8"/>
      <color indexed="81"/>
      <name val="Tahoma"/>
      <family val="2"/>
    </font>
    <font>
      <b/>
      <sz val="8"/>
      <color indexed="81"/>
      <name val="Tahoma"/>
      <family val="2"/>
    </font>
    <font>
      <b/>
      <sz val="28"/>
      <name val="Arial"/>
      <family val="2"/>
    </font>
    <font>
      <u/>
      <sz val="10"/>
      <color theme="10"/>
      <name val="Arial"/>
      <family val="2"/>
    </font>
  </fonts>
  <fills count="1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39997558519241921"/>
        <bgColor indexed="64"/>
      </patternFill>
    </fill>
    <fill>
      <patternFill patternType="solid">
        <fgColor rgb="FF83AEE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4" tint="0.59999389629810485"/>
        <bgColor indexed="64"/>
      </patternFill>
    </fill>
    <fill>
      <patternFill patternType="solid">
        <fgColor rgb="FF00B05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hair">
        <color auto="1"/>
      </left>
      <right style="hair">
        <color auto="1"/>
      </right>
      <top style="hair">
        <color auto="1"/>
      </top>
      <bottom style="hair">
        <color auto="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3">
    <xf numFmtId="0" fontId="0" fillId="0" borderId="0"/>
    <xf numFmtId="9" fontId="1" fillId="0" borderId="0" applyFill="0" applyBorder="0" applyAlignment="0" applyProtection="0"/>
    <xf numFmtId="0" fontId="17" fillId="0" borderId="0" applyNumberFormat="0" applyFill="0" applyBorder="0" applyAlignment="0" applyProtection="0">
      <alignment vertical="top"/>
      <protection locked="0"/>
    </xf>
  </cellStyleXfs>
  <cellXfs count="311">
    <xf numFmtId="0" fontId="0" fillId="0" borderId="0" xfId="0"/>
    <xf numFmtId="0" fontId="0" fillId="0" borderId="0" xfId="0" applyFont="1" applyProtection="1">
      <protection locked="0"/>
    </xf>
    <xf numFmtId="0" fontId="0" fillId="0" borderId="0" xfId="0" applyFont="1" applyAlignment="1" applyProtection="1">
      <alignment wrapText="1"/>
      <protection locked="0"/>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0" xfId="0" applyProtection="1">
      <protection locked="0"/>
    </xf>
    <xf numFmtId="0" fontId="0" fillId="0" borderId="0" xfId="0" applyAlignment="1">
      <alignment wrapText="1"/>
    </xf>
    <xf numFmtId="0" fontId="0" fillId="0" borderId="0" xfId="0" applyFont="1" applyProtection="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xf>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xf>
    <xf numFmtId="164" fontId="3" fillId="0" borderId="1" xfId="1" applyNumberFormat="1" applyFont="1" applyBorder="1" applyAlignment="1">
      <alignment horizontal="center" vertical="center"/>
    </xf>
    <xf numFmtId="0" fontId="2" fillId="0" borderId="1" xfId="1" applyNumberFormat="1" applyFont="1" applyBorder="1" applyAlignment="1">
      <alignment horizontal="center" vertical="center"/>
    </xf>
    <xf numFmtId="0" fontId="3" fillId="0" borderId="1" xfId="1" applyNumberFormat="1" applyFont="1" applyBorder="1" applyAlignment="1">
      <alignment horizontal="center" vertical="center"/>
    </xf>
    <xf numFmtId="0" fontId="3" fillId="0" borderId="1" xfId="1" applyNumberFormat="1" applyFont="1" applyFill="1" applyBorder="1" applyAlignment="1">
      <alignment horizontal="center" vertical="center"/>
    </xf>
    <xf numFmtId="9" fontId="3" fillId="0" borderId="1" xfId="1" applyFont="1" applyBorder="1" applyAlignment="1">
      <alignment horizontal="center"/>
    </xf>
    <xf numFmtId="0" fontId="3" fillId="0" borderId="1" xfId="0" applyFont="1" applyBorder="1" applyAlignment="1" applyProtection="1">
      <alignment horizontal="center"/>
    </xf>
    <xf numFmtId="2" fontId="0" fillId="0" borderId="1" xfId="0" applyNumberFormat="1" applyBorder="1" applyAlignment="1">
      <alignment horizontal="center" vertical="center"/>
    </xf>
    <xf numFmtId="2" fontId="3" fillId="0" borderId="1" xfId="0" applyNumberFormat="1" applyFont="1" applyBorder="1" applyAlignment="1">
      <alignment horizontal="center" vertical="center"/>
    </xf>
    <xf numFmtId="0" fontId="3"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3" fillId="0" borderId="0" xfId="0" applyFont="1" applyBorder="1" applyAlignment="1">
      <alignment horizontal="center"/>
    </xf>
    <xf numFmtId="2" fontId="3" fillId="0" borderId="0" xfId="0" applyNumberFormat="1" applyFont="1" applyBorder="1" applyAlignment="1">
      <alignment horizontal="center" vertical="center"/>
    </xf>
    <xf numFmtId="2" fontId="3" fillId="0" borderId="3" xfId="0" applyNumberFormat="1" applyFont="1" applyBorder="1" applyAlignment="1">
      <alignment horizontal="center" vertical="center"/>
    </xf>
    <xf numFmtId="0" fontId="3" fillId="0" borderId="0" xfId="0" applyFont="1"/>
    <xf numFmtId="9" fontId="1" fillId="0" borderId="0" xfId="1" applyAlignment="1">
      <alignment horizontal="center"/>
    </xf>
    <xf numFmtId="9" fontId="0" fillId="0" borderId="0" xfId="0" applyNumberFormat="1" applyAlignment="1">
      <alignment horizontal="center"/>
    </xf>
    <xf numFmtId="2" fontId="3" fillId="2" borderId="1" xfId="0" applyNumberFormat="1" applyFont="1" applyFill="1" applyBorder="1" applyAlignment="1">
      <alignment horizontal="center" vertical="center"/>
    </xf>
    <xf numFmtId="0" fontId="3" fillId="0" borderId="1" xfId="0" applyFont="1" applyBorder="1" applyAlignment="1">
      <alignment horizontal="center"/>
    </xf>
    <xf numFmtId="0" fontId="0" fillId="0" borderId="1" xfId="0" applyFont="1" applyBorder="1" applyAlignment="1">
      <alignment horizontal="center" vertical="center"/>
    </xf>
    <xf numFmtId="164" fontId="1" fillId="0" borderId="0" xfId="1" applyNumberFormat="1" applyAlignment="1">
      <alignment horizontal="center"/>
    </xf>
    <xf numFmtId="164" fontId="0" fillId="0" borderId="0" xfId="0" applyNumberFormat="1" applyAlignment="1">
      <alignment horizontal="center"/>
    </xf>
    <xf numFmtId="0" fontId="3" fillId="0" borderId="0" xfId="0" applyFont="1" applyAlignment="1">
      <alignment horizontal="center"/>
    </xf>
    <xf numFmtId="0" fontId="0" fillId="0" borderId="0" xfId="0" applyAlignment="1" applyProtection="1">
      <alignment wrapText="1"/>
      <protection locked="0"/>
    </xf>
    <xf numFmtId="0" fontId="0" fillId="0" borderId="1" xfId="0" applyBorder="1" applyAlignment="1">
      <alignment horizontal="center"/>
    </xf>
    <xf numFmtId="0" fontId="0" fillId="0" borderId="1" xfId="0" applyBorder="1" applyAlignment="1">
      <alignment horizontal="center" wrapText="1"/>
    </xf>
    <xf numFmtId="0" fontId="3" fillId="0" borderId="0" xfId="0" applyFont="1" applyBorder="1" applyAlignment="1"/>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9" fontId="1" fillId="0" borderId="0" xfId="1" applyBorder="1"/>
    <xf numFmtId="0" fontId="0" fillId="0" borderId="11" xfId="0" applyFill="1" applyBorder="1" applyAlignment="1">
      <alignment horizontal="center"/>
    </xf>
    <xf numFmtId="0" fontId="3" fillId="0" borderId="4" xfId="0" applyFont="1" applyBorder="1" applyAlignment="1">
      <alignment horizontal="center" vertical="center"/>
    </xf>
    <xf numFmtId="9" fontId="1" fillId="0" borderId="1" xfId="1" applyBorder="1" applyAlignment="1">
      <alignment horizontal="center"/>
    </xf>
    <xf numFmtId="9" fontId="1" fillId="0" borderId="4" xfId="1" applyBorder="1" applyAlignment="1">
      <alignment horizontal="center" vertical="center"/>
    </xf>
    <xf numFmtId="0" fontId="0" fillId="3" borderId="0" xfId="0" applyFill="1" applyAlignment="1">
      <alignment horizontal="center" vertical="center"/>
    </xf>
    <xf numFmtId="0" fontId="0" fillId="3" borderId="0" xfId="0" applyFill="1" applyBorder="1" applyAlignment="1">
      <alignment horizontal="center" vertical="center"/>
    </xf>
    <xf numFmtId="0" fontId="0" fillId="0" borderId="4" xfId="0" applyBorder="1" applyAlignment="1">
      <alignment horizontal="center" vertical="center" wrapText="1"/>
    </xf>
    <xf numFmtId="9" fontId="0" fillId="0" borderId="0" xfId="0" applyNumberFormat="1"/>
    <xf numFmtId="0" fontId="0" fillId="0" borderId="0" xfId="0" applyBorder="1" applyAlignment="1">
      <alignment horizontal="center" vertical="center" wrapText="1"/>
    </xf>
    <xf numFmtId="0" fontId="0" fillId="0" borderId="0" xfId="0" applyBorder="1" applyAlignment="1">
      <alignment horizont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xf>
    <xf numFmtId="0" fontId="0" fillId="3" borderId="0" xfId="0" applyFill="1" applyBorder="1" applyAlignment="1">
      <alignment horizontal="center"/>
    </xf>
    <xf numFmtId="9" fontId="1" fillId="3" borderId="0" xfId="1" applyFill="1" applyBorder="1" applyAlignment="1">
      <alignment horizontal="center"/>
    </xf>
    <xf numFmtId="0" fontId="3" fillId="3" borderId="0" xfId="0" applyFont="1" applyFill="1" applyBorder="1" applyAlignment="1" applyProtection="1">
      <alignment horizontal="center" vertical="center"/>
      <protection locked="0"/>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7" fillId="3" borderId="0" xfId="0" applyFont="1" applyFill="1"/>
    <xf numFmtId="0" fontId="7" fillId="0" borderId="0" xfId="0" applyFont="1"/>
    <xf numFmtId="0" fontId="7" fillId="0" borderId="0" xfId="0" applyFont="1" applyBorder="1"/>
    <xf numFmtId="0" fontId="7" fillId="0" borderId="20" xfId="0" applyFont="1" applyBorder="1"/>
    <xf numFmtId="0" fontId="7" fillId="0" borderId="21" xfId="0" applyFont="1" applyBorder="1"/>
    <xf numFmtId="0" fontId="6" fillId="3" borderId="0" xfId="0" applyFont="1" applyFill="1" applyAlignment="1">
      <alignment horizontal="center" vertical="center" wrapText="1"/>
    </xf>
    <xf numFmtId="0" fontId="7" fillId="0" borderId="0" xfId="0" applyFont="1" applyBorder="1" applyAlignment="1">
      <alignment horizontal="center" vertical="center" wrapText="1"/>
    </xf>
    <xf numFmtId="0" fontId="6" fillId="3" borderId="0" xfId="0" applyFont="1" applyFill="1" applyBorder="1" applyAlignment="1">
      <alignment vertical="center" wrapText="1"/>
    </xf>
    <xf numFmtId="0" fontId="7" fillId="0" borderId="0" xfId="0" applyFont="1" applyBorder="1" applyAlignment="1"/>
    <xf numFmtId="0" fontId="7" fillId="0" borderId="21" xfId="0" applyFont="1" applyBorder="1" applyAlignment="1"/>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164" fontId="6" fillId="3" borderId="0" xfId="1" applyNumberFormat="1" applyFont="1" applyFill="1" applyBorder="1" applyAlignment="1">
      <alignment horizontal="center" vertical="center" wrapText="1"/>
    </xf>
    <xf numFmtId="0" fontId="6" fillId="0" borderId="20" xfId="0" applyFont="1" applyBorder="1" applyAlignment="1">
      <alignment vertical="center" wrapText="1"/>
    </xf>
    <xf numFmtId="0" fontId="6" fillId="0" borderId="0" xfId="0" applyFont="1" applyBorder="1" applyAlignment="1">
      <alignment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center" vertical="center" wrapText="1"/>
    </xf>
    <xf numFmtId="0" fontId="7" fillId="3" borderId="0" xfId="0" applyFont="1" applyFill="1" applyBorder="1"/>
    <xf numFmtId="0" fontId="7" fillId="3" borderId="0" xfId="0" applyFont="1" applyFill="1" applyAlignment="1">
      <alignment vertical="center" wrapText="1"/>
    </xf>
    <xf numFmtId="0" fontId="7" fillId="3" borderId="0" xfId="0" applyFont="1" applyFill="1" applyBorder="1" applyAlignment="1">
      <alignment vertical="center" wrapText="1"/>
    </xf>
    <xf numFmtId="0" fontId="7" fillId="0" borderId="0"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0" xfId="0" applyFont="1" applyAlignment="1">
      <alignment vertical="center" wrapText="1"/>
    </xf>
    <xf numFmtId="0" fontId="7" fillId="3" borderId="20" xfId="0" applyFont="1" applyFill="1" applyBorder="1"/>
    <xf numFmtId="0" fontId="7" fillId="3" borderId="22" xfId="0" applyFont="1" applyFill="1" applyBorder="1"/>
    <xf numFmtId="0" fontId="7" fillId="3" borderId="23" xfId="0" applyFont="1" applyFill="1" applyBorder="1"/>
    <xf numFmtId="165" fontId="6" fillId="3" borderId="0" xfId="1" applyNumberFormat="1" applyFont="1" applyFill="1" applyBorder="1" applyAlignment="1">
      <alignment horizontal="center" vertical="center" wrapText="1"/>
    </xf>
    <xf numFmtId="0" fontId="7" fillId="0" borderId="22" xfId="0" applyFont="1" applyBorder="1"/>
    <xf numFmtId="0" fontId="7" fillId="0" borderId="23" xfId="0" applyFont="1" applyBorder="1"/>
    <xf numFmtId="0" fontId="7" fillId="0" borderId="24" xfId="0" applyFont="1" applyBorder="1"/>
    <xf numFmtId="0" fontId="7" fillId="0" borderId="20" xfId="0" applyFont="1" applyBorder="1" applyAlignment="1"/>
    <xf numFmtId="0" fontId="6" fillId="3" borderId="2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vertical="center"/>
    </xf>
    <xf numFmtId="0" fontId="7" fillId="0" borderId="0" xfId="0" applyFont="1" applyFill="1" applyBorder="1" applyAlignment="1"/>
    <xf numFmtId="0" fontId="6" fillId="2" borderId="25" xfId="0" applyFont="1" applyFill="1" applyBorder="1" applyAlignment="1">
      <alignment horizontal="center" vertical="center" wrapText="1"/>
    </xf>
    <xf numFmtId="164" fontId="6" fillId="2" borderId="25" xfId="1" applyNumberFormat="1"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1" xfId="0" pivotButton="1"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7" borderId="31"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9" xfId="0" applyNumberFormat="1" applyFont="1" applyBorder="1" applyAlignment="1">
      <alignment horizontal="center" vertical="center" wrapText="1"/>
    </xf>
    <xf numFmtId="10" fontId="7" fillId="0" borderId="30"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7" fillId="3" borderId="21" xfId="0" applyFont="1" applyFill="1" applyBorder="1"/>
    <xf numFmtId="0" fontId="6" fillId="3" borderId="21"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1" xfId="0" applyFont="1" applyFill="1" applyBorder="1" applyAlignment="1">
      <alignment vertical="center" wrapText="1"/>
    </xf>
    <xf numFmtId="0" fontId="7" fillId="3" borderId="24" xfId="0" applyFont="1" applyFill="1" applyBorder="1"/>
    <xf numFmtId="165" fontId="6" fillId="2" borderId="25" xfId="1" applyNumberFormat="1" applyFont="1" applyFill="1" applyBorder="1" applyAlignment="1">
      <alignment horizontal="center" vertical="center" wrapText="1"/>
    </xf>
    <xf numFmtId="2" fontId="6" fillId="3" borderId="25" xfId="0" applyNumberFormat="1" applyFont="1" applyFill="1" applyBorder="1" applyAlignment="1">
      <alignment horizontal="center" vertical="center" wrapText="1"/>
    </xf>
    <xf numFmtId="164" fontId="6" fillId="3" borderId="25" xfId="1" applyNumberFormat="1" applyFont="1" applyFill="1" applyBorder="1" applyAlignment="1">
      <alignment horizontal="center"/>
    </xf>
    <xf numFmtId="164" fontId="6" fillId="3" borderId="25" xfId="1" applyNumberFormat="1" applyFont="1" applyFill="1" applyBorder="1" applyAlignment="1">
      <alignment horizontal="center" vertical="center"/>
    </xf>
    <xf numFmtId="0" fontId="7" fillId="0" borderId="23" xfId="0" applyFont="1" applyBorder="1" applyAlignment="1">
      <alignment horizontal="center" vertical="center" wrapText="1"/>
    </xf>
    <xf numFmtId="9" fontId="3" fillId="0" borderId="1" xfId="1" applyFont="1" applyBorder="1" applyAlignment="1">
      <alignment horizontal="center" vertical="center"/>
    </xf>
    <xf numFmtId="0" fontId="3" fillId="5"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xf>
    <xf numFmtId="164" fontId="10" fillId="0" borderId="1" xfId="1"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3"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 fillId="10" borderId="1" xfId="0" applyFont="1" applyFill="1" applyBorder="1" applyAlignment="1">
      <alignment horizontal="center" vertical="center"/>
    </xf>
    <xf numFmtId="164" fontId="3" fillId="10" borderId="1" xfId="1" applyNumberFormat="1" applyFont="1" applyFill="1" applyBorder="1" applyAlignment="1">
      <alignment horizontal="center" vertical="center"/>
    </xf>
    <xf numFmtId="2" fontId="0" fillId="3" borderId="1" xfId="0" applyNumberFormat="1" applyFill="1" applyBorder="1" applyAlignment="1">
      <alignment horizontal="center" vertical="center"/>
    </xf>
    <xf numFmtId="0" fontId="3" fillId="11" borderId="3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2" xfId="0" applyBorder="1" applyAlignment="1">
      <alignment horizontal="center" vertical="center" wrapText="1"/>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0" fontId="3" fillId="11" borderId="32" xfId="0" applyFont="1" applyFill="1" applyBorder="1" applyAlignment="1" applyProtection="1">
      <alignment horizontal="center" vertical="center" wrapText="1"/>
      <protection locked="0"/>
    </xf>
    <xf numFmtId="0" fontId="0" fillId="3" borderId="32" xfId="0" applyFill="1" applyBorder="1" applyAlignment="1">
      <alignment horizontal="center" vertical="center" wrapText="1"/>
    </xf>
    <xf numFmtId="2" fontId="3" fillId="11" borderId="1" xfId="0" applyNumberFormat="1" applyFont="1" applyFill="1" applyBorder="1" applyAlignment="1">
      <alignment horizontal="center" vertical="center"/>
    </xf>
    <xf numFmtId="0" fontId="0" fillId="3" borderId="32" xfId="0" applyFont="1" applyFill="1" applyBorder="1" applyAlignment="1">
      <alignment horizontal="center" vertical="center" wrapText="1"/>
    </xf>
    <xf numFmtId="2" fontId="0" fillId="3"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0" fontId="0" fillId="3" borderId="34" xfId="0" applyFill="1" applyBorder="1" applyAlignment="1" applyProtection="1">
      <alignment horizontal="center" vertical="center" wrapText="1"/>
      <protection locked="0"/>
    </xf>
    <xf numFmtId="2" fontId="0" fillId="0" borderId="25" xfId="0" applyNumberFormat="1" applyBorder="1"/>
    <xf numFmtId="0" fontId="3" fillId="11" borderId="34" xfId="0" applyFont="1" applyFill="1" applyBorder="1" applyAlignment="1" applyProtection="1">
      <alignment horizontal="center" vertical="center" wrapText="1"/>
      <protection locked="0"/>
    </xf>
    <xf numFmtId="2" fontId="0" fillId="3" borderId="2" xfId="0" applyNumberFormat="1" applyFont="1" applyFill="1" applyBorder="1" applyAlignment="1">
      <alignment horizontal="center" vertical="center"/>
    </xf>
    <xf numFmtId="0" fontId="3" fillId="0" borderId="26" xfId="0" applyFont="1" applyBorder="1" applyAlignment="1">
      <alignment horizontal="center" vertical="center" wrapText="1"/>
    </xf>
    <xf numFmtId="2" fontId="3" fillId="0" borderId="35" xfId="0" applyNumberFormat="1" applyFont="1" applyBorder="1" applyAlignment="1">
      <alignment horizontal="center" vertical="center"/>
    </xf>
    <xf numFmtId="2" fontId="3" fillId="0" borderId="36" xfId="0" applyNumberFormat="1" applyFont="1" applyBorder="1" applyAlignment="1">
      <alignment horizontal="center" vertical="center"/>
    </xf>
    <xf numFmtId="2" fontId="3" fillId="2" borderId="37" xfId="0" applyNumberFormat="1" applyFont="1" applyFill="1" applyBorder="1" applyAlignment="1">
      <alignment horizontal="center" vertical="center"/>
    </xf>
    <xf numFmtId="0" fontId="0" fillId="0" borderId="25" xfId="0" pivotButton="1" applyBorder="1" applyAlignment="1">
      <alignment horizontal="center" vertical="center"/>
    </xf>
    <xf numFmtId="0" fontId="0" fillId="0" borderId="25" xfId="0" applyBorder="1" applyAlignment="1">
      <alignment horizontal="center" vertical="center"/>
    </xf>
    <xf numFmtId="0" fontId="7" fillId="0" borderId="38" xfId="0" applyFont="1" applyBorder="1"/>
    <xf numFmtId="0" fontId="9" fillId="3" borderId="0" xfId="0" applyFont="1" applyFill="1" applyBorder="1" applyAlignment="1">
      <alignment horizontal="center" vertical="center"/>
    </xf>
    <xf numFmtId="0" fontId="7" fillId="3" borderId="0" xfId="0" applyFont="1" applyFill="1" applyBorder="1" applyAlignment="1"/>
    <xf numFmtId="2" fontId="0" fillId="0" borderId="25" xfId="0" applyNumberFormat="1" applyBorder="1" applyAlignment="1">
      <alignment horizontal="center" vertical="center"/>
    </xf>
    <xf numFmtId="0" fontId="7" fillId="0" borderId="0" xfId="0" applyFont="1" applyBorder="1" applyAlignment="1">
      <alignment wrapText="1"/>
    </xf>
    <xf numFmtId="0" fontId="0" fillId="0" borderId="28" xfId="0" applyBorder="1" applyAlignment="1">
      <alignment horizontal="center" vertical="center"/>
    </xf>
    <xf numFmtId="0" fontId="3" fillId="13" borderId="32" xfId="0" applyFont="1" applyFill="1" applyBorder="1" applyAlignment="1">
      <alignment horizontal="center" vertical="center" wrapText="1"/>
    </xf>
    <xf numFmtId="0" fontId="0" fillId="13" borderId="32" xfId="0" applyFill="1" applyBorder="1" applyAlignment="1">
      <alignment horizontal="center" vertical="center" wrapText="1"/>
    </xf>
    <xf numFmtId="2" fontId="0" fillId="13" borderId="1" xfId="0" applyNumberFormat="1" applyFill="1" applyBorder="1" applyAlignment="1">
      <alignment horizontal="center" vertical="center"/>
    </xf>
    <xf numFmtId="2" fontId="0" fillId="13" borderId="1" xfId="0" applyNumberFormat="1" applyFont="1" applyFill="1" applyBorder="1" applyAlignment="1">
      <alignment horizontal="center" vertical="center"/>
    </xf>
    <xf numFmtId="0" fontId="0" fillId="13" borderId="32" xfId="0" applyFont="1" applyFill="1" applyBorder="1" applyAlignment="1">
      <alignment horizontal="center" vertical="center" wrapText="1"/>
    </xf>
    <xf numFmtId="0" fontId="3" fillId="11" borderId="15" xfId="0" applyFont="1" applyFill="1" applyBorder="1" applyAlignment="1" applyProtection="1">
      <alignment horizontal="center" vertical="center" wrapText="1"/>
      <protection locked="0"/>
    </xf>
    <xf numFmtId="2" fontId="0" fillId="3" borderId="16" xfId="0" applyNumberFormat="1" applyFont="1" applyFill="1" applyBorder="1" applyAlignment="1">
      <alignment horizontal="center" vertical="center"/>
    </xf>
    <xf numFmtId="0" fontId="0" fillId="0" borderId="28" xfId="0" pivotButton="1" applyBorder="1" applyAlignment="1">
      <alignment horizontal="center" vertical="center"/>
    </xf>
    <xf numFmtId="2" fontId="3" fillId="11" borderId="32" xfId="0" applyNumberFormat="1" applyFont="1" applyFill="1" applyBorder="1" applyAlignment="1">
      <alignment horizontal="center" vertical="center" wrapText="1"/>
    </xf>
    <xf numFmtId="2" fontId="0" fillId="0" borderId="32" xfId="0" applyNumberFormat="1" applyFont="1" applyBorder="1" applyAlignment="1">
      <alignment horizontal="center" vertical="center" wrapText="1"/>
    </xf>
    <xf numFmtId="2" fontId="0" fillId="0" borderId="32" xfId="0" applyNumberFormat="1" applyBorder="1" applyAlignment="1">
      <alignment horizontal="center" vertical="center" wrapText="1"/>
    </xf>
    <xf numFmtId="2" fontId="0" fillId="3" borderId="32" xfId="0" applyNumberFormat="1" applyFill="1" applyBorder="1" applyAlignment="1">
      <alignment horizontal="center" vertical="center" wrapText="1"/>
    </xf>
    <xf numFmtId="2" fontId="0" fillId="3" borderId="32" xfId="0" applyNumberFormat="1" applyFont="1" applyFill="1" applyBorder="1" applyAlignment="1">
      <alignment horizontal="center" vertical="center" wrapText="1"/>
    </xf>
    <xf numFmtId="2" fontId="3" fillId="11" borderId="32" xfId="0" applyNumberFormat="1" applyFont="1" applyFill="1" applyBorder="1" applyAlignment="1" applyProtection="1">
      <alignment horizontal="center" vertical="center" wrapText="1"/>
      <protection locked="0"/>
    </xf>
    <xf numFmtId="2" fontId="0" fillId="3" borderId="15" xfId="0" applyNumberFormat="1" applyFill="1" applyBorder="1" applyAlignment="1" applyProtection="1">
      <alignment horizontal="center" vertical="center" wrapText="1"/>
      <protection locked="0"/>
    </xf>
    <xf numFmtId="0" fontId="3" fillId="7" borderId="28" xfId="0" applyFont="1" applyFill="1" applyBorder="1" applyAlignment="1">
      <alignment horizontal="center" vertical="center"/>
    </xf>
    <xf numFmtId="0" fontId="0" fillId="0" borderId="22" xfId="0" applyBorder="1"/>
    <xf numFmtId="0" fontId="0" fillId="0" borderId="23" xfId="0" applyBorder="1"/>
    <xf numFmtId="0" fontId="0" fillId="0" borderId="25" xfId="0"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8" fillId="0" borderId="0" xfId="0" applyFont="1"/>
    <xf numFmtId="0" fontId="3" fillId="11" borderId="39" xfId="0" applyFont="1" applyFill="1" applyBorder="1" applyAlignment="1">
      <alignment horizontal="center" vertical="center" wrapText="1"/>
    </xf>
    <xf numFmtId="2" fontId="3" fillId="11" borderId="4" xfId="0" applyNumberFormat="1" applyFont="1" applyFill="1" applyBorder="1" applyAlignment="1">
      <alignment horizontal="center" vertical="center"/>
    </xf>
    <xf numFmtId="2" fontId="3" fillId="2" borderId="40" xfId="0" applyNumberFormat="1" applyFont="1" applyFill="1" applyBorder="1" applyAlignment="1">
      <alignment horizontal="center" vertical="center"/>
    </xf>
    <xf numFmtId="2" fontId="3" fillId="2" borderId="33" xfId="0" applyNumberFormat="1" applyFont="1" applyFill="1" applyBorder="1" applyAlignment="1">
      <alignment horizontal="center" vertical="center"/>
    </xf>
    <xf numFmtId="2" fontId="3" fillId="13" borderId="33" xfId="0" applyNumberFormat="1" applyFont="1" applyFill="1" applyBorder="1" applyAlignment="1">
      <alignment horizontal="center" vertical="center"/>
    </xf>
    <xf numFmtId="2" fontId="3" fillId="2" borderId="41" xfId="0" applyNumberFormat="1" applyFont="1" applyFill="1" applyBorder="1" applyAlignment="1">
      <alignment horizontal="center" vertical="center"/>
    </xf>
    <xf numFmtId="0" fontId="3" fillId="6" borderId="25" xfId="0" applyFont="1" applyFill="1" applyBorder="1" applyAlignment="1">
      <alignment horizontal="center" vertical="center" wrapText="1"/>
    </xf>
    <xf numFmtId="0" fontId="3" fillId="6" borderId="25" xfId="0" applyFont="1" applyFill="1" applyBorder="1" applyAlignment="1">
      <alignment horizontal="center" vertical="center"/>
    </xf>
    <xf numFmtId="0" fontId="3" fillId="6" borderId="25" xfId="0" applyFont="1" applyFill="1" applyBorder="1" applyAlignment="1" applyProtection="1">
      <alignment horizontal="center" vertical="center" wrapText="1"/>
      <protection locked="0"/>
    </xf>
    <xf numFmtId="0" fontId="12" fillId="12" borderId="25" xfId="0" applyFont="1" applyFill="1" applyBorder="1" applyAlignment="1">
      <alignment horizontal="center" vertical="center" wrapText="1"/>
    </xf>
    <xf numFmtId="2" fontId="3" fillId="2" borderId="17" xfId="0" applyNumberFormat="1" applyFont="1" applyFill="1" applyBorder="1" applyAlignment="1">
      <alignment horizontal="center" vertical="center"/>
    </xf>
    <xf numFmtId="2" fontId="3" fillId="11" borderId="39" xfId="0" applyNumberFormat="1" applyFont="1" applyFill="1" applyBorder="1" applyAlignment="1">
      <alignment horizontal="center" vertical="center" wrapText="1"/>
    </xf>
    <xf numFmtId="0" fontId="3" fillId="6" borderId="25" xfId="0" applyFont="1" applyFill="1" applyBorder="1" applyAlignment="1">
      <alignment horizontal="center" vertical="center"/>
    </xf>
    <xf numFmtId="0" fontId="3" fillId="14" borderId="1" xfId="0" applyFont="1" applyFill="1" applyBorder="1" applyAlignment="1">
      <alignment horizontal="center" vertical="center" wrapText="1"/>
    </xf>
    <xf numFmtId="0" fontId="3" fillId="14" borderId="1" xfId="0" applyFont="1" applyFill="1" applyBorder="1" applyAlignment="1" applyProtection="1">
      <alignment horizontal="center" vertical="center"/>
      <protection locked="0"/>
    </xf>
    <xf numFmtId="0" fontId="3" fillId="14" borderId="1" xfId="0" applyFont="1" applyFill="1" applyBorder="1" applyAlignment="1" applyProtection="1">
      <alignment horizontal="center" vertical="center" wrapText="1"/>
      <protection locked="0"/>
    </xf>
    <xf numFmtId="0" fontId="3" fillId="14" borderId="1" xfId="0" applyFont="1" applyFill="1" applyBorder="1" applyAlignment="1">
      <alignment horizontal="center" vertical="center"/>
    </xf>
    <xf numFmtId="2" fontId="0" fillId="0" borderId="0" xfId="0" applyNumberFormat="1"/>
    <xf numFmtId="166" fontId="0" fillId="0" borderId="0" xfId="0" applyNumberFormat="1"/>
    <xf numFmtId="0" fontId="0" fillId="0" borderId="0" xfId="0" applyBorder="1"/>
    <xf numFmtId="2" fontId="0" fillId="0" borderId="0" xfId="0" applyNumberFormat="1" applyAlignment="1">
      <alignment horizontal="left"/>
    </xf>
    <xf numFmtId="0" fontId="0" fillId="0" borderId="38" xfId="0" applyBorder="1"/>
    <xf numFmtId="0" fontId="0" fillId="0" borderId="21" xfId="0" applyBorder="1"/>
    <xf numFmtId="2" fontId="0" fillId="0" borderId="21" xfId="0" applyNumberFormat="1" applyBorder="1"/>
    <xf numFmtId="0" fontId="0" fillId="0" borderId="22"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2" fontId="7" fillId="0" borderId="29" xfId="0" applyNumberFormat="1" applyFont="1" applyBorder="1" applyAlignment="1">
      <alignment horizontal="center" vertical="center" wrapText="1"/>
    </xf>
    <xf numFmtId="2" fontId="7" fillId="0" borderId="31" xfId="0" applyNumberFormat="1" applyFont="1" applyBorder="1" applyAlignment="1">
      <alignment horizontal="center" vertical="center" wrapText="1"/>
    </xf>
    <xf numFmtId="0" fontId="3" fillId="7" borderId="25" xfId="0" applyFont="1" applyFill="1" applyBorder="1" applyAlignment="1">
      <alignment horizontal="center" vertical="center"/>
    </xf>
    <xf numFmtId="1" fontId="0" fillId="0" borderId="42" xfId="0" applyNumberFormat="1" applyFont="1" applyBorder="1" applyAlignment="1">
      <alignment horizontal="center" vertical="center"/>
    </xf>
    <xf numFmtId="0" fontId="0" fillId="0" borderId="0" xfId="0" applyAlignment="1"/>
    <xf numFmtId="0" fontId="4" fillId="15" borderId="25" xfId="2" applyFont="1" applyFill="1" applyBorder="1" applyAlignment="1" applyProtection="1">
      <alignment horizontal="center" vertical="center"/>
    </xf>
    <xf numFmtId="0" fontId="3" fillId="0" borderId="0" xfId="0" applyFont="1" applyAlignment="1">
      <alignment vertical="center"/>
    </xf>
    <xf numFmtId="0" fontId="16" fillId="3" borderId="43" xfId="0" applyFont="1" applyFill="1" applyBorder="1" applyAlignment="1">
      <alignment horizontal="center" vertical="top" wrapText="1"/>
    </xf>
    <xf numFmtId="0" fontId="16" fillId="3" borderId="44" xfId="0" applyFont="1" applyFill="1" applyBorder="1" applyAlignment="1">
      <alignment horizontal="center" vertical="top"/>
    </xf>
    <xf numFmtId="0" fontId="16" fillId="3" borderId="45" xfId="0" applyFont="1" applyFill="1" applyBorder="1" applyAlignment="1">
      <alignment horizontal="center" vertical="top"/>
    </xf>
    <xf numFmtId="0" fontId="16" fillId="3" borderId="46" xfId="0" applyFont="1" applyFill="1" applyBorder="1" applyAlignment="1">
      <alignment horizontal="center" vertical="top"/>
    </xf>
    <xf numFmtId="0" fontId="16" fillId="3" borderId="0" xfId="0" applyFont="1" applyFill="1" applyBorder="1" applyAlignment="1">
      <alignment horizontal="center" vertical="top"/>
    </xf>
    <xf numFmtId="0" fontId="16" fillId="3" borderId="47" xfId="0" applyFont="1" applyFill="1" applyBorder="1" applyAlignment="1">
      <alignment horizontal="center" vertical="top"/>
    </xf>
    <xf numFmtId="0" fontId="16" fillId="3" borderId="48" xfId="0" applyFont="1" applyFill="1" applyBorder="1" applyAlignment="1">
      <alignment horizontal="center" vertical="top"/>
    </xf>
    <xf numFmtId="0" fontId="16" fillId="3" borderId="49" xfId="0" applyFont="1" applyFill="1" applyBorder="1" applyAlignment="1">
      <alignment horizontal="center" vertical="top"/>
    </xf>
    <xf numFmtId="0" fontId="16" fillId="3" borderId="50" xfId="0" applyFont="1" applyFill="1" applyBorder="1" applyAlignment="1">
      <alignment horizontal="center" vertical="top"/>
    </xf>
    <xf numFmtId="0" fontId="6" fillId="15" borderId="51" xfId="2" applyFont="1" applyFill="1" applyBorder="1" applyAlignment="1" applyProtection="1">
      <alignment horizontal="center" vertical="center"/>
    </xf>
    <xf numFmtId="0" fontId="6" fillId="15" borderId="52" xfId="2" applyFont="1" applyFill="1" applyBorder="1" applyAlignment="1" applyProtection="1">
      <alignment horizontal="center" vertical="center"/>
    </xf>
    <xf numFmtId="0" fontId="6" fillId="15" borderId="53" xfId="2" applyFont="1" applyFill="1" applyBorder="1" applyAlignment="1" applyProtection="1">
      <alignment horizontal="center" vertical="center"/>
    </xf>
    <xf numFmtId="0" fontId="6" fillId="15" borderId="54" xfId="2" applyFont="1" applyFill="1" applyBorder="1" applyAlignment="1" applyProtection="1">
      <alignment horizontal="center" vertical="center"/>
    </xf>
    <xf numFmtId="0" fontId="6" fillId="15" borderId="55" xfId="2" applyFont="1" applyFill="1" applyBorder="1" applyAlignment="1" applyProtection="1">
      <alignment horizontal="center" vertical="center"/>
    </xf>
    <xf numFmtId="0" fontId="6" fillId="15" borderId="56" xfId="2" applyFont="1" applyFill="1" applyBorder="1" applyAlignment="1" applyProtection="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19" xfId="0" applyFont="1" applyFill="1" applyBorder="1" applyAlignment="1">
      <alignment horizontal="center" vertical="center"/>
    </xf>
    <xf numFmtId="0" fontId="9" fillId="8" borderId="27" xfId="0" applyFont="1" applyFill="1" applyBorder="1" applyAlignment="1">
      <alignment horizontal="center" vertical="center"/>
    </xf>
    <xf numFmtId="0" fontId="9" fillId="8" borderId="28" xfId="0" applyFont="1" applyFill="1" applyBorder="1" applyAlignment="1">
      <alignment horizontal="center" vertical="center"/>
    </xf>
    <xf numFmtId="0" fontId="6" fillId="2" borderId="26" xfId="0" applyFont="1" applyFill="1" applyBorder="1" applyAlignment="1">
      <alignment horizontal="center"/>
    </xf>
    <xf numFmtId="0" fontId="6" fillId="2" borderId="27" xfId="0" applyFont="1" applyFill="1" applyBorder="1" applyAlignment="1">
      <alignment horizontal="center"/>
    </xf>
    <xf numFmtId="0" fontId="6" fillId="2" borderId="28" xfId="0" applyFont="1" applyFill="1" applyBorder="1" applyAlignment="1">
      <alignment horizontal="center"/>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6" fillId="2" borderId="26" xfId="0" applyFont="1" applyFill="1" applyBorder="1" applyAlignment="1">
      <alignment horizontal="center" wrapText="1"/>
    </xf>
    <xf numFmtId="0" fontId="6" fillId="2" borderId="27" xfId="0" applyFont="1" applyFill="1" applyBorder="1" applyAlignment="1">
      <alignment horizontal="center" wrapText="1"/>
    </xf>
    <xf numFmtId="0" fontId="6" fillId="2" borderId="28" xfId="0" applyFont="1" applyFill="1" applyBorder="1" applyAlignment="1">
      <alignment horizontal="center" wrapText="1"/>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9"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7" fillId="0" borderId="20" xfId="0" applyFont="1" applyBorder="1" applyAlignment="1">
      <alignment horizont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6" borderId="1" xfId="0" applyFont="1" applyFill="1" applyBorder="1" applyAlignment="1">
      <alignment horizontal="center"/>
    </xf>
    <xf numFmtId="0" fontId="3" fillId="5" borderId="1" xfId="0" applyFont="1" applyFill="1" applyBorder="1" applyAlignment="1">
      <alignment horizont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14" borderId="1" xfId="0" applyFont="1" applyFill="1" applyBorder="1" applyAlignment="1">
      <alignment horizontal="center" vertical="center"/>
    </xf>
    <xf numFmtId="0" fontId="3" fillId="6" borderId="25" xfId="0" applyFont="1" applyFill="1" applyBorder="1" applyAlignment="1">
      <alignment horizontal="center" vertical="center"/>
    </xf>
    <xf numFmtId="0" fontId="3" fillId="14" borderId="5" xfId="0" applyFont="1" applyFill="1" applyBorder="1" applyAlignment="1">
      <alignment horizontal="center" vertical="center"/>
    </xf>
    <xf numFmtId="0" fontId="3" fillId="14" borderId="6" xfId="0" applyFont="1" applyFill="1" applyBorder="1" applyAlignment="1">
      <alignment horizontal="center" vertical="center"/>
    </xf>
    <xf numFmtId="0" fontId="3" fillId="14" borderId="7" xfId="0" applyFont="1" applyFill="1" applyBorder="1" applyAlignment="1">
      <alignment horizontal="center" vertical="center"/>
    </xf>
    <xf numFmtId="0" fontId="3" fillId="14" borderId="1" xfId="0" applyFont="1" applyFill="1" applyBorder="1" applyAlignment="1">
      <alignment horizont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38" xfId="0" applyFont="1" applyFill="1" applyBorder="1" applyAlignment="1">
      <alignment horizontal="center" vertical="center"/>
    </xf>
    <xf numFmtId="0" fontId="13" fillId="13" borderId="0" xfId="0" applyFont="1" applyFill="1" applyAlignment="1">
      <alignment horizontal="center" vertical="center"/>
    </xf>
  </cellXfs>
  <cellStyles count="3">
    <cellStyle name="Hyperlink" xfId="2" builtinId="8"/>
    <cellStyle name="Normal" xfId="0" builtinId="0"/>
    <cellStyle name="Porcentagem" xfId="1" builtinId="5"/>
  </cellStyles>
  <dxfs count="118">
    <dxf>
      <font>
        <color auto="1"/>
      </font>
      <fill>
        <patternFill>
          <bgColor rgb="FF92D050"/>
        </patternFill>
      </fill>
    </dxf>
    <dxf>
      <font>
        <b/>
      </font>
    </dxf>
    <dxf>
      <numFmt numFmtId="2" formatCode="0.00"/>
    </dxf>
    <dxf>
      <numFmt numFmtId="2" formatCode="0.00"/>
    </dxf>
    <dxf>
      <numFmt numFmtId="2" formatCode="0.00"/>
    </dxf>
    <dxf>
      <alignment wrapText="1" readingOrder="0"/>
    </dxf>
    <dxf>
      <font>
        <b/>
      </font>
    </dxf>
    <dxf>
      <fill>
        <patternFill patternType="solid">
          <bgColor rgb="FFFFFF00"/>
        </patternFill>
      </fill>
    </dxf>
    <dxf>
      <alignment horizontal="center" readingOrder="0"/>
    </dxf>
    <dxf>
      <alignment vertical="center" readingOrder="0"/>
    </dxf>
    <dxf>
      <border>
        <right style="medium">
          <color indexed="64"/>
        </right>
        <top style="medium">
          <color indexed="64"/>
        </top>
        <bottom style="medium">
          <color indexed="64"/>
        </bottom>
      </border>
    </dxf>
    <dxf>
      <alignment horizontal="center" readingOrder="0"/>
    </dxf>
    <dxf>
      <alignment vertical="center" readingOrder="0"/>
    </dxf>
    <dxf>
      <border>
        <right style="medium">
          <color indexed="64"/>
        </right>
        <top style="medium">
          <color indexed="64"/>
        </top>
        <bottom style="medium">
          <color indexed="64"/>
        </bottom>
        <vertical style="medium">
          <color indexed="64"/>
        </vertical>
        <horizontal style="medium">
          <color indexed="64"/>
        </horizontal>
      </border>
    </dxf>
    <dxf>
      <fill>
        <patternFill patternType="solid">
          <bgColor rgb="FFFFFF00"/>
        </patternFill>
      </fill>
    </dxf>
    <dxf>
      <fill>
        <patternFill patternType="solid">
          <bgColor rgb="FFFFFF00"/>
        </patternFill>
      </fill>
    </dxf>
    <dxf>
      <alignment horizontal="center" readingOrder="0"/>
    </dxf>
    <dxf>
      <alignment vertical="center" readingOrder="0"/>
    </dxf>
    <dxf>
      <numFmt numFmtId="2" formatCode="0.00"/>
    </dxf>
    <dxf>
      <numFmt numFmtId="2" formatCode="0.00"/>
    </dxf>
    <dxf>
      <numFmt numFmtId="2" formatCode="0.00"/>
    </dxf>
    <dxf>
      <numFmt numFmtId="2" formatCode="0.00"/>
    </dxf>
    <dxf>
      <numFmt numFmtId="2" formatCode="0.0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left style="medium">
          <color indexed="64"/>
        </left>
        <bottom style="medium">
          <color indexed="64"/>
        </bottom>
      </border>
    </dxf>
    <dxf>
      <border>
        <left style="medium">
          <color indexed="64"/>
        </left>
        <bottom style="medium">
          <color indexed="64"/>
        </bottom>
      </border>
    </dxf>
    <dxf>
      <border>
        <left style="medium">
          <color indexed="64"/>
        </left>
        <bottom style="medium">
          <color indexed="64"/>
        </bottom>
      </border>
    </dxf>
    <dxf>
      <border>
        <left style="medium">
          <color indexed="64"/>
        </left>
        <bottom style="medium">
          <color indexed="64"/>
        </bottom>
      </border>
    </dxf>
    <dxf>
      <border>
        <left style="medium">
          <color indexed="64"/>
        </left>
        <bottom style="medium">
          <color indexed="64"/>
        </bottom>
      </border>
    </dxf>
    <dxf>
      <border>
        <left style="medium">
          <color indexed="64"/>
        </left>
        <bottom style="medium">
          <color indexed="64"/>
        </bottom>
      </border>
    </dxf>
    <dxf>
      <border>
        <left style="medium">
          <color indexed="64"/>
        </lef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font>
        <sz val="11"/>
      </font>
    </dxf>
    <dxf>
      <fill>
        <patternFill>
          <bgColor rgb="FFFFFF00"/>
        </patternFill>
      </fill>
    </dxf>
    <dxf>
      <font>
        <b val="0"/>
      </font>
    </dxf>
    <dxf>
      <fill>
        <patternFill patternType="solid">
          <bgColor rgb="FF00B0F0"/>
        </patternFill>
      </fill>
    </dxf>
    <dxf>
      <border>
        <right style="medium">
          <color indexed="64"/>
        </right>
        <bottom style="medium">
          <color indexed="64"/>
        </bottom>
      </border>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horizontal="center" readingOrder="0"/>
    </dxf>
    <dxf>
      <alignment vertic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border>
    </dxf>
    <dxf>
      <border>
        <left style="medium">
          <color indexed="64"/>
        </left>
        <right style="medium">
          <color indexed="64"/>
        </right>
      </border>
    </dxf>
    <dxf>
      <border>
        <left style="medium">
          <color indexed="64"/>
        </left>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medium">
          <color indexed="64"/>
        </left>
        <right style="medium">
          <color indexed="64"/>
        </right>
        <bottom style="medium">
          <color indexed="64"/>
        </bottom>
      </border>
    </dxf>
    <dxf>
      <font>
        <sz val="11"/>
      </font>
    </dxf>
    <dxf>
      <fill>
        <patternFill>
          <bgColor rgb="FFFFFF00"/>
        </patternFill>
      </fill>
    </dxf>
    <dxf>
      <fill>
        <patternFill patternType="solid">
          <bgColor rgb="FF00B0F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border>
    </dxf>
    <dxf>
      <alignment wrapText="1" readingOrder="0"/>
    </dxf>
    <dxf>
      <border>
        <left style="thin">
          <color indexed="64"/>
        </left>
        <right style="thin">
          <color indexed="64"/>
        </right>
        <bottom style="thin">
          <color indexed="64"/>
        </bottom>
        <vertical style="thin">
          <color indexed="64"/>
        </vertical>
      </border>
    </dxf>
    <dxf>
      <alignment horizontal="center" readingOrder="0"/>
    </dxf>
    <dxf>
      <alignment vertical="center" readingOrder="0"/>
    </dxf>
  </dxfs>
  <tableStyles count="0" defaultTableStyle="TableStyleMedium9" defaultPivotStyle="PivotStyleLight16"/>
  <colors>
    <mruColors>
      <color rgb="FF00CC00"/>
      <color rgb="FF84B68C"/>
      <color rgb="FFFFFF99"/>
      <color rgb="FF83AEE1"/>
      <color rgb="FF96C09D"/>
      <color rgb="FFD38583"/>
      <color rgb="FF79AF82"/>
      <color rgb="FFCE76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pt-BR" sz="1400"/>
              <a:t>Taxa</a:t>
            </a:r>
            <a:r>
              <a:rPr lang="pt-BR" sz="1400" baseline="0"/>
              <a:t> de egressos que trabalham parcial ou totalmente na área de formação</a:t>
            </a:r>
            <a:endParaRPr lang="pt-BR" sz="1400"/>
          </a:p>
        </c:rich>
      </c:tx>
      <c:layout>
        <c:manualLayout>
          <c:xMode val="edge"/>
          <c:yMode val="edge"/>
          <c:x val="0.12320494712573712"/>
          <c:y val="2.013450107936008E-2"/>
        </c:manualLayout>
      </c:layout>
    </c:title>
    <c:plotArea>
      <c:layout/>
      <c:barChart>
        <c:barDir val="bar"/>
        <c:grouping val="clustered"/>
        <c:ser>
          <c:idx val="0"/>
          <c:order val="0"/>
          <c:spPr>
            <a:solidFill>
              <a:srgbClr val="92D05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Calc!$M$3:$M$20</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Calc!$S$3:$S$20</c:f>
              <c:numCache>
                <c:formatCode>0%</c:formatCode>
                <c:ptCount val="18"/>
                <c:pt idx="0">
                  <c:v>0.55555555555555558</c:v>
                </c:pt>
                <c:pt idx="1">
                  <c:v>0.7</c:v>
                </c:pt>
                <c:pt idx="2">
                  <c:v>0.33333333333333331</c:v>
                </c:pt>
                <c:pt idx="3">
                  <c:v>0.56000000000000005</c:v>
                </c:pt>
                <c:pt idx="4">
                  <c:v>0.32258064516129031</c:v>
                </c:pt>
                <c:pt idx="5">
                  <c:v>0.66666666666666663</c:v>
                </c:pt>
                <c:pt idx="6">
                  <c:v>0.66666666666666663</c:v>
                </c:pt>
                <c:pt idx="7">
                  <c:v>0.42857142857142855</c:v>
                </c:pt>
                <c:pt idx="8">
                  <c:v>0.61290322580645162</c:v>
                </c:pt>
                <c:pt idx="9">
                  <c:v>0.52941176470588236</c:v>
                </c:pt>
                <c:pt idx="10">
                  <c:v>0.16666666666666666</c:v>
                </c:pt>
                <c:pt idx="11">
                  <c:v>0.29411764705882354</c:v>
                </c:pt>
                <c:pt idx="12">
                  <c:v>0.58823529411764708</c:v>
                </c:pt>
                <c:pt idx="13">
                  <c:v>0.54838709677419351</c:v>
                </c:pt>
                <c:pt idx="14">
                  <c:v>0.4</c:v>
                </c:pt>
                <c:pt idx="15">
                  <c:v>0.77777777777777779</c:v>
                </c:pt>
                <c:pt idx="16">
                  <c:v>0.59090909090909094</c:v>
                </c:pt>
                <c:pt idx="17">
                  <c:v>0.5</c:v>
                </c:pt>
              </c:numCache>
            </c:numRef>
          </c:val>
          <c:extLst xmlns:c16r2="http://schemas.microsoft.com/office/drawing/2015/06/chart">
            <c:ext xmlns:c16="http://schemas.microsoft.com/office/drawing/2014/chart" uri="{C3380CC4-5D6E-409C-BE32-E72D297353CC}">
              <c16:uniqueId val="{00000000-4EBD-4F92-98CE-4703F85B5568}"/>
            </c:ext>
          </c:extLst>
        </c:ser>
        <c:dLbls>
          <c:showVal val="1"/>
        </c:dLbls>
        <c:axId val="85835136"/>
        <c:axId val="108057728"/>
      </c:barChart>
      <c:catAx>
        <c:axId val="85835136"/>
        <c:scaling>
          <c:orientation val="minMax"/>
        </c:scaling>
        <c:axPos val="l"/>
        <c:numFmt formatCode="General" sourceLinked="0"/>
        <c:tickLblPos val="nextTo"/>
        <c:crossAx val="108057728"/>
        <c:crosses val="autoZero"/>
        <c:auto val="1"/>
        <c:lblAlgn val="ctr"/>
        <c:lblOffset val="100"/>
      </c:catAx>
      <c:valAx>
        <c:axId val="108057728"/>
        <c:scaling>
          <c:orientation val="minMax"/>
        </c:scaling>
        <c:axPos val="b"/>
        <c:majorGridlines/>
        <c:numFmt formatCode="0%" sourceLinked="1"/>
        <c:tickLblPos val="nextTo"/>
        <c:crossAx val="85835136"/>
        <c:crosses val="autoZero"/>
        <c:crossBetween val="between"/>
      </c:valAx>
    </c:plotArea>
    <c:plotVisOnly val="1"/>
    <c:dispBlanksAs val="gap"/>
  </c:chart>
  <c:printSettings>
    <c:headerFooter/>
    <c:pageMargins b="0.78740157499999996" l="0.511811024" r="0.511811024" t="0.78740157499999996" header="0.31496062000000452" footer="0.3149606200000045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style val="5"/>
  <c:chart>
    <c:title>
      <c:txPr>
        <a:bodyPr/>
        <a:lstStyle/>
        <a:p>
          <a:pPr>
            <a:defRPr sz="1400"/>
          </a:pPr>
          <a:endParaRPr lang="pt-BR"/>
        </a:p>
      </c:txPr>
    </c:title>
    <c:plotArea>
      <c:layout/>
      <c:barChart>
        <c:barDir val="bar"/>
        <c:grouping val="clustered"/>
        <c:ser>
          <c:idx val="0"/>
          <c:order val="0"/>
          <c:tx>
            <c:strRef>
              <c:f>Calc!$K$2</c:f>
              <c:strCache>
                <c:ptCount val="1"/>
                <c:pt idx="0">
                  <c:v>% egressos trabalhando e (trabalhando e estudando)</c:v>
                </c:pt>
              </c:strCache>
            </c:strRef>
          </c:tx>
          <c:dLbls>
            <c:dLblPos val="outEnd"/>
            <c:showVal val="1"/>
          </c:dLbls>
          <c:cat>
            <c:strRef>
              <c:f>Calc!$B$3:$B$20</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Calc!$K$3:$K$20</c:f>
              <c:numCache>
                <c:formatCode>0.0%</c:formatCode>
                <c:ptCount val="18"/>
                <c:pt idx="0">
                  <c:v>0.45</c:v>
                </c:pt>
                <c:pt idx="1">
                  <c:v>0.7142857142857143</c:v>
                </c:pt>
                <c:pt idx="2">
                  <c:v>0.40909090909090912</c:v>
                </c:pt>
                <c:pt idx="3">
                  <c:v>0.5494505494505495</c:v>
                </c:pt>
                <c:pt idx="4">
                  <c:v>0.5636363636363636</c:v>
                </c:pt>
                <c:pt idx="5">
                  <c:v>0.58389261744966447</c:v>
                </c:pt>
                <c:pt idx="6">
                  <c:v>0.33333333333333331</c:v>
                </c:pt>
                <c:pt idx="7">
                  <c:v>0.53846153846153844</c:v>
                </c:pt>
                <c:pt idx="8">
                  <c:v>0.39743589743589741</c:v>
                </c:pt>
                <c:pt idx="9">
                  <c:v>0.38636363636363635</c:v>
                </c:pt>
                <c:pt idx="10">
                  <c:v>0.17142857142857143</c:v>
                </c:pt>
                <c:pt idx="11">
                  <c:v>0.35416666666666669</c:v>
                </c:pt>
                <c:pt idx="12">
                  <c:v>0.36170212765957449</c:v>
                </c:pt>
                <c:pt idx="13">
                  <c:v>0.72093023255813948</c:v>
                </c:pt>
                <c:pt idx="14">
                  <c:v>0.30612244897959184</c:v>
                </c:pt>
                <c:pt idx="15">
                  <c:v>0.40909090909090912</c:v>
                </c:pt>
                <c:pt idx="16">
                  <c:v>0.70462633451957291</c:v>
                </c:pt>
                <c:pt idx="17">
                  <c:v>0.4</c:v>
                </c:pt>
              </c:numCache>
            </c:numRef>
          </c:val>
        </c:ser>
        <c:axId val="100157696"/>
        <c:axId val="100159488"/>
      </c:barChart>
      <c:catAx>
        <c:axId val="100157696"/>
        <c:scaling>
          <c:orientation val="minMax"/>
        </c:scaling>
        <c:axPos val="l"/>
        <c:tickLblPos val="nextTo"/>
        <c:crossAx val="100159488"/>
        <c:crosses val="autoZero"/>
        <c:auto val="1"/>
        <c:lblAlgn val="ctr"/>
        <c:lblOffset val="100"/>
      </c:catAx>
      <c:valAx>
        <c:axId val="100159488"/>
        <c:scaling>
          <c:orientation val="minMax"/>
        </c:scaling>
        <c:axPos val="b"/>
        <c:majorGridlines/>
        <c:numFmt formatCode="0.0%" sourceLinked="1"/>
        <c:tickLblPos val="nextTo"/>
        <c:crossAx val="100157696"/>
        <c:crosses val="autoZero"/>
        <c:crossBetween val="between"/>
      </c:valAx>
    </c:plotArea>
    <c:plotVisOnly val="1"/>
  </c:chart>
  <c:printSettings>
    <c:headerFooter/>
    <c:pageMargins b="0.78740157499999996" l="0.511811024" r="0.511811024" t="0.78740157499999996" header="0.31496062000000213" footer="0.3149606200000021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pt-BR"/>
  <c:style val="5"/>
  <c:chart>
    <c:title>
      <c:tx>
        <c:rich>
          <a:bodyPr/>
          <a:lstStyle/>
          <a:p>
            <a:pPr>
              <a:defRPr/>
            </a:pPr>
            <a:r>
              <a:rPr lang="pt-BR"/>
              <a:t> </a:t>
            </a:r>
            <a:r>
              <a:rPr lang="pt-BR" sz="1400"/>
              <a:t>Taxa de egressos que não trabalham na área de formação</a:t>
            </a:r>
          </a:p>
        </c:rich>
      </c:tx>
    </c:title>
    <c:plotArea>
      <c:layout/>
      <c:barChart>
        <c:barDir val="bar"/>
        <c:grouping val="clustered"/>
        <c:ser>
          <c:idx val="0"/>
          <c:order val="0"/>
          <c:tx>
            <c:strRef>
              <c:f>Calc!$T$2</c:f>
              <c:strCache>
                <c:ptCount val="1"/>
                <c:pt idx="0">
                  <c:v>% não trabalham na área de formação</c:v>
                </c:pt>
              </c:strCache>
            </c:strRef>
          </c:tx>
          <c:dLbls>
            <c:dLblPos val="outEnd"/>
            <c:showVal val="1"/>
          </c:dLbls>
          <c:cat>
            <c:strRef>
              <c:f>Calc!$M$3:$M$20</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Calc!$T$3:$T$20</c:f>
              <c:numCache>
                <c:formatCode>0%</c:formatCode>
                <c:ptCount val="18"/>
                <c:pt idx="0">
                  <c:v>0.44444444444444442</c:v>
                </c:pt>
                <c:pt idx="1">
                  <c:v>0.3</c:v>
                </c:pt>
                <c:pt idx="2">
                  <c:v>0.66666666666666663</c:v>
                </c:pt>
                <c:pt idx="3">
                  <c:v>0.44</c:v>
                </c:pt>
                <c:pt idx="4">
                  <c:v>0.67741935483870963</c:v>
                </c:pt>
                <c:pt idx="5">
                  <c:v>0.33333333333333331</c:v>
                </c:pt>
                <c:pt idx="6">
                  <c:v>0.33333333333333331</c:v>
                </c:pt>
                <c:pt idx="7">
                  <c:v>0.5714285714285714</c:v>
                </c:pt>
                <c:pt idx="8">
                  <c:v>0.38709677419354838</c:v>
                </c:pt>
                <c:pt idx="9">
                  <c:v>0.47058823529411764</c:v>
                </c:pt>
                <c:pt idx="10">
                  <c:v>0.66666666666666663</c:v>
                </c:pt>
                <c:pt idx="11">
                  <c:v>0.70588235294117652</c:v>
                </c:pt>
                <c:pt idx="12">
                  <c:v>0.41176470588235292</c:v>
                </c:pt>
                <c:pt idx="13">
                  <c:v>0.45161290322580644</c:v>
                </c:pt>
                <c:pt idx="14">
                  <c:v>0.6</c:v>
                </c:pt>
                <c:pt idx="15">
                  <c:v>0.22222222222222221</c:v>
                </c:pt>
                <c:pt idx="16">
                  <c:v>0.40909090909090912</c:v>
                </c:pt>
                <c:pt idx="17">
                  <c:v>0.5</c:v>
                </c:pt>
              </c:numCache>
            </c:numRef>
          </c:val>
        </c:ser>
        <c:axId val="100165888"/>
        <c:axId val="100175872"/>
      </c:barChart>
      <c:catAx>
        <c:axId val="100165888"/>
        <c:scaling>
          <c:orientation val="minMax"/>
        </c:scaling>
        <c:axPos val="l"/>
        <c:tickLblPos val="nextTo"/>
        <c:crossAx val="100175872"/>
        <c:crosses val="autoZero"/>
        <c:auto val="1"/>
        <c:lblAlgn val="ctr"/>
        <c:lblOffset val="100"/>
      </c:catAx>
      <c:valAx>
        <c:axId val="100175872"/>
        <c:scaling>
          <c:orientation val="minMax"/>
        </c:scaling>
        <c:axPos val="b"/>
        <c:majorGridlines/>
        <c:numFmt formatCode="0%" sourceLinked="1"/>
        <c:tickLblPos val="nextTo"/>
        <c:crossAx val="100165888"/>
        <c:crosses val="autoZero"/>
        <c:crossBetween val="between"/>
      </c:valAx>
    </c:plotArea>
    <c:plotVisOnly val="1"/>
  </c:chart>
  <c:printSettings>
    <c:headerFooter/>
    <c:pageMargins b="0.78740157499999996" l="0.511811024" r="0.511811024" t="0.78740157499999996" header="0.31496062000000213" footer="0.3149606200000021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pt-BR"/>
  <c:pivotSource>
    <c:name>[Cópia de Indicadores Egressos_Inicial a 18_10_2016_Modificado_TD_N5.xlsx]Indicadores!Tabela dinâmica3</c:name>
    <c:fmtId val="1"/>
  </c:pivotSource>
  <c:chart>
    <c:title>
      <c:tx>
        <c:rich>
          <a:bodyPr/>
          <a:lstStyle/>
          <a:p>
            <a:pPr>
              <a:defRPr/>
            </a:pPr>
            <a:r>
              <a:rPr lang="pt-BR"/>
              <a:t>Informações por Curso </a:t>
            </a:r>
          </a:p>
        </c:rich>
      </c:tx>
    </c:title>
    <c:pivotFmts>
      <c:pivotFmt>
        <c:idx val="0"/>
        <c:dLbl>
          <c:idx val="0"/>
          <c:delete val="1"/>
        </c:dLbl>
      </c:pivotFmt>
      <c:pivotFmt>
        <c:idx val="1"/>
        <c:dLbl>
          <c:idx val="0"/>
          <c:dLblPos val="outEnd"/>
          <c:showVal val="1"/>
        </c:dLbl>
      </c:pivotFmt>
      <c:pivotFmt>
        <c:idx val="2"/>
        <c:dLbl>
          <c:idx val="0"/>
          <c:dLblPos val="outEnd"/>
          <c:showVal val="1"/>
        </c:dLbl>
      </c:pivotFmt>
      <c:pivotFmt>
        <c:idx val="3"/>
        <c:dLbl>
          <c:idx val="0"/>
          <c:dLblPos val="outEnd"/>
          <c:showVal val="1"/>
        </c:dLbl>
      </c:pivotFmt>
      <c:pivotFmt>
        <c:idx val="4"/>
        <c:dLbl>
          <c:idx val="0"/>
          <c:dLblPos val="outEnd"/>
          <c:showVal val="1"/>
        </c:dLbl>
      </c:pivotFmt>
      <c:pivotFmt>
        <c:idx val="5"/>
        <c:dLbl>
          <c:idx val="0"/>
          <c:dLblPos val="outEnd"/>
          <c:showVal val="1"/>
        </c:dLbl>
      </c:pivotFmt>
      <c:pivotFmt>
        <c:idx val="6"/>
        <c:dLbl>
          <c:idx val="0"/>
          <c:dLblPos val="outEnd"/>
          <c:showVal val="1"/>
        </c:dLbl>
      </c:pivotFmt>
      <c:pivotFmt>
        <c:idx val="7"/>
        <c:dLbl>
          <c:idx val="0"/>
          <c:dLblPos val="outEnd"/>
          <c:showVal val="1"/>
        </c:dLbl>
      </c:pivotFmt>
      <c:pivotFmt>
        <c:idx val="8"/>
        <c:dLbl>
          <c:idx val="0"/>
          <c:dLblPos val="outEnd"/>
          <c:showVal val="1"/>
        </c:dLbl>
      </c:pivotFmt>
      <c:pivotFmt>
        <c:idx val="9"/>
        <c:dLbl>
          <c:idx val="0"/>
          <c:delete val="1"/>
        </c:dLbl>
      </c:pivotFmt>
      <c:pivotFmt>
        <c:idx val="10"/>
        <c:dLbl>
          <c:idx val="0"/>
          <c:dLblPos val="outEnd"/>
          <c:showVal val="1"/>
        </c:dLbl>
      </c:pivotFmt>
      <c:pivotFmt>
        <c:idx val="11"/>
        <c:dLbl>
          <c:idx val="0"/>
          <c:dLblPos val="outEnd"/>
          <c:showVal val="1"/>
        </c:dLbl>
      </c:pivotFmt>
      <c:pivotFmt>
        <c:idx val="12"/>
        <c:dLbl>
          <c:idx val="0"/>
          <c:dLblPos val="outEnd"/>
          <c:showVal val="1"/>
        </c:dLbl>
      </c:pivotFmt>
      <c:pivotFmt>
        <c:idx val="13"/>
        <c:dLbl>
          <c:idx val="0"/>
          <c:dLblPos val="outEnd"/>
          <c:showVal val="1"/>
        </c:dLbl>
      </c:pivotFmt>
      <c:pivotFmt>
        <c:idx val="14"/>
        <c:dLbl>
          <c:idx val="0"/>
          <c:dLblPos val="outEnd"/>
          <c:showVal val="1"/>
        </c:dLbl>
      </c:pivotFmt>
      <c:pivotFmt>
        <c:idx val="15"/>
        <c:dLbl>
          <c:idx val="0"/>
          <c:dLblPos val="outEnd"/>
          <c:showVal val="1"/>
        </c:dLbl>
      </c:pivotFmt>
      <c:pivotFmt>
        <c:idx val="16"/>
        <c:dLbl>
          <c:idx val="0"/>
          <c:dLblPos val="outEnd"/>
          <c:showVal val="1"/>
        </c:dLbl>
      </c:pivotFmt>
      <c:pivotFmt>
        <c:idx val="17"/>
        <c:dLbl>
          <c:idx val="0"/>
          <c:dLblPos val="outEnd"/>
          <c:showVal val="1"/>
        </c:dLbl>
      </c:pivotFmt>
      <c:pivotFmt>
        <c:idx val="18"/>
        <c:marker>
          <c:symbol val="none"/>
        </c:marker>
        <c:dLbl>
          <c:idx val="0"/>
          <c:spPr/>
          <c:txPr>
            <a:bodyPr rot="-2400000" vert="horz"/>
            <a:lstStyle/>
            <a:p>
              <a:pPr>
                <a:defRPr sz="1000" baseline="0"/>
              </a:pPr>
              <a:endParaRPr lang="pt-BR"/>
            </a:p>
          </c:txPr>
          <c:showVal val="1"/>
        </c:dLbl>
      </c:pivotFmt>
      <c:pivotFmt>
        <c:idx val="19"/>
        <c:dLbl>
          <c:idx val="0"/>
          <c:dLblPos val="outEnd"/>
          <c:showVal val="1"/>
        </c:dLbl>
      </c:pivotFmt>
      <c:pivotFmt>
        <c:idx val="20"/>
        <c:marker>
          <c:symbol val="none"/>
        </c:marker>
        <c:dLbl>
          <c:idx val="0"/>
          <c:spPr/>
          <c:txPr>
            <a:bodyPr rot="-2400000"/>
            <a:lstStyle/>
            <a:p>
              <a:pPr>
                <a:defRPr/>
              </a:pPr>
              <a:endParaRPr lang="pt-BR"/>
            </a:p>
          </c:txPr>
          <c:showVal val="1"/>
        </c:dLbl>
      </c:pivotFmt>
      <c:pivotFmt>
        <c:idx val="21"/>
        <c:marker>
          <c:symbol val="none"/>
        </c:marker>
        <c:dLbl>
          <c:idx val="0"/>
          <c:spPr/>
          <c:txPr>
            <a:bodyPr rot="-2400000"/>
            <a:lstStyle/>
            <a:p>
              <a:pPr>
                <a:defRPr/>
              </a:pPr>
              <a:endParaRPr lang="pt-BR"/>
            </a:p>
          </c:txPr>
          <c:showVal val="1"/>
        </c:dLbl>
      </c:pivotFmt>
      <c:pivotFmt>
        <c:idx val="22"/>
        <c:marker>
          <c:symbol val="none"/>
        </c:marker>
        <c:dLbl>
          <c:idx val="0"/>
          <c:spPr/>
          <c:txPr>
            <a:bodyPr rot="-2400000"/>
            <a:lstStyle/>
            <a:p>
              <a:pPr>
                <a:defRPr/>
              </a:pPr>
              <a:endParaRPr lang="pt-BR"/>
            </a:p>
          </c:txPr>
          <c:showVal val="1"/>
        </c:dLbl>
      </c:pivotFmt>
      <c:pivotFmt>
        <c:idx val="23"/>
        <c:marker>
          <c:symbol val="none"/>
        </c:marker>
        <c:dLbl>
          <c:idx val="0"/>
          <c:spPr/>
          <c:txPr>
            <a:bodyPr rot="-2400000"/>
            <a:lstStyle/>
            <a:p>
              <a:pPr>
                <a:defRPr/>
              </a:pPr>
              <a:endParaRPr lang="pt-BR"/>
            </a:p>
          </c:txPr>
          <c:showVal val="1"/>
        </c:dLbl>
      </c:pivotFmt>
      <c:pivotFmt>
        <c:idx val="24"/>
        <c:marker>
          <c:symbol val="none"/>
        </c:marker>
        <c:dLbl>
          <c:idx val="0"/>
          <c:spPr/>
          <c:txPr>
            <a:bodyPr rot="-2400000"/>
            <a:lstStyle/>
            <a:p>
              <a:pPr>
                <a:defRPr/>
              </a:pPr>
              <a:endParaRPr lang="pt-BR"/>
            </a:p>
          </c:txPr>
          <c:showVal val="1"/>
        </c:dLbl>
      </c:pivotFmt>
      <c:pivotFmt>
        <c:idx val="25"/>
        <c:marker>
          <c:symbol val="none"/>
        </c:marker>
        <c:dLbl>
          <c:idx val="0"/>
          <c:spPr/>
          <c:txPr>
            <a:bodyPr rot="-2400000"/>
            <a:lstStyle/>
            <a:p>
              <a:pPr>
                <a:defRPr/>
              </a:pPr>
              <a:endParaRPr lang="pt-BR"/>
            </a:p>
          </c:txPr>
          <c:showVal val="1"/>
        </c:dLbl>
      </c:pivotFmt>
      <c:pivotFmt>
        <c:idx val="26"/>
        <c:dLbl>
          <c:idx val="0"/>
          <c:dLblPos val="outEnd"/>
          <c:showVal val="1"/>
        </c:dLbl>
      </c:pivotFmt>
      <c:pivotFmt>
        <c:idx val="27"/>
        <c:marker>
          <c:symbol val="none"/>
        </c:marker>
        <c:dLbl>
          <c:idx val="0"/>
          <c:spPr/>
          <c:txPr>
            <a:bodyPr rot="-2400000"/>
            <a:lstStyle/>
            <a:p>
              <a:pPr>
                <a:defRPr/>
              </a:pPr>
              <a:endParaRPr lang="pt-BR"/>
            </a:p>
          </c:txPr>
          <c:showVal val="1"/>
        </c:dLbl>
      </c:pivotFmt>
      <c:pivotFmt>
        <c:idx val="28"/>
        <c:marker>
          <c:symbol val="none"/>
        </c:marker>
        <c:dLbl>
          <c:idx val="0"/>
          <c:spPr/>
          <c:txPr>
            <a:bodyPr/>
            <a:lstStyle/>
            <a:p>
              <a:pPr>
                <a:defRPr/>
              </a:pPr>
              <a:endParaRPr lang="pt-BR"/>
            </a:p>
          </c:txPr>
          <c:showVal val="1"/>
        </c:dLbl>
      </c:pivotFmt>
    </c:pivotFmts>
    <c:plotArea>
      <c:layout>
        <c:manualLayout>
          <c:layoutTarget val="inner"/>
          <c:xMode val="edge"/>
          <c:yMode val="edge"/>
          <c:x val="3.5994073540322434E-2"/>
          <c:y val="0.15574567775156795"/>
          <c:w val="0.9549706433885613"/>
          <c:h val="0.68514326859168462"/>
        </c:manualLayout>
      </c:layout>
      <c:barChart>
        <c:barDir val="col"/>
        <c:grouping val="clustered"/>
        <c:ser>
          <c:idx val="0"/>
          <c:order val="0"/>
          <c:tx>
            <c:strRef>
              <c:f>Indicadores!$T$48:$T$49</c:f>
              <c:strCache>
                <c:ptCount val="1"/>
                <c:pt idx="0">
                  <c:v> Instituição</c:v>
                </c:pt>
              </c:strCache>
            </c:strRef>
          </c:tx>
          <c:dLbls>
            <c:spPr/>
            <c:txPr>
              <a:bodyPr rot="-2400000" vert="horz"/>
              <a:lstStyle/>
              <a:p>
                <a:pPr>
                  <a:defRPr sz="1000" baseline="0"/>
                </a:pPr>
                <a:endParaRPr lang="pt-BR"/>
              </a:p>
            </c:txPr>
            <c:showVal val="1"/>
          </c:dLbls>
          <c:cat>
            <c:strRef>
              <c:f>Indicadores!$S$50:$S$71</c:f>
              <c:strCache>
                <c:ptCount val="22"/>
                <c:pt idx="0">
                  <c:v>Campus Vitória</c:v>
                </c:pt>
                <c:pt idx="1">
                  <c:v>Técnico de Processamento de Dados</c:v>
                </c:pt>
                <c:pt idx="2">
                  <c:v>Técnico em Agrimensura</c:v>
                </c:pt>
                <c:pt idx="3">
                  <c:v>Técnico em Construção Civil com Habilitação em Construção de Edifícios</c:v>
                </c:pt>
                <c:pt idx="4">
                  <c:v>Técnico em Edificações</c:v>
                </c:pt>
                <c:pt idx="5">
                  <c:v>Técnico em Eletrotécnica</c:v>
                </c:pt>
                <c:pt idx="6">
                  <c:v>Técnico em Estradas</c:v>
                </c:pt>
                <c:pt idx="7">
                  <c:v>Técnico em Geomática</c:v>
                </c:pt>
                <c:pt idx="8">
                  <c:v>Técnico em Geoprocessamento</c:v>
                </c:pt>
                <c:pt idx="9">
                  <c:v>Técnico em Infra-estrutura de Vias de Transporte - Estradas</c:v>
                </c:pt>
                <c:pt idx="10">
                  <c:v>Técnico em Mecânica</c:v>
                </c:pt>
                <c:pt idx="11">
                  <c:v>Técnico em Mecânica com ênfase em Fabricação Mecânica</c:v>
                </c:pt>
                <c:pt idx="12">
                  <c:v>Técnico em Mecânica com ênfase em Manutenção Mecânica</c:v>
                </c:pt>
                <c:pt idx="13">
                  <c:v>Técnico em Meio Ambiente</c:v>
                </c:pt>
                <c:pt idx="14">
                  <c:v>Técnico em Metalurgia</c:v>
                </c:pt>
                <c:pt idx="15">
                  <c:v>Técnico em Metalurgia e Materiais</c:v>
                </c:pt>
                <c:pt idx="16">
                  <c:v>Técnico em Planejamento e Operação de Transportes</c:v>
                </c:pt>
                <c:pt idx="17">
                  <c:v>Técnico em Química</c:v>
                </c:pt>
                <c:pt idx="18">
                  <c:v>Técnico em Química com ênfase em Alimentos</c:v>
                </c:pt>
                <c:pt idx="19">
                  <c:v>Técnico em Segurança do Trabalho</c:v>
                </c:pt>
                <c:pt idx="20">
                  <c:v>Técnico em Transportes</c:v>
                </c:pt>
                <c:pt idx="21">
                  <c:v>Técnico em Transportes de Cargas</c:v>
                </c:pt>
              </c:strCache>
            </c:strRef>
          </c:cat>
          <c:val>
            <c:numRef>
              <c:f>Indicadores!$T$50:$T$71</c:f>
              <c:numCache>
                <c:formatCode>0.00</c:formatCode>
                <c:ptCount val="22"/>
                <c:pt idx="0">
                  <c:v>4.6201413427561837</c:v>
                </c:pt>
                <c:pt idx="1">
                  <c:v>5</c:v>
                </c:pt>
                <c:pt idx="2">
                  <c:v>4.791666666666667</c:v>
                </c:pt>
                <c:pt idx="3">
                  <c:v>4.84375</c:v>
                </c:pt>
                <c:pt idx="4">
                  <c:v>4.615384615384615</c:v>
                </c:pt>
                <c:pt idx="5">
                  <c:v>4.7222222222222223</c:v>
                </c:pt>
                <c:pt idx="6">
                  <c:v>4.7</c:v>
                </c:pt>
                <c:pt idx="7">
                  <c:v>5</c:v>
                </c:pt>
                <c:pt idx="8">
                  <c:v>4.25</c:v>
                </c:pt>
                <c:pt idx="9">
                  <c:v>4.375</c:v>
                </c:pt>
                <c:pt idx="10">
                  <c:v>4.5075757575757578</c:v>
                </c:pt>
                <c:pt idx="11">
                  <c:v>2.5</c:v>
                </c:pt>
                <c:pt idx="12">
                  <c:v>4.583333333333333</c:v>
                </c:pt>
                <c:pt idx="13">
                  <c:v>5</c:v>
                </c:pt>
                <c:pt idx="14">
                  <c:v>4.7115384615384617</c:v>
                </c:pt>
                <c:pt idx="15">
                  <c:v>4.270833333333333</c:v>
                </c:pt>
                <c:pt idx="16">
                  <c:v>3.75</c:v>
                </c:pt>
                <c:pt idx="17">
                  <c:v>4.4318181818181817</c:v>
                </c:pt>
                <c:pt idx="18">
                  <c:v>5</c:v>
                </c:pt>
                <c:pt idx="19">
                  <c:v>4.5652173913043477</c:v>
                </c:pt>
                <c:pt idx="20">
                  <c:v>5</c:v>
                </c:pt>
                <c:pt idx="21">
                  <c:v>3.75</c:v>
                </c:pt>
              </c:numCache>
            </c:numRef>
          </c:val>
        </c:ser>
        <c:ser>
          <c:idx val="1"/>
          <c:order val="1"/>
          <c:tx>
            <c:strRef>
              <c:f>Indicadores!$U$48:$U$49</c:f>
              <c:strCache>
                <c:ptCount val="1"/>
                <c:pt idx="0">
                  <c:v> Infraestrutura</c:v>
                </c:pt>
              </c:strCache>
            </c:strRef>
          </c:tx>
          <c:dLbls>
            <c:spPr/>
            <c:txPr>
              <a:bodyPr rot="-2400000"/>
              <a:lstStyle/>
              <a:p>
                <a:pPr>
                  <a:defRPr/>
                </a:pPr>
                <a:endParaRPr lang="pt-BR"/>
              </a:p>
            </c:txPr>
            <c:showVal val="1"/>
          </c:dLbls>
          <c:cat>
            <c:strRef>
              <c:f>Indicadores!$S$50:$S$71</c:f>
              <c:strCache>
                <c:ptCount val="22"/>
                <c:pt idx="0">
                  <c:v>Campus Vitória</c:v>
                </c:pt>
                <c:pt idx="1">
                  <c:v>Técnico de Processamento de Dados</c:v>
                </c:pt>
                <c:pt idx="2">
                  <c:v>Técnico em Agrimensura</c:v>
                </c:pt>
                <c:pt idx="3">
                  <c:v>Técnico em Construção Civil com Habilitação em Construção de Edifícios</c:v>
                </c:pt>
                <c:pt idx="4">
                  <c:v>Técnico em Edificações</c:v>
                </c:pt>
                <c:pt idx="5">
                  <c:v>Técnico em Eletrotécnica</c:v>
                </c:pt>
                <c:pt idx="6">
                  <c:v>Técnico em Estradas</c:v>
                </c:pt>
                <c:pt idx="7">
                  <c:v>Técnico em Geomática</c:v>
                </c:pt>
                <c:pt idx="8">
                  <c:v>Técnico em Geoprocessamento</c:v>
                </c:pt>
                <c:pt idx="9">
                  <c:v>Técnico em Infra-estrutura de Vias de Transporte - Estradas</c:v>
                </c:pt>
                <c:pt idx="10">
                  <c:v>Técnico em Mecânica</c:v>
                </c:pt>
                <c:pt idx="11">
                  <c:v>Técnico em Mecânica com ênfase em Fabricação Mecânica</c:v>
                </c:pt>
                <c:pt idx="12">
                  <c:v>Técnico em Mecânica com ênfase em Manutenção Mecânica</c:v>
                </c:pt>
                <c:pt idx="13">
                  <c:v>Técnico em Meio Ambiente</c:v>
                </c:pt>
                <c:pt idx="14">
                  <c:v>Técnico em Metalurgia</c:v>
                </c:pt>
                <c:pt idx="15">
                  <c:v>Técnico em Metalurgia e Materiais</c:v>
                </c:pt>
                <c:pt idx="16">
                  <c:v>Técnico em Planejamento e Operação de Transportes</c:v>
                </c:pt>
                <c:pt idx="17">
                  <c:v>Técnico em Química</c:v>
                </c:pt>
                <c:pt idx="18">
                  <c:v>Técnico em Química com ênfase em Alimentos</c:v>
                </c:pt>
                <c:pt idx="19">
                  <c:v>Técnico em Segurança do Trabalho</c:v>
                </c:pt>
                <c:pt idx="20">
                  <c:v>Técnico em Transportes</c:v>
                </c:pt>
                <c:pt idx="21">
                  <c:v>Técnico em Transportes de Cargas</c:v>
                </c:pt>
              </c:strCache>
            </c:strRef>
          </c:cat>
          <c:val>
            <c:numRef>
              <c:f>Indicadores!$U$50:$U$71</c:f>
              <c:numCache>
                <c:formatCode>0.00</c:formatCode>
                <c:ptCount val="22"/>
                <c:pt idx="0">
                  <c:v>4.377208480565371</c:v>
                </c:pt>
                <c:pt idx="1">
                  <c:v>3.75</c:v>
                </c:pt>
                <c:pt idx="2">
                  <c:v>4.583333333333333</c:v>
                </c:pt>
                <c:pt idx="3">
                  <c:v>4.84375</c:v>
                </c:pt>
                <c:pt idx="4">
                  <c:v>4.5192307692307692</c:v>
                </c:pt>
                <c:pt idx="5">
                  <c:v>4.4841269841269842</c:v>
                </c:pt>
                <c:pt idx="6">
                  <c:v>4.3</c:v>
                </c:pt>
                <c:pt idx="7">
                  <c:v>4.166666666666667</c:v>
                </c:pt>
                <c:pt idx="8">
                  <c:v>4</c:v>
                </c:pt>
                <c:pt idx="9">
                  <c:v>4.375</c:v>
                </c:pt>
                <c:pt idx="10">
                  <c:v>4.3560606060606064</c:v>
                </c:pt>
                <c:pt idx="11">
                  <c:v>2.5</c:v>
                </c:pt>
                <c:pt idx="12">
                  <c:v>4.166666666666667</c:v>
                </c:pt>
                <c:pt idx="13">
                  <c:v>5</c:v>
                </c:pt>
                <c:pt idx="14">
                  <c:v>4.615384615384615</c:v>
                </c:pt>
                <c:pt idx="15">
                  <c:v>3.75</c:v>
                </c:pt>
                <c:pt idx="16">
                  <c:v>3.75</c:v>
                </c:pt>
                <c:pt idx="17">
                  <c:v>4.2045454545454541</c:v>
                </c:pt>
                <c:pt idx="18">
                  <c:v>4.53125</c:v>
                </c:pt>
                <c:pt idx="19">
                  <c:v>4.0760869565217392</c:v>
                </c:pt>
                <c:pt idx="20">
                  <c:v>5</c:v>
                </c:pt>
                <c:pt idx="21">
                  <c:v>5</c:v>
                </c:pt>
              </c:numCache>
            </c:numRef>
          </c:val>
        </c:ser>
        <c:ser>
          <c:idx val="2"/>
          <c:order val="2"/>
          <c:tx>
            <c:strRef>
              <c:f>Indicadores!$V$48:$V$49</c:f>
              <c:strCache>
                <c:ptCount val="1"/>
                <c:pt idx="0">
                  <c:v> Cursos Técnicos</c:v>
                </c:pt>
              </c:strCache>
            </c:strRef>
          </c:tx>
          <c:dLbls>
            <c:spPr/>
            <c:txPr>
              <a:bodyPr rot="-2400000"/>
              <a:lstStyle/>
              <a:p>
                <a:pPr>
                  <a:defRPr/>
                </a:pPr>
                <a:endParaRPr lang="pt-BR"/>
              </a:p>
            </c:txPr>
            <c:showVal val="1"/>
          </c:dLbls>
          <c:cat>
            <c:strRef>
              <c:f>Indicadores!$S$50:$S$71</c:f>
              <c:strCache>
                <c:ptCount val="22"/>
                <c:pt idx="0">
                  <c:v>Campus Vitória</c:v>
                </c:pt>
                <c:pt idx="1">
                  <c:v>Técnico de Processamento de Dados</c:v>
                </c:pt>
                <c:pt idx="2">
                  <c:v>Técnico em Agrimensura</c:v>
                </c:pt>
                <c:pt idx="3">
                  <c:v>Técnico em Construção Civil com Habilitação em Construção de Edifícios</c:v>
                </c:pt>
                <c:pt idx="4">
                  <c:v>Técnico em Edificações</c:v>
                </c:pt>
                <c:pt idx="5">
                  <c:v>Técnico em Eletrotécnica</c:v>
                </c:pt>
                <c:pt idx="6">
                  <c:v>Técnico em Estradas</c:v>
                </c:pt>
                <c:pt idx="7">
                  <c:v>Técnico em Geomática</c:v>
                </c:pt>
                <c:pt idx="8">
                  <c:v>Técnico em Geoprocessamento</c:v>
                </c:pt>
                <c:pt idx="9">
                  <c:v>Técnico em Infra-estrutura de Vias de Transporte - Estradas</c:v>
                </c:pt>
                <c:pt idx="10">
                  <c:v>Técnico em Mecânica</c:v>
                </c:pt>
                <c:pt idx="11">
                  <c:v>Técnico em Mecânica com ênfase em Fabricação Mecânica</c:v>
                </c:pt>
                <c:pt idx="12">
                  <c:v>Técnico em Mecânica com ênfase em Manutenção Mecânica</c:v>
                </c:pt>
                <c:pt idx="13">
                  <c:v>Técnico em Meio Ambiente</c:v>
                </c:pt>
                <c:pt idx="14">
                  <c:v>Técnico em Metalurgia</c:v>
                </c:pt>
                <c:pt idx="15">
                  <c:v>Técnico em Metalurgia e Materiais</c:v>
                </c:pt>
                <c:pt idx="16">
                  <c:v>Técnico em Planejamento e Operação de Transportes</c:v>
                </c:pt>
                <c:pt idx="17">
                  <c:v>Técnico em Química</c:v>
                </c:pt>
                <c:pt idx="18">
                  <c:v>Técnico em Química com ênfase em Alimentos</c:v>
                </c:pt>
                <c:pt idx="19">
                  <c:v>Técnico em Segurança do Trabalho</c:v>
                </c:pt>
                <c:pt idx="20">
                  <c:v>Técnico em Transportes</c:v>
                </c:pt>
                <c:pt idx="21">
                  <c:v>Técnico em Transportes de Cargas</c:v>
                </c:pt>
              </c:strCache>
            </c:strRef>
          </c:cat>
          <c:val>
            <c:numRef>
              <c:f>Indicadores!$V$50:$V$71</c:f>
              <c:numCache>
                <c:formatCode>0.00</c:formatCode>
                <c:ptCount val="22"/>
                <c:pt idx="0">
                  <c:v>4.2198581560283692</c:v>
                </c:pt>
                <c:pt idx="1">
                  <c:v>3.75</c:v>
                </c:pt>
                <c:pt idx="2">
                  <c:v>3.9583333333333335</c:v>
                </c:pt>
                <c:pt idx="3">
                  <c:v>4.6875</c:v>
                </c:pt>
                <c:pt idx="4">
                  <c:v>4.4407894736842106</c:v>
                </c:pt>
                <c:pt idx="5">
                  <c:v>4.5436507936507935</c:v>
                </c:pt>
                <c:pt idx="6">
                  <c:v>3.55</c:v>
                </c:pt>
                <c:pt idx="7">
                  <c:v>4.166666666666667</c:v>
                </c:pt>
                <c:pt idx="8">
                  <c:v>4.25</c:v>
                </c:pt>
                <c:pt idx="9">
                  <c:v>2.8125</c:v>
                </c:pt>
                <c:pt idx="10">
                  <c:v>4.1287878787878789</c:v>
                </c:pt>
                <c:pt idx="11">
                  <c:v>2.5</c:v>
                </c:pt>
                <c:pt idx="12">
                  <c:v>4.166666666666667</c:v>
                </c:pt>
                <c:pt idx="13">
                  <c:v>3.75</c:v>
                </c:pt>
                <c:pt idx="14">
                  <c:v>4.4230769230769234</c:v>
                </c:pt>
                <c:pt idx="15">
                  <c:v>3.75</c:v>
                </c:pt>
                <c:pt idx="16">
                  <c:v>3.75</c:v>
                </c:pt>
                <c:pt idx="17">
                  <c:v>4.4318181818181817</c:v>
                </c:pt>
                <c:pt idx="18">
                  <c:v>4.84375</c:v>
                </c:pt>
                <c:pt idx="19">
                  <c:v>3.9130434782608696</c:v>
                </c:pt>
                <c:pt idx="20">
                  <c:v>3.75</c:v>
                </c:pt>
                <c:pt idx="21">
                  <c:v>3.75</c:v>
                </c:pt>
              </c:numCache>
            </c:numRef>
          </c:val>
        </c:ser>
        <c:ser>
          <c:idx val="3"/>
          <c:order val="3"/>
          <c:tx>
            <c:strRef>
              <c:f>Indicadores!$W$48:$W$49</c:f>
              <c:strCache>
                <c:ptCount val="1"/>
                <c:pt idx="0">
                  <c:v> Conhecimento Teórico</c:v>
                </c:pt>
              </c:strCache>
            </c:strRef>
          </c:tx>
          <c:dLbls>
            <c:spPr/>
            <c:txPr>
              <a:bodyPr rot="-2400000"/>
              <a:lstStyle/>
              <a:p>
                <a:pPr>
                  <a:defRPr/>
                </a:pPr>
                <a:endParaRPr lang="pt-BR"/>
              </a:p>
            </c:txPr>
            <c:showVal val="1"/>
          </c:dLbls>
          <c:cat>
            <c:strRef>
              <c:f>Indicadores!$S$50:$S$71</c:f>
              <c:strCache>
                <c:ptCount val="22"/>
                <c:pt idx="0">
                  <c:v>Campus Vitória</c:v>
                </c:pt>
                <c:pt idx="1">
                  <c:v>Técnico de Processamento de Dados</c:v>
                </c:pt>
                <c:pt idx="2">
                  <c:v>Técnico em Agrimensura</c:v>
                </c:pt>
                <c:pt idx="3">
                  <c:v>Técnico em Construção Civil com Habilitação em Construção de Edifícios</c:v>
                </c:pt>
                <c:pt idx="4">
                  <c:v>Técnico em Edificações</c:v>
                </c:pt>
                <c:pt idx="5">
                  <c:v>Técnico em Eletrotécnica</c:v>
                </c:pt>
                <c:pt idx="6">
                  <c:v>Técnico em Estradas</c:v>
                </c:pt>
                <c:pt idx="7">
                  <c:v>Técnico em Geomática</c:v>
                </c:pt>
                <c:pt idx="8">
                  <c:v>Técnico em Geoprocessamento</c:v>
                </c:pt>
                <c:pt idx="9">
                  <c:v>Técnico em Infra-estrutura de Vias de Transporte - Estradas</c:v>
                </c:pt>
                <c:pt idx="10">
                  <c:v>Técnico em Mecânica</c:v>
                </c:pt>
                <c:pt idx="11">
                  <c:v>Técnico em Mecânica com ênfase em Fabricação Mecânica</c:v>
                </c:pt>
                <c:pt idx="12">
                  <c:v>Técnico em Mecânica com ênfase em Manutenção Mecânica</c:v>
                </c:pt>
                <c:pt idx="13">
                  <c:v>Técnico em Meio Ambiente</c:v>
                </c:pt>
                <c:pt idx="14">
                  <c:v>Técnico em Metalurgia</c:v>
                </c:pt>
                <c:pt idx="15">
                  <c:v>Técnico em Metalurgia e Materiais</c:v>
                </c:pt>
                <c:pt idx="16">
                  <c:v>Técnico em Planejamento e Operação de Transportes</c:v>
                </c:pt>
                <c:pt idx="17">
                  <c:v>Técnico em Química</c:v>
                </c:pt>
                <c:pt idx="18">
                  <c:v>Técnico em Química com ênfase em Alimentos</c:v>
                </c:pt>
                <c:pt idx="19">
                  <c:v>Técnico em Segurança do Trabalho</c:v>
                </c:pt>
                <c:pt idx="20">
                  <c:v>Técnico em Transportes</c:v>
                </c:pt>
                <c:pt idx="21">
                  <c:v>Técnico em Transportes de Cargas</c:v>
                </c:pt>
              </c:strCache>
            </c:strRef>
          </c:cat>
          <c:val>
            <c:numRef>
              <c:f>Indicadores!$W$50:$W$71</c:f>
              <c:numCache>
                <c:formatCode>0.00</c:formatCode>
                <c:ptCount val="22"/>
                <c:pt idx="0">
                  <c:v>4.1888297872340425</c:v>
                </c:pt>
                <c:pt idx="1">
                  <c:v>3.75</c:v>
                </c:pt>
                <c:pt idx="2">
                  <c:v>4.166666666666667</c:v>
                </c:pt>
                <c:pt idx="3">
                  <c:v>4.375</c:v>
                </c:pt>
                <c:pt idx="4">
                  <c:v>4.3092105263157894</c:v>
                </c:pt>
                <c:pt idx="5">
                  <c:v>4.4444444444444446</c:v>
                </c:pt>
                <c:pt idx="6">
                  <c:v>3.55</c:v>
                </c:pt>
                <c:pt idx="7">
                  <c:v>4.166666666666667</c:v>
                </c:pt>
                <c:pt idx="8">
                  <c:v>4</c:v>
                </c:pt>
                <c:pt idx="9">
                  <c:v>3.125</c:v>
                </c:pt>
                <c:pt idx="10">
                  <c:v>4.0909090909090908</c:v>
                </c:pt>
                <c:pt idx="11">
                  <c:v>2.5</c:v>
                </c:pt>
                <c:pt idx="12">
                  <c:v>4.583333333333333</c:v>
                </c:pt>
                <c:pt idx="13">
                  <c:v>3.75</c:v>
                </c:pt>
                <c:pt idx="14">
                  <c:v>4.4230769230769234</c:v>
                </c:pt>
                <c:pt idx="15">
                  <c:v>3.8541666666666665</c:v>
                </c:pt>
                <c:pt idx="16">
                  <c:v>3.75</c:v>
                </c:pt>
                <c:pt idx="17">
                  <c:v>4.5454545454545459</c:v>
                </c:pt>
                <c:pt idx="18">
                  <c:v>4.6875</c:v>
                </c:pt>
                <c:pt idx="19">
                  <c:v>4.0217391304347823</c:v>
                </c:pt>
                <c:pt idx="20">
                  <c:v>4.166666666666667</c:v>
                </c:pt>
                <c:pt idx="21">
                  <c:v>3.75</c:v>
                </c:pt>
              </c:numCache>
            </c:numRef>
          </c:val>
        </c:ser>
        <c:ser>
          <c:idx val="4"/>
          <c:order val="4"/>
          <c:tx>
            <c:strRef>
              <c:f>Indicadores!$X$48:$X$49</c:f>
              <c:strCache>
                <c:ptCount val="1"/>
                <c:pt idx="0">
                  <c:v> Conhecimento Prático</c:v>
                </c:pt>
              </c:strCache>
            </c:strRef>
          </c:tx>
          <c:dLbls>
            <c:spPr/>
            <c:txPr>
              <a:bodyPr rot="-2400000"/>
              <a:lstStyle/>
              <a:p>
                <a:pPr>
                  <a:defRPr/>
                </a:pPr>
                <a:endParaRPr lang="pt-BR"/>
              </a:p>
            </c:txPr>
            <c:showVal val="1"/>
          </c:dLbls>
          <c:cat>
            <c:strRef>
              <c:f>Indicadores!$S$50:$S$71</c:f>
              <c:strCache>
                <c:ptCount val="22"/>
                <c:pt idx="0">
                  <c:v>Campus Vitória</c:v>
                </c:pt>
                <c:pt idx="1">
                  <c:v>Técnico de Processamento de Dados</c:v>
                </c:pt>
                <c:pt idx="2">
                  <c:v>Técnico em Agrimensura</c:v>
                </c:pt>
                <c:pt idx="3">
                  <c:v>Técnico em Construção Civil com Habilitação em Construção de Edifícios</c:v>
                </c:pt>
                <c:pt idx="4">
                  <c:v>Técnico em Edificações</c:v>
                </c:pt>
                <c:pt idx="5">
                  <c:v>Técnico em Eletrotécnica</c:v>
                </c:pt>
                <c:pt idx="6">
                  <c:v>Técnico em Estradas</c:v>
                </c:pt>
                <c:pt idx="7">
                  <c:v>Técnico em Geomática</c:v>
                </c:pt>
                <c:pt idx="8">
                  <c:v>Técnico em Geoprocessamento</c:v>
                </c:pt>
                <c:pt idx="9">
                  <c:v>Técnico em Infra-estrutura de Vias de Transporte - Estradas</c:v>
                </c:pt>
                <c:pt idx="10">
                  <c:v>Técnico em Mecânica</c:v>
                </c:pt>
                <c:pt idx="11">
                  <c:v>Técnico em Mecânica com ênfase em Fabricação Mecânica</c:v>
                </c:pt>
                <c:pt idx="12">
                  <c:v>Técnico em Mecânica com ênfase em Manutenção Mecânica</c:v>
                </c:pt>
                <c:pt idx="13">
                  <c:v>Técnico em Meio Ambiente</c:v>
                </c:pt>
                <c:pt idx="14">
                  <c:v>Técnico em Metalurgia</c:v>
                </c:pt>
                <c:pt idx="15">
                  <c:v>Técnico em Metalurgia e Materiais</c:v>
                </c:pt>
                <c:pt idx="16">
                  <c:v>Técnico em Planejamento e Operação de Transportes</c:v>
                </c:pt>
                <c:pt idx="17">
                  <c:v>Técnico em Química</c:v>
                </c:pt>
                <c:pt idx="18">
                  <c:v>Técnico em Química com ênfase em Alimentos</c:v>
                </c:pt>
                <c:pt idx="19">
                  <c:v>Técnico em Segurança do Trabalho</c:v>
                </c:pt>
                <c:pt idx="20">
                  <c:v>Técnico em Transportes</c:v>
                </c:pt>
                <c:pt idx="21">
                  <c:v>Técnico em Transportes de Cargas</c:v>
                </c:pt>
              </c:strCache>
            </c:strRef>
          </c:cat>
          <c:val>
            <c:numRef>
              <c:f>Indicadores!$X$50:$X$71</c:f>
              <c:numCache>
                <c:formatCode>0.00</c:formatCode>
                <c:ptCount val="22"/>
                <c:pt idx="0">
                  <c:v>3.874113475177305</c:v>
                </c:pt>
                <c:pt idx="1">
                  <c:v>4.375</c:v>
                </c:pt>
                <c:pt idx="2">
                  <c:v>4.166666666666667</c:v>
                </c:pt>
                <c:pt idx="3">
                  <c:v>4.53125</c:v>
                </c:pt>
                <c:pt idx="4">
                  <c:v>3.7828947368421053</c:v>
                </c:pt>
                <c:pt idx="5">
                  <c:v>4.0674603174603172</c:v>
                </c:pt>
                <c:pt idx="6">
                  <c:v>3.55</c:v>
                </c:pt>
                <c:pt idx="7">
                  <c:v>3.75</c:v>
                </c:pt>
                <c:pt idx="8">
                  <c:v>4.25</c:v>
                </c:pt>
                <c:pt idx="9">
                  <c:v>2.8125</c:v>
                </c:pt>
                <c:pt idx="10">
                  <c:v>4.166666666666667</c:v>
                </c:pt>
                <c:pt idx="11">
                  <c:v>2.5</c:v>
                </c:pt>
                <c:pt idx="12">
                  <c:v>5</c:v>
                </c:pt>
                <c:pt idx="13">
                  <c:v>2.5</c:v>
                </c:pt>
                <c:pt idx="14">
                  <c:v>3.9903846153846154</c:v>
                </c:pt>
                <c:pt idx="15">
                  <c:v>2.7083333333333335</c:v>
                </c:pt>
                <c:pt idx="16">
                  <c:v>3.75</c:v>
                </c:pt>
                <c:pt idx="17">
                  <c:v>4.4318181818181817</c:v>
                </c:pt>
                <c:pt idx="18">
                  <c:v>4.53125</c:v>
                </c:pt>
                <c:pt idx="19">
                  <c:v>3.0434782608695654</c:v>
                </c:pt>
                <c:pt idx="20">
                  <c:v>4.166666666666667</c:v>
                </c:pt>
                <c:pt idx="21">
                  <c:v>3.75</c:v>
                </c:pt>
              </c:numCache>
            </c:numRef>
          </c:val>
        </c:ser>
        <c:ser>
          <c:idx val="5"/>
          <c:order val="5"/>
          <c:tx>
            <c:strRef>
              <c:f>Indicadores!$Y$48:$Y$49</c:f>
              <c:strCache>
                <c:ptCount val="1"/>
                <c:pt idx="0">
                  <c:v> Qualificação Professores</c:v>
                </c:pt>
              </c:strCache>
            </c:strRef>
          </c:tx>
          <c:dLbls>
            <c:spPr/>
            <c:txPr>
              <a:bodyPr rot="-2400000"/>
              <a:lstStyle/>
              <a:p>
                <a:pPr>
                  <a:defRPr/>
                </a:pPr>
                <a:endParaRPr lang="pt-BR"/>
              </a:p>
            </c:txPr>
            <c:showVal val="1"/>
          </c:dLbls>
          <c:cat>
            <c:strRef>
              <c:f>Indicadores!$S$50:$S$71</c:f>
              <c:strCache>
                <c:ptCount val="22"/>
                <c:pt idx="0">
                  <c:v>Campus Vitória</c:v>
                </c:pt>
                <c:pt idx="1">
                  <c:v>Técnico de Processamento de Dados</c:v>
                </c:pt>
                <c:pt idx="2">
                  <c:v>Técnico em Agrimensura</c:v>
                </c:pt>
                <c:pt idx="3">
                  <c:v>Técnico em Construção Civil com Habilitação em Construção de Edifícios</c:v>
                </c:pt>
                <c:pt idx="4">
                  <c:v>Técnico em Edificações</c:v>
                </c:pt>
                <c:pt idx="5">
                  <c:v>Técnico em Eletrotécnica</c:v>
                </c:pt>
                <c:pt idx="6">
                  <c:v>Técnico em Estradas</c:v>
                </c:pt>
                <c:pt idx="7">
                  <c:v>Técnico em Geomática</c:v>
                </c:pt>
                <c:pt idx="8">
                  <c:v>Técnico em Geoprocessamento</c:v>
                </c:pt>
                <c:pt idx="9">
                  <c:v>Técnico em Infra-estrutura de Vias de Transporte - Estradas</c:v>
                </c:pt>
                <c:pt idx="10">
                  <c:v>Técnico em Mecânica</c:v>
                </c:pt>
                <c:pt idx="11">
                  <c:v>Técnico em Mecânica com ênfase em Fabricação Mecânica</c:v>
                </c:pt>
                <c:pt idx="12">
                  <c:v>Técnico em Mecânica com ênfase em Manutenção Mecânica</c:v>
                </c:pt>
                <c:pt idx="13">
                  <c:v>Técnico em Meio Ambiente</c:v>
                </c:pt>
                <c:pt idx="14">
                  <c:v>Técnico em Metalurgia</c:v>
                </c:pt>
                <c:pt idx="15">
                  <c:v>Técnico em Metalurgia e Materiais</c:v>
                </c:pt>
                <c:pt idx="16">
                  <c:v>Técnico em Planejamento e Operação de Transportes</c:v>
                </c:pt>
                <c:pt idx="17">
                  <c:v>Técnico em Química</c:v>
                </c:pt>
                <c:pt idx="18">
                  <c:v>Técnico em Química com ênfase em Alimentos</c:v>
                </c:pt>
                <c:pt idx="19">
                  <c:v>Técnico em Segurança do Trabalho</c:v>
                </c:pt>
                <c:pt idx="20">
                  <c:v>Técnico em Transportes</c:v>
                </c:pt>
                <c:pt idx="21">
                  <c:v>Técnico em Transportes de Cargas</c:v>
                </c:pt>
              </c:strCache>
            </c:strRef>
          </c:cat>
          <c:val>
            <c:numRef>
              <c:f>Indicadores!$Y$50:$Y$71</c:f>
              <c:numCache>
                <c:formatCode>0.00</c:formatCode>
                <c:ptCount val="22"/>
                <c:pt idx="0">
                  <c:v>4.1445035460992905</c:v>
                </c:pt>
                <c:pt idx="1">
                  <c:v>3.75</c:v>
                </c:pt>
                <c:pt idx="2">
                  <c:v>3.9583333333333335</c:v>
                </c:pt>
                <c:pt idx="3">
                  <c:v>4.6875</c:v>
                </c:pt>
                <c:pt idx="4">
                  <c:v>4.1118421052631575</c:v>
                </c:pt>
                <c:pt idx="5">
                  <c:v>4.246031746031746</c:v>
                </c:pt>
                <c:pt idx="6">
                  <c:v>3.85</c:v>
                </c:pt>
                <c:pt idx="7">
                  <c:v>3.75</c:v>
                </c:pt>
                <c:pt idx="8">
                  <c:v>4.375</c:v>
                </c:pt>
                <c:pt idx="9">
                  <c:v>3.125</c:v>
                </c:pt>
                <c:pt idx="10">
                  <c:v>4.0151515151515156</c:v>
                </c:pt>
                <c:pt idx="11">
                  <c:v>3.75</c:v>
                </c:pt>
                <c:pt idx="12">
                  <c:v>4.583333333333333</c:v>
                </c:pt>
                <c:pt idx="13">
                  <c:v>5</c:v>
                </c:pt>
                <c:pt idx="14">
                  <c:v>4.0865384615384617</c:v>
                </c:pt>
                <c:pt idx="15">
                  <c:v>3.9583333333333335</c:v>
                </c:pt>
                <c:pt idx="16">
                  <c:v>5</c:v>
                </c:pt>
                <c:pt idx="17">
                  <c:v>4.4318181818181817</c:v>
                </c:pt>
                <c:pt idx="18">
                  <c:v>4.6875</c:v>
                </c:pt>
                <c:pt idx="19">
                  <c:v>4.1847826086956523</c:v>
                </c:pt>
                <c:pt idx="20">
                  <c:v>4.583333333333333</c:v>
                </c:pt>
                <c:pt idx="21">
                  <c:v>2.5</c:v>
                </c:pt>
              </c:numCache>
            </c:numRef>
          </c:val>
        </c:ser>
        <c:ser>
          <c:idx val="6"/>
          <c:order val="6"/>
          <c:tx>
            <c:strRef>
              <c:f>Indicadores!$Z$48:$Z$49</c:f>
              <c:strCache>
                <c:ptCount val="1"/>
                <c:pt idx="0">
                  <c:v> Atendimento às Expectativas</c:v>
                </c:pt>
              </c:strCache>
            </c:strRef>
          </c:tx>
          <c:dLbls>
            <c:spPr/>
            <c:txPr>
              <a:bodyPr rot="-2400000"/>
              <a:lstStyle/>
              <a:p>
                <a:pPr>
                  <a:defRPr/>
                </a:pPr>
                <a:endParaRPr lang="pt-BR"/>
              </a:p>
            </c:txPr>
            <c:showVal val="1"/>
          </c:dLbls>
          <c:cat>
            <c:strRef>
              <c:f>Indicadores!$S$50:$S$71</c:f>
              <c:strCache>
                <c:ptCount val="22"/>
                <c:pt idx="0">
                  <c:v>Campus Vitória</c:v>
                </c:pt>
                <c:pt idx="1">
                  <c:v>Técnico de Processamento de Dados</c:v>
                </c:pt>
                <c:pt idx="2">
                  <c:v>Técnico em Agrimensura</c:v>
                </c:pt>
                <c:pt idx="3">
                  <c:v>Técnico em Construção Civil com Habilitação em Construção de Edifícios</c:v>
                </c:pt>
                <c:pt idx="4">
                  <c:v>Técnico em Edificações</c:v>
                </c:pt>
                <c:pt idx="5">
                  <c:v>Técnico em Eletrotécnica</c:v>
                </c:pt>
                <c:pt idx="6">
                  <c:v>Técnico em Estradas</c:v>
                </c:pt>
                <c:pt idx="7">
                  <c:v>Técnico em Geomática</c:v>
                </c:pt>
                <c:pt idx="8">
                  <c:v>Técnico em Geoprocessamento</c:v>
                </c:pt>
                <c:pt idx="9">
                  <c:v>Técnico em Infra-estrutura de Vias de Transporte - Estradas</c:v>
                </c:pt>
                <c:pt idx="10">
                  <c:v>Técnico em Mecânica</c:v>
                </c:pt>
                <c:pt idx="11">
                  <c:v>Técnico em Mecânica com ênfase em Fabricação Mecânica</c:v>
                </c:pt>
                <c:pt idx="12">
                  <c:v>Técnico em Mecânica com ênfase em Manutenção Mecânica</c:v>
                </c:pt>
                <c:pt idx="13">
                  <c:v>Técnico em Meio Ambiente</c:v>
                </c:pt>
                <c:pt idx="14">
                  <c:v>Técnico em Metalurgia</c:v>
                </c:pt>
                <c:pt idx="15">
                  <c:v>Técnico em Metalurgia e Materiais</c:v>
                </c:pt>
                <c:pt idx="16">
                  <c:v>Técnico em Planejamento e Operação de Transportes</c:v>
                </c:pt>
                <c:pt idx="17">
                  <c:v>Técnico em Química</c:v>
                </c:pt>
                <c:pt idx="18">
                  <c:v>Técnico em Química com ênfase em Alimentos</c:v>
                </c:pt>
                <c:pt idx="19">
                  <c:v>Técnico em Segurança do Trabalho</c:v>
                </c:pt>
                <c:pt idx="20">
                  <c:v>Técnico em Transportes</c:v>
                </c:pt>
                <c:pt idx="21">
                  <c:v>Técnico em Transportes de Cargas</c:v>
                </c:pt>
              </c:strCache>
            </c:strRef>
          </c:cat>
          <c:val>
            <c:numRef>
              <c:f>Indicadores!$Z$50:$Z$71</c:f>
              <c:numCache>
                <c:formatCode>0.00</c:formatCode>
                <c:ptCount val="22"/>
                <c:pt idx="0">
                  <c:v>3.1810035842293907</c:v>
                </c:pt>
                <c:pt idx="1">
                  <c:v>2.5</c:v>
                </c:pt>
                <c:pt idx="2">
                  <c:v>2.5</c:v>
                </c:pt>
                <c:pt idx="3">
                  <c:v>3.75</c:v>
                </c:pt>
                <c:pt idx="4">
                  <c:v>3.0405405405405403</c:v>
                </c:pt>
                <c:pt idx="5">
                  <c:v>3.6904761904761907</c:v>
                </c:pt>
                <c:pt idx="6">
                  <c:v>3.125</c:v>
                </c:pt>
                <c:pt idx="7">
                  <c:v>3.3333333333333335</c:v>
                </c:pt>
                <c:pt idx="8">
                  <c:v>3.25</c:v>
                </c:pt>
                <c:pt idx="9">
                  <c:v>1.25</c:v>
                </c:pt>
                <c:pt idx="10">
                  <c:v>3.28125</c:v>
                </c:pt>
                <c:pt idx="11">
                  <c:v>0</c:v>
                </c:pt>
                <c:pt idx="12">
                  <c:v>2.5</c:v>
                </c:pt>
                <c:pt idx="13">
                  <c:v>2.5</c:v>
                </c:pt>
                <c:pt idx="14">
                  <c:v>2.8846153846153846</c:v>
                </c:pt>
                <c:pt idx="15">
                  <c:v>2.5</c:v>
                </c:pt>
                <c:pt idx="16">
                  <c:v>2.5</c:v>
                </c:pt>
                <c:pt idx="17">
                  <c:v>3.1818181818181817</c:v>
                </c:pt>
                <c:pt idx="18">
                  <c:v>4.0625</c:v>
                </c:pt>
                <c:pt idx="19">
                  <c:v>3.0434782608695654</c:v>
                </c:pt>
                <c:pt idx="20">
                  <c:v>2.5</c:v>
                </c:pt>
                <c:pt idx="21">
                  <c:v>2.5</c:v>
                </c:pt>
              </c:numCache>
            </c:numRef>
          </c:val>
        </c:ser>
        <c:ser>
          <c:idx val="7"/>
          <c:order val="7"/>
          <c:tx>
            <c:strRef>
              <c:f>Indicadores!$AA$48:$AA$49</c:f>
              <c:strCache>
                <c:ptCount val="1"/>
                <c:pt idx="0">
                  <c:v>Média por curso</c:v>
                </c:pt>
              </c:strCache>
            </c:strRef>
          </c:tx>
          <c:dLbls>
            <c:spPr/>
            <c:txPr>
              <a:bodyPr/>
              <a:lstStyle/>
              <a:p>
                <a:pPr>
                  <a:defRPr/>
                </a:pPr>
                <a:endParaRPr lang="pt-BR"/>
              </a:p>
            </c:txPr>
            <c:showVal val="1"/>
          </c:dLbls>
          <c:cat>
            <c:strRef>
              <c:f>Indicadores!$S$50:$S$71</c:f>
              <c:strCache>
                <c:ptCount val="22"/>
                <c:pt idx="0">
                  <c:v>Campus Vitória</c:v>
                </c:pt>
                <c:pt idx="1">
                  <c:v>Técnico de Processamento de Dados</c:v>
                </c:pt>
                <c:pt idx="2">
                  <c:v>Técnico em Agrimensura</c:v>
                </c:pt>
                <c:pt idx="3">
                  <c:v>Técnico em Construção Civil com Habilitação em Construção de Edifícios</c:v>
                </c:pt>
                <c:pt idx="4">
                  <c:v>Técnico em Edificações</c:v>
                </c:pt>
                <c:pt idx="5">
                  <c:v>Técnico em Eletrotécnica</c:v>
                </c:pt>
                <c:pt idx="6">
                  <c:v>Técnico em Estradas</c:v>
                </c:pt>
                <c:pt idx="7">
                  <c:v>Técnico em Geomática</c:v>
                </c:pt>
                <c:pt idx="8">
                  <c:v>Técnico em Geoprocessamento</c:v>
                </c:pt>
                <c:pt idx="9">
                  <c:v>Técnico em Infra-estrutura de Vias de Transporte - Estradas</c:v>
                </c:pt>
                <c:pt idx="10">
                  <c:v>Técnico em Mecânica</c:v>
                </c:pt>
                <c:pt idx="11">
                  <c:v>Técnico em Mecânica com ênfase em Fabricação Mecânica</c:v>
                </c:pt>
                <c:pt idx="12">
                  <c:v>Técnico em Mecânica com ênfase em Manutenção Mecânica</c:v>
                </c:pt>
                <c:pt idx="13">
                  <c:v>Técnico em Meio Ambiente</c:v>
                </c:pt>
                <c:pt idx="14">
                  <c:v>Técnico em Metalurgia</c:v>
                </c:pt>
                <c:pt idx="15">
                  <c:v>Técnico em Metalurgia e Materiais</c:v>
                </c:pt>
                <c:pt idx="16">
                  <c:v>Técnico em Planejamento e Operação de Transportes</c:v>
                </c:pt>
                <c:pt idx="17">
                  <c:v>Técnico em Química</c:v>
                </c:pt>
                <c:pt idx="18">
                  <c:v>Técnico em Química com ênfase em Alimentos</c:v>
                </c:pt>
                <c:pt idx="19">
                  <c:v>Técnico em Segurança do Trabalho</c:v>
                </c:pt>
                <c:pt idx="20">
                  <c:v>Técnico em Transportes</c:v>
                </c:pt>
                <c:pt idx="21">
                  <c:v>Técnico em Transportes de Cargas</c:v>
                </c:pt>
              </c:strCache>
            </c:strRef>
          </c:cat>
          <c:val>
            <c:numRef>
              <c:f>Indicadores!$AA$50:$AA$71</c:f>
              <c:numCache>
                <c:formatCode>0.00</c:formatCode>
                <c:ptCount val="22"/>
                <c:pt idx="0">
                  <c:v>4.0494617449098209</c:v>
                </c:pt>
                <c:pt idx="1">
                  <c:v>3.828125</c:v>
                </c:pt>
                <c:pt idx="2">
                  <c:v>3.8802083333333335</c:v>
                </c:pt>
                <c:pt idx="3">
                  <c:v>4.55078125</c:v>
                </c:pt>
                <c:pt idx="4">
                  <c:v>4.0839055148265677</c:v>
                </c:pt>
                <c:pt idx="5">
                  <c:v>4.2906746031746028</c:v>
                </c:pt>
                <c:pt idx="6">
                  <c:v>3.8281250000000004</c:v>
                </c:pt>
                <c:pt idx="7">
                  <c:v>4.0625</c:v>
                </c:pt>
                <c:pt idx="8">
                  <c:v>3.953125</c:v>
                </c:pt>
                <c:pt idx="9">
                  <c:v>3.125</c:v>
                </c:pt>
                <c:pt idx="10">
                  <c:v>3.984966856060606</c:v>
                </c:pt>
                <c:pt idx="11">
                  <c:v>2.34375</c:v>
                </c:pt>
                <c:pt idx="12">
                  <c:v>4.0104166666666661</c:v>
                </c:pt>
                <c:pt idx="13">
                  <c:v>3.75</c:v>
                </c:pt>
                <c:pt idx="14">
                  <c:v>4.146634615384615</c:v>
                </c:pt>
                <c:pt idx="15">
                  <c:v>3.5156249999999996</c:v>
                </c:pt>
                <c:pt idx="16">
                  <c:v>3.59375</c:v>
                </c:pt>
                <c:pt idx="17">
                  <c:v>4.1903409090909092</c:v>
                </c:pt>
                <c:pt idx="18">
                  <c:v>4.62890625</c:v>
                </c:pt>
                <c:pt idx="19">
                  <c:v>3.7771739130434785</c:v>
                </c:pt>
                <c:pt idx="20">
                  <c:v>4.166666666666667</c:v>
                </c:pt>
                <c:pt idx="21">
                  <c:v>3.4375</c:v>
                </c:pt>
              </c:numCache>
            </c:numRef>
          </c:val>
        </c:ser>
        <c:dLbls>
          <c:showVal val="1"/>
        </c:dLbls>
        <c:gapWidth val="500"/>
        <c:overlap val="-62"/>
        <c:axId val="105193472"/>
        <c:axId val="105195008"/>
      </c:barChart>
      <c:catAx>
        <c:axId val="105193472"/>
        <c:scaling>
          <c:orientation val="minMax"/>
        </c:scaling>
        <c:axPos val="b"/>
        <c:majorTickMark val="none"/>
        <c:tickLblPos val="nextTo"/>
        <c:spPr>
          <a:ln w="6350"/>
        </c:spPr>
        <c:txPr>
          <a:bodyPr/>
          <a:lstStyle/>
          <a:p>
            <a:pPr>
              <a:defRPr sz="1000" baseline="0"/>
            </a:pPr>
            <a:endParaRPr lang="pt-BR"/>
          </a:p>
        </c:txPr>
        <c:crossAx val="105195008"/>
        <c:crosses val="autoZero"/>
        <c:auto val="1"/>
        <c:lblAlgn val="ctr"/>
        <c:lblOffset val="100"/>
      </c:catAx>
      <c:valAx>
        <c:axId val="105195008"/>
        <c:scaling>
          <c:orientation val="minMax"/>
        </c:scaling>
        <c:axPos val="l"/>
        <c:majorGridlines/>
        <c:numFmt formatCode="0.00" sourceLinked="1"/>
        <c:majorTickMark val="none"/>
        <c:tickLblPos val="nextTo"/>
        <c:crossAx val="105193472"/>
        <c:crosses val="autoZero"/>
        <c:crossBetween val="between"/>
      </c:valAx>
    </c:plotArea>
    <c:legend>
      <c:legendPos val="t"/>
      <c:layout>
        <c:manualLayout>
          <c:xMode val="edge"/>
          <c:yMode val="edge"/>
          <c:x val="8.026815626355073E-2"/>
          <c:y val="6.2441970322321821E-2"/>
          <c:w val="0.76214528671083648"/>
          <c:h val="3.9375793976567347E-2"/>
        </c:manualLayout>
      </c:layout>
      <c:txPr>
        <a:bodyPr/>
        <a:lstStyle/>
        <a:p>
          <a:pPr>
            <a:defRPr sz="1200"/>
          </a:pPr>
          <a:endParaRPr lang="pt-BR"/>
        </a:p>
      </c:txPr>
    </c:legend>
    <c:plotVisOnly val="1"/>
  </c:chart>
  <c:printSettings>
    <c:headerFooter/>
    <c:pageMargins b="0.78740157499999996" l="0.511811024" r="0.511811024" t="0.78740157499999996" header="0.31496062000000213" footer="0.3149606200000021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sz="1400"/>
            </a:pPr>
            <a:r>
              <a:rPr lang="pt-BR" sz="1400"/>
              <a:t>Taxa</a:t>
            </a:r>
            <a:r>
              <a:rPr lang="pt-BR" sz="1400" baseline="0"/>
              <a:t> de egressos desempregados por campus.</a:t>
            </a:r>
            <a:endParaRPr lang="pt-BR" sz="1400"/>
          </a:p>
        </c:rich>
      </c:tx>
    </c:title>
    <c:plotArea>
      <c:layout/>
      <c:barChart>
        <c:barDir val="bar"/>
        <c:grouping val="clustered"/>
        <c:ser>
          <c:idx val="0"/>
          <c:order val="0"/>
          <c:spPr>
            <a:solidFill>
              <a:srgbClr val="92D050"/>
            </a:solidFill>
          </c:spPr>
          <c:dLbls>
            <c:spPr>
              <a:noFill/>
              <a:ln>
                <a:noFill/>
              </a:ln>
              <a:effectLst/>
            </c:spPr>
            <c:dLblPos val="outEnd"/>
            <c:showVal val="1"/>
            <c:extLst xmlns:c16r2="http://schemas.microsoft.com/office/drawing/2015/06/chart">
              <c:ext xmlns:c15="http://schemas.microsoft.com/office/drawing/2012/chart" uri="{CE6537A1-D6FC-4f65-9D91-7224C49458BB}">
                <c15:showLeaderLines val="0"/>
              </c:ext>
            </c:extLst>
          </c:dLbls>
          <c:cat>
            <c:strRef>
              <c:f>Calc!$B$3:$B$20</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Calc!$J$3:$J$20</c:f>
              <c:numCache>
                <c:formatCode>0.0%</c:formatCode>
                <c:ptCount val="18"/>
                <c:pt idx="0">
                  <c:v>0.52500000000000002</c:v>
                </c:pt>
                <c:pt idx="1">
                  <c:v>0.2857142857142857</c:v>
                </c:pt>
                <c:pt idx="2">
                  <c:v>0.59090909090909094</c:v>
                </c:pt>
                <c:pt idx="3">
                  <c:v>0.4175824175824176</c:v>
                </c:pt>
                <c:pt idx="4">
                  <c:v>0.41818181818181815</c:v>
                </c:pt>
                <c:pt idx="5">
                  <c:v>0.41610738255033558</c:v>
                </c:pt>
                <c:pt idx="6">
                  <c:v>0.55555555555555558</c:v>
                </c:pt>
                <c:pt idx="7">
                  <c:v>0.46153846153846156</c:v>
                </c:pt>
                <c:pt idx="8">
                  <c:v>0.5641025641025641</c:v>
                </c:pt>
                <c:pt idx="9">
                  <c:v>0.59090909090909094</c:v>
                </c:pt>
                <c:pt idx="10">
                  <c:v>0.82857142857142863</c:v>
                </c:pt>
                <c:pt idx="11">
                  <c:v>0.60416666666666663</c:v>
                </c:pt>
                <c:pt idx="12">
                  <c:v>0.57446808510638303</c:v>
                </c:pt>
                <c:pt idx="13">
                  <c:v>0.2558139534883721</c:v>
                </c:pt>
                <c:pt idx="14">
                  <c:v>0.69387755102040816</c:v>
                </c:pt>
                <c:pt idx="15">
                  <c:v>0.5</c:v>
                </c:pt>
                <c:pt idx="16">
                  <c:v>0.27758007117437722</c:v>
                </c:pt>
                <c:pt idx="17">
                  <c:v>0.4</c:v>
                </c:pt>
              </c:numCache>
            </c:numRef>
          </c:val>
          <c:extLst xmlns:c16r2="http://schemas.microsoft.com/office/drawing/2015/06/chart">
            <c:ext xmlns:c16="http://schemas.microsoft.com/office/drawing/2014/chart" uri="{C3380CC4-5D6E-409C-BE32-E72D297353CC}">
              <c16:uniqueId val="{00000000-61EC-41E3-BA26-94A1A3ECDDA8}"/>
            </c:ext>
          </c:extLst>
        </c:ser>
        <c:dLbls>
          <c:showVal val="1"/>
        </c:dLbls>
        <c:axId val="120527872"/>
        <c:axId val="124781312"/>
      </c:barChart>
      <c:catAx>
        <c:axId val="120527872"/>
        <c:scaling>
          <c:orientation val="minMax"/>
        </c:scaling>
        <c:axPos val="l"/>
        <c:numFmt formatCode="General" sourceLinked="0"/>
        <c:tickLblPos val="nextTo"/>
        <c:crossAx val="124781312"/>
        <c:crosses val="autoZero"/>
        <c:auto val="1"/>
        <c:lblAlgn val="ctr"/>
        <c:lblOffset val="100"/>
      </c:catAx>
      <c:valAx>
        <c:axId val="124781312"/>
        <c:scaling>
          <c:orientation val="minMax"/>
        </c:scaling>
        <c:axPos val="b"/>
        <c:majorGridlines/>
        <c:numFmt formatCode="0.0%" sourceLinked="1"/>
        <c:tickLblPos val="nextTo"/>
        <c:crossAx val="120527872"/>
        <c:crosses val="autoZero"/>
        <c:crossBetween val="between"/>
      </c:valAx>
    </c:plotArea>
    <c:plotVisOnly val="1"/>
    <c:dispBlanksAs val="gap"/>
  </c:chart>
  <c:printSettings>
    <c:headerFooter/>
    <c:pageMargins b="0.78740157499999996" l="0.511811024" r="0.511811024" t="0.78740157499999996" header="0.31496062000000452" footer="0.3149606200000045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sz="1400"/>
            </a:pPr>
            <a:r>
              <a:rPr lang="pt-BR" sz="1400"/>
              <a:t>Nota média</a:t>
            </a:r>
            <a:r>
              <a:rPr lang="pt-BR" sz="1400" baseline="0"/>
              <a:t> </a:t>
            </a:r>
            <a:r>
              <a:rPr lang="pt-BR" sz="1400"/>
              <a:t>geral por</a:t>
            </a:r>
            <a:r>
              <a:rPr lang="pt-BR" sz="1400" baseline="0"/>
              <a:t> campus</a:t>
            </a:r>
            <a:endParaRPr lang="pt-BR" sz="1400"/>
          </a:p>
        </c:rich>
      </c:tx>
    </c:title>
    <c:plotArea>
      <c:layout/>
      <c:barChart>
        <c:barDir val="bar"/>
        <c:grouping val="clustered"/>
        <c:ser>
          <c:idx val="0"/>
          <c:order val="0"/>
          <c:spPr>
            <a:solidFill>
              <a:srgbClr val="92D05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Calc!$B$38:$B$55</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Calc!$K$38:$K$55</c:f>
              <c:numCache>
                <c:formatCode>0.00</c:formatCode>
                <c:ptCount val="18"/>
                <c:pt idx="0">
                  <c:v>3.9910857371794872</c:v>
                </c:pt>
                <c:pt idx="1">
                  <c:v>4.0290178571428568</c:v>
                </c:pt>
                <c:pt idx="2">
                  <c:v>3.4669870987127793</c:v>
                </c:pt>
                <c:pt idx="3">
                  <c:v>4.0360195360195359</c:v>
                </c:pt>
                <c:pt idx="4">
                  <c:v>3.9893971768971768</c:v>
                </c:pt>
                <c:pt idx="5">
                  <c:v>3.7947445609388319</c:v>
                </c:pt>
                <c:pt idx="6">
                  <c:v>3.7152777777777777</c:v>
                </c:pt>
                <c:pt idx="7">
                  <c:v>3.7139423076923079</c:v>
                </c:pt>
                <c:pt idx="8">
                  <c:v>3.8755515318015314</c:v>
                </c:pt>
                <c:pt idx="9">
                  <c:v>3.7428977272727275</c:v>
                </c:pt>
                <c:pt idx="10">
                  <c:v>3.5618434873949583</c:v>
                </c:pt>
                <c:pt idx="11">
                  <c:v>3.6242935505319149</c:v>
                </c:pt>
                <c:pt idx="12">
                  <c:v>3.6412288647342992</c:v>
                </c:pt>
                <c:pt idx="13">
                  <c:v>3.9803086932447407</c:v>
                </c:pt>
                <c:pt idx="14">
                  <c:v>4.2147640306122449</c:v>
                </c:pt>
                <c:pt idx="15">
                  <c:v>4.1335227272727266</c:v>
                </c:pt>
                <c:pt idx="16">
                  <c:v>4.0460142117877744</c:v>
                </c:pt>
                <c:pt idx="17">
                  <c:v>4.5</c:v>
                </c:pt>
              </c:numCache>
            </c:numRef>
          </c:val>
          <c:extLst xmlns:c16r2="http://schemas.microsoft.com/office/drawing/2015/06/chart">
            <c:ext xmlns:c16="http://schemas.microsoft.com/office/drawing/2014/chart" uri="{C3380CC4-5D6E-409C-BE32-E72D297353CC}">
              <c16:uniqueId val="{00000000-DDEA-48EB-AD45-31DFB3D4B549}"/>
            </c:ext>
          </c:extLst>
        </c:ser>
        <c:dLbls>
          <c:showVal val="1"/>
        </c:dLbls>
        <c:axId val="135648384"/>
        <c:axId val="135649920"/>
      </c:barChart>
      <c:catAx>
        <c:axId val="135648384"/>
        <c:scaling>
          <c:orientation val="minMax"/>
        </c:scaling>
        <c:axPos val="l"/>
        <c:numFmt formatCode="General" sourceLinked="0"/>
        <c:tickLblPos val="nextTo"/>
        <c:crossAx val="135649920"/>
        <c:crosses val="autoZero"/>
        <c:auto val="1"/>
        <c:lblAlgn val="ctr"/>
        <c:lblOffset val="100"/>
      </c:catAx>
      <c:valAx>
        <c:axId val="135649920"/>
        <c:scaling>
          <c:orientation val="minMax"/>
        </c:scaling>
        <c:axPos val="b"/>
        <c:majorGridlines/>
        <c:numFmt formatCode="0.00" sourceLinked="1"/>
        <c:tickLblPos val="nextTo"/>
        <c:crossAx val="135648384"/>
        <c:crosses val="autoZero"/>
        <c:crossBetween val="between"/>
      </c:valAx>
    </c:plotArea>
    <c:plotVisOnly val="1"/>
    <c:dispBlanksAs val="gap"/>
  </c:chart>
  <c:printSettings>
    <c:headerFooter/>
    <c:pageMargins b="0.78740157499999996" l="0.511811024" r="0.511811024" t="0.78740157499999996" header="0.31496062000000452" footer="0.3149606200000045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style val="5"/>
  <c:chart>
    <c:title>
      <c:tx>
        <c:rich>
          <a:bodyPr/>
          <a:lstStyle/>
          <a:p>
            <a:pPr>
              <a:defRPr sz="1400"/>
            </a:pPr>
            <a:r>
              <a:rPr lang="pt-BR" sz="1400"/>
              <a:t>Taxa de egressos desempregados por ano de conclusão</a:t>
            </a:r>
          </a:p>
        </c:rich>
      </c:tx>
    </c:title>
    <c:plotArea>
      <c:layout/>
      <c:barChart>
        <c:barDir val="col"/>
        <c:grouping val="clustered"/>
        <c:ser>
          <c:idx val="0"/>
          <c:order val="0"/>
          <c:tx>
            <c:strRef>
              <c:f>Calc!$J$23</c:f>
              <c:strCache>
                <c:ptCount val="1"/>
                <c:pt idx="0">
                  <c:v>% egressos desempregados*</c:v>
                </c:pt>
              </c:strCache>
            </c:strRef>
          </c:tx>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Calc!$B$24:$B$32</c:f>
              <c:strCache>
                <c:ptCount val="9"/>
                <c:pt idx="0">
                  <c:v>Anterior à 2008</c:v>
                </c:pt>
                <c:pt idx="1">
                  <c:v>2008</c:v>
                </c:pt>
                <c:pt idx="2">
                  <c:v>2009</c:v>
                </c:pt>
                <c:pt idx="3">
                  <c:v>2010</c:v>
                </c:pt>
                <c:pt idx="4">
                  <c:v>2011</c:v>
                </c:pt>
                <c:pt idx="5">
                  <c:v>2012</c:v>
                </c:pt>
                <c:pt idx="6">
                  <c:v>2013</c:v>
                </c:pt>
                <c:pt idx="7">
                  <c:v>2014</c:v>
                </c:pt>
                <c:pt idx="8">
                  <c:v>2015</c:v>
                </c:pt>
              </c:strCache>
            </c:strRef>
          </c:cat>
          <c:val>
            <c:numRef>
              <c:f>Calc!$J$24:$J$32</c:f>
              <c:numCache>
                <c:formatCode>0.0%</c:formatCode>
                <c:ptCount val="9"/>
                <c:pt idx="0">
                  <c:v>6.2780269058295965E-2</c:v>
                </c:pt>
                <c:pt idx="1">
                  <c:v>0.17391304347826086</c:v>
                </c:pt>
                <c:pt idx="2">
                  <c:v>0.40476190476190477</c:v>
                </c:pt>
                <c:pt idx="3">
                  <c:v>0.35897435897435898</c:v>
                </c:pt>
                <c:pt idx="4">
                  <c:v>0.2608695652173913</c:v>
                </c:pt>
                <c:pt idx="5">
                  <c:v>0.51260504201680668</c:v>
                </c:pt>
                <c:pt idx="6">
                  <c:v>0.52542372881355937</c:v>
                </c:pt>
                <c:pt idx="7">
                  <c:v>0.60698689956331875</c:v>
                </c:pt>
                <c:pt idx="8">
                  <c:v>0.64088397790055252</c:v>
                </c:pt>
              </c:numCache>
            </c:numRef>
          </c:val>
          <c:extLst xmlns:c16r2="http://schemas.microsoft.com/office/drawing/2015/06/chart">
            <c:ext xmlns:c16="http://schemas.microsoft.com/office/drawing/2014/chart" uri="{C3380CC4-5D6E-409C-BE32-E72D297353CC}">
              <c16:uniqueId val="{00000000-B9A0-4DAE-98A0-EFC246C24BB1}"/>
            </c:ext>
          </c:extLst>
        </c:ser>
        <c:dLbls>
          <c:showVal val="1"/>
        </c:dLbls>
        <c:axId val="99038336"/>
        <c:axId val="99039872"/>
      </c:barChart>
      <c:catAx>
        <c:axId val="99038336"/>
        <c:scaling>
          <c:orientation val="minMax"/>
        </c:scaling>
        <c:axPos val="b"/>
        <c:numFmt formatCode="General" sourceLinked="0"/>
        <c:tickLblPos val="nextTo"/>
        <c:crossAx val="99039872"/>
        <c:crosses val="autoZero"/>
        <c:auto val="1"/>
        <c:lblAlgn val="ctr"/>
        <c:lblOffset val="100"/>
      </c:catAx>
      <c:valAx>
        <c:axId val="99039872"/>
        <c:scaling>
          <c:orientation val="minMax"/>
        </c:scaling>
        <c:axPos val="l"/>
        <c:majorGridlines/>
        <c:numFmt formatCode="0.0%" sourceLinked="1"/>
        <c:tickLblPos val="nextTo"/>
        <c:crossAx val="99038336"/>
        <c:crosses val="autoZero"/>
        <c:crossBetween val="between"/>
      </c:valAx>
    </c:plotArea>
    <c:plotVisOnly val="1"/>
    <c:dispBlanksAs val="gap"/>
  </c:chart>
  <c:printSettings>
    <c:headerFooter/>
    <c:pageMargins b="0.78740157499999996" l="0.511811024" r="0.511811024" t="0.78740157499999996" header="0.31496062000000385" footer="0.3149606200000038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style val="5"/>
  <c:chart>
    <c:title>
      <c:layout/>
    </c:title>
    <c:plotArea>
      <c:layout/>
      <c:barChart>
        <c:barDir val="bar"/>
        <c:grouping val="clustered"/>
        <c:ser>
          <c:idx val="0"/>
          <c:order val="0"/>
          <c:tx>
            <c:strRef>
              <c:f>Calc!$E$59</c:f>
              <c:strCache>
                <c:ptCount val="1"/>
                <c:pt idx="0">
                  <c:v>Total de respostas</c:v>
                </c:pt>
              </c:strCache>
            </c:strRef>
          </c:tx>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Calc!$B$60:$B$77</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Calc!$E$60:$E$77</c:f>
              <c:numCache>
                <c:formatCode>General</c:formatCode>
                <c:ptCount val="18"/>
                <c:pt idx="0">
                  <c:v>40</c:v>
                </c:pt>
                <c:pt idx="1">
                  <c:v>14</c:v>
                </c:pt>
                <c:pt idx="2">
                  <c:v>66</c:v>
                </c:pt>
                <c:pt idx="3">
                  <c:v>91</c:v>
                </c:pt>
                <c:pt idx="4">
                  <c:v>55</c:v>
                </c:pt>
                <c:pt idx="5">
                  <c:v>149</c:v>
                </c:pt>
                <c:pt idx="6">
                  <c:v>9</c:v>
                </c:pt>
                <c:pt idx="7">
                  <c:v>26</c:v>
                </c:pt>
                <c:pt idx="8">
                  <c:v>78</c:v>
                </c:pt>
                <c:pt idx="9">
                  <c:v>44</c:v>
                </c:pt>
                <c:pt idx="10">
                  <c:v>35</c:v>
                </c:pt>
                <c:pt idx="11">
                  <c:v>48</c:v>
                </c:pt>
                <c:pt idx="12">
                  <c:v>47</c:v>
                </c:pt>
                <c:pt idx="13">
                  <c:v>43</c:v>
                </c:pt>
                <c:pt idx="14">
                  <c:v>49</c:v>
                </c:pt>
                <c:pt idx="15">
                  <c:v>44</c:v>
                </c:pt>
                <c:pt idx="16">
                  <c:v>281</c:v>
                </c:pt>
                <c:pt idx="17">
                  <c:v>5</c:v>
                </c:pt>
              </c:numCache>
            </c:numRef>
          </c:val>
          <c:extLst xmlns:c16r2="http://schemas.microsoft.com/office/drawing/2015/06/chart">
            <c:ext xmlns:c16="http://schemas.microsoft.com/office/drawing/2014/chart" uri="{C3380CC4-5D6E-409C-BE32-E72D297353CC}">
              <c16:uniqueId val="{00000000-501A-4AA9-8761-F49FFC0124F6}"/>
            </c:ext>
          </c:extLst>
        </c:ser>
        <c:dLbls>
          <c:showVal val="1"/>
        </c:dLbls>
        <c:gapWidth val="75"/>
        <c:overlap val="40"/>
        <c:axId val="99052160"/>
        <c:axId val="99053952"/>
      </c:barChart>
      <c:catAx>
        <c:axId val="99052160"/>
        <c:scaling>
          <c:orientation val="minMax"/>
        </c:scaling>
        <c:axPos val="l"/>
        <c:numFmt formatCode="General" sourceLinked="0"/>
        <c:majorTickMark val="none"/>
        <c:tickLblPos val="nextTo"/>
        <c:crossAx val="99053952"/>
        <c:crosses val="autoZero"/>
        <c:auto val="1"/>
        <c:lblAlgn val="ctr"/>
        <c:lblOffset val="100"/>
      </c:catAx>
      <c:valAx>
        <c:axId val="99053952"/>
        <c:scaling>
          <c:orientation val="minMax"/>
        </c:scaling>
        <c:axPos val="b"/>
        <c:majorGridlines/>
        <c:numFmt formatCode="General" sourceLinked="1"/>
        <c:majorTickMark val="none"/>
        <c:tickLblPos val="nextTo"/>
        <c:crossAx val="99052160"/>
        <c:crosses val="autoZero"/>
        <c:crossBetween val="between"/>
      </c:valAx>
    </c:plotArea>
    <c:legend>
      <c:legendPos val="r"/>
      <c:layout/>
    </c:legend>
    <c:plotVisOnly val="1"/>
    <c:dispBlanksAs val="gap"/>
  </c:chart>
  <c:printSettings>
    <c:headerFooter/>
    <c:pageMargins b="0.78740157499999996" l="0.511811024" r="0.511811024" t="0.78740157499999996" header="0.31496062000000302" footer="0.314960620000003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style val="5"/>
  <c:chart>
    <c:title>
      <c:tx>
        <c:rich>
          <a:bodyPr/>
          <a:lstStyle/>
          <a:p>
            <a:pPr>
              <a:defRPr/>
            </a:pPr>
            <a:r>
              <a:rPr lang="en-US"/>
              <a:t>Nível</a:t>
            </a:r>
            <a:r>
              <a:rPr lang="en-US" baseline="0"/>
              <a:t> de</a:t>
            </a:r>
            <a:r>
              <a:rPr lang="en-US"/>
              <a:t> Confiança Atual</a:t>
            </a:r>
          </a:p>
        </c:rich>
      </c:tx>
      <c:layout/>
    </c:title>
    <c:plotArea>
      <c:layout/>
      <c:barChart>
        <c:barDir val="bar"/>
        <c:grouping val="clustered"/>
        <c:ser>
          <c:idx val="0"/>
          <c:order val="0"/>
          <c:tx>
            <c:strRef>
              <c:f>Calc!$F$59</c:f>
              <c:strCache>
                <c:ptCount val="1"/>
                <c:pt idx="0">
                  <c:v>Nv. Confiança Atual</c:v>
                </c:pt>
              </c:strCache>
            </c:strRef>
          </c:tx>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Calc!$B$60:$B$77</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Calc!$F$60:$F$77</c:f>
              <c:numCache>
                <c:formatCode>0.0%</c:formatCode>
                <c:ptCount val="18"/>
                <c:pt idx="0">
                  <c:v>0.48527580722391095</c:v>
                </c:pt>
                <c:pt idx="1">
                  <c:v>0.29328999671429057</c:v>
                </c:pt>
                <c:pt idx="2">
                  <c:v>0.60171277497537967</c:v>
                </c:pt>
                <c:pt idx="3">
                  <c:v>0.67356164045191846</c:v>
                </c:pt>
                <c:pt idx="4">
                  <c:v>0.56441841820668515</c:v>
                </c:pt>
                <c:pt idx="5">
                  <c:v>0.81999215304752715</c:v>
                </c:pt>
                <c:pt idx="6">
                  <c:v>0.24307869397147375</c:v>
                </c:pt>
                <c:pt idx="7">
                  <c:v>0.39601530608840818</c:v>
                </c:pt>
                <c:pt idx="8">
                  <c:v>0.64555984909600683</c:v>
                </c:pt>
                <c:pt idx="9">
                  <c:v>0.51184972152553199</c:v>
                </c:pt>
                <c:pt idx="10">
                  <c:v>0.49361916129880701</c:v>
                </c:pt>
                <c:pt idx="11">
                  <c:v>0.53527588715668806</c:v>
                </c:pt>
                <c:pt idx="12">
                  <c:v>0.52027800011289327</c:v>
                </c:pt>
                <c:pt idx="13">
                  <c:v>0.49352563032930341</c:v>
                </c:pt>
                <c:pt idx="14">
                  <c:v>0.53187934454473185</c:v>
                </c:pt>
                <c:pt idx="15">
                  <c:v>0.53920217793768721</c:v>
                </c:pt>
                <c:pt idx="16">
                  <c:v>0.91362194066374824</c:v>
                </c:pt>
                <c:pt idx="17">
                  <c:v>0.18157461709500167</c:v>
                </c:pt>
              </c:numCache>
            </c:numRef>
          </c:val>
          <c:extLst xmlns:c16r2="http://schemas.microsoft.com/office/drawing/2015/06/chart">
            <c:ext xmlns:c16="http://schemas.microsoft.com/office/drawing/2014/chart" uri="{C3380CC4-5D6E-409C-BE32-E72D297353CC}">
              <c16:uniqueId val="{00000000-4CAC-48D0-8568-80D49C974A38}"/>
            </c:ext>
          </c:extLst>
        </c:ser>
        <c:dLbls>
          <c:showVal val="1"/>
        </c:dLbls>
        <c:axId val="99062528"/>
        <c:axId val="99064064"/>
      </c:barChart>
      <c:catAx>
        <c:axId val="99062528"/>
        <c:scaling>
          <c:orientation val="minMax"/>
        </c:scaling>
        <c:axPos val="l"/>
        <c:numFmt formatCode="General" sourceLinked="0"/>
        <c:tickLblPos val="nextTo"/>
        <c:crossAx val="99064064"/>
        <c:crosses val="autoZero"/>
        <c:auto val="1"/>
        <c:lblAlgn val="ctr"/>
        <c:lblOffset val="100"/>
      </c:catAx>
      <c:valAx>
        <c:axId val="99064064"/>
        <c:scaling>
          <c:orientation val="minMax"/>
        </c:scaling>
        <c:axPos val="b"/>
        <c:majorGridlines/>
        <c:numFmt formatCode="0.0%" sourceLinked="1"/>
        <c:tickLblPos val="nextTo"/>
        <c:crossAx val="99062528"/>
        <c:crosses val="autoZero"/>
        <c:crossBetween val="between"/>
      </c:valAx>
    </c:plotArea>
    <c:legend>
      <c:legendPos val="r"/>
      <c:layout/>
    </c:legend>
    <c:plotVisOnly val="1"/>
    <c:dispBlanksAs val="gap"/>
  </c:chart>
  <c:printSettings>
    <c:headerFooter/>
    <c:pageMargins b="0.78740157499999996" l="0.511811024" r="0.511811024" t="0.78740157499999996" header="0.31496062000000302" footer="0.314960620000003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pt-BR"/>
              <a:t>Continuidade dos estudos</a:t>
            </a:r>
          </a:p>
        </c:rich>
      </c:tx>
    </c:title>
    <c:plotArea>
      <c:layout>
        <c:manualLayout>
          <c:layoutTarget val="inner"/>
          <c:xMode val="edge"/>
          <c:yMode val="edge"/>
          <c:x val="0.1174814074702893"/>
          <c:y val="0.15004367589908271"/>
          <c:w val="0.8119708601081459"/>
          <c:h val="0.80470066753501857"/>
        </c:manualLayout>
      </c:layout>
      <c:barChart>
        <c:barDir val="bar"/>
        <c:grouping val="stacked"/>
        <c:ser>
          <c:idx val="0"/>
          <c:order val="0"/>
          <c:tx>
            <c:strRef>
              <c:f>Calc!$O$103</c:f>
              <c:strCache>
                <c:ptCount val="1"/>
                <c:pt idx="0">
                  <c:v>Fortemente relacionada com a área do curso técnico</c:v>
                </c:pt>
              </c:strCache>
            </c:strRef>
          </c:tx>
          <c:spPr>
            <a:solidFill>
              <a:srgbClr val="79AF82"/>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Calc!$M$104:$M$121</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Calc!$O$104:$O$121</c:f>
              <c:numCache>
                <c:formatCode>0%</c:formatCode>
                <c:ptCount val="18"/>
                <c:pt idx="0">
                  <c:v>0.5714285714285714</c:v>
                </c:pt>
                <c:pt idx="1">
                  <c:v>0.58333333333333337</c:v>
                </c:pt>
                <c:pt idx="2">
                  <c:v>0.25</c:v>
                </c:pt>
                <c:pt idx="3">
                  <c:v>0.56976744186046513</c:v>
                </c:pt>
                <c:pt idx="4">
                  <c:v>0.2982456140350877</c:v>
                </c:pt>
                <c:pt idx="5">
                  <c:v>0.56756756756756754</c:v>
                </c:pt>
                <c:pt idx="6">
                  <c:v>0.5</c:v>
                </c:pt>
                <c:pt idx="7">
                  <c:v>0.4</c:v>
                </c:pt>
                <c:pt idx="8">
                  <c:v>0.33823529411764708</c:v>
                </c:pt>
                <c:pt idx="9">
                  <c:v>0.36363636363636365</c:v>
                </c:pt>
                <c:pt idx="10">
                  <c:v>0.2857142857142857</c:v>
                </c:pt>
                <c:pt idx="11">
                  <c:v>0.51219512195121952</c:v>
                </c:pt>
                <c:pt idx="12">
                  <c:v>0.60465116279069764</c:v>
                </c:pt>
                <c:pt idx="13">
                  <c:v>0.67567567567567566</c:v>
                </c:pt>
                <c:pt idx="14">
                  <c:v>0.34146341463414637</c:v>
                </c:pt>
                <c:pt idx="15">
                  <c:v>0.82758620689655171</c:v>
                </c:pt>
                <c:pt idx="16">
                  <c:v>0.56015037593984962</c:v>
                </c:pt>
                <c:pt idx="17">
                  <c:v>0.75</c:v>
                </c:pt>
              </c:numCache>
            </c:numRef>
          </c:val>
          <c:extLst xmlns:c16r2="http://schemas.microsoft.com/office/drawing/2015/06/chart">
            <c:ext xmlns:c16="http://schemas.microsoft.com/office/drawing/2014/chart" uri="{C3380CC4-5D6E-409C-BE32-E72D297353CC}">
              <c16:uniqueId val="{00000000-EAEF-4ADD-AEED-78F996A0B52A}"/>
            </c:ext>
          </c:extLst>
        </c:ser>
        <c:ser>
          <c:idx val="1"/>
          <c:order val="1"/>
          <c:tx>
            <c:strRef>
              <c:f>Calc!$P$103</c:f>
              <c:strCache>
                <c:ptCount val="1"/>
                <c:pt idx="0">
                  <c:v>Fracamente relacionada</c:v>
                </c:pt>
              </c:strCache>
            </c:strRef>
          </c:tx>
          <c:spPr>
            <a:solidFill>
              <a:srgbClr val="83AEE1"/>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Calc!$M$104:$M$121</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Calc!$P$104:$P$121</c:f>
              <c:numCache>
                <c:formatCode>0%</c:formatCode>
                <c:ptCount val="18"/>
                <c:pt idx="0">
                  <c:v>8.5714285714285715E-2</c:v>
                </c:pt>
                <c:pt idx="1">
                  <c:v>0</c:v>
                </c:pt>
                <c:pt idx="2">
                  <c:v>0.48076923076923078</c:v>
                </c:pt>
                <c:pt idx="3">
                  <c:v>0.1744186046511628</c:v>
                </c:pt>
                <c:pt idx="4">
                  <c:v>0.15789473684210525</c:v>
                </c:pt>
                <c:pt idx="5">
                  <c:v>0.27027027027027029</c:v>
                </c:pt>
                <c:pt idx="6">
                  <c:v>0.5</c:v>
                </c:pt>
                <c:pt idx="7">
                  <c:v>0.28000000000000003</c:v>
                </c:pt>
                <c:pt idx="8">
                  <c:v>0.3235294117647059</c:v>
                </c:pt>
                <c:pt idx="9">
                  <c:v>0.30303030303030304</c:v>
                </c:pt>
                <c:pt idx="10">
                  <c:v>0.10714285714285714</c:v>
                </c:pt>
                <c:pt idx="11">
                  <c:v>0.21951219512195122</c:v>
                </c:pt>
                <c:pt idx="12">
                  <c:v>0.27906976744186046</c:v>
                </c:pt>
                <c:pt idx="13">
                  <c:v>0.1891891891891892</c:v>
                </c:pt>
                <c:pt idx="14">
                  <c:v>0.21951219512195122</c:v>
                </c:pt>
                <c:pt idx="15">
                  <c:v>6.8965517241379309E-2</c:v>
                </c:pt>
                <c:pt idx="16">
                  <c:v>0.21804511278195488</c:v>
                </c:pt>
                <c:pt idx="17">
                  <c:v>0.25</c:v>
                </c:pt>
              </c:numCache>
            </c:numRef>
          </c:val>
          <c:extLst xmlns:c16r2="http://schemas.microsoft.com/office/drawing/2015/06/chart">
            <c:ext xmlns:c16="http://schemas.microsoft.com/office/drawing/2014/chart" uri="{C3380CC4-5D6E-409C-BE32-E72D297353CC}">
              <c16:uniqueId val="{00000001-EAEF-4ADD-AEED-78F996A0B52A}"/>
            </c:ext>
          </c:extLst>
        </c:ser>
        <c:ser>
          <c:idx val="2"/>
          <c:order val="2"/>
          <c:tx>
            <c:strRef>
              <c:f>Calc!$Q$103</c:f>
              <c:strCache>
                <c:ptCount val="1"/>
                <c:pt idx="0">
                  <c:v>Não tem nenhuma relação com área profissional do curso técnico.</c:v>
                </c:pt>
              </c:strCache>
            </c:strRef>
          </c:tx>
          <c:spPr>
            <a:solidFill>
              <a:srgbClr val="CE7674"/>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Calc!$M$104:$M$121</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Calc!$Q$104:$Q$121</c:f>
              <c:numCache>
                <c:formatCode>0%</c:formatCode>
                <c:ptCount val="18"/>
                <c:pt idx="0">
                  <c:v>0.34285714285714286</c:v>
                </c:pt>
                <c:pt idx="1">
                  <c:v>0.41666666666666669</c:v>
                </c:pt>
                <c:pt idx="2">
                  <c:v>0.26923076923076922</c:v>
                </c:pt>
                <c:pt idx="3">
                  <c:v>0.2558139534883721</c:v>
                </c:pt>
                <c:pt idx="4">
                  <c:v>0.52631578947368418</c:v>
                </c:pt>
                <c:pt idx="5">
                  <c:v>0.16216216216216217</c:v>
                </c:pt>
                <c:pt idx="6">
                  <c:v>0</c:v>
                </c:pt>
                <c:pt idx="7">
                  <c:v>0.32</c:v>
                </c:pt>
                <c:pt idx="8">
                  <c:v>0.33823529411764708</c:v>
                </c:pt>
                <c:pt idx="9">
                  <c:v>0.30303030303030304</c:v>
                </c:pt>
                <c:pt idx="10">
                  <c:v>0.6071428571428571</c:v>
                </c:pt>
                <c:pt idx="11">
                  <c:v>0.26829268292682928</c:v>
                </c:pt>
                <c:pt idx="12">
                  <c:v>0.11627906976744186</c:v>
                </c:pt>
                <c:pt idx="13">
                  <c:v>0.13513513513513514</c:v>
                </c:pt>
                <c:pt idx="14">
                  <c:v>0.41463414634146339</c:v>
                </c:pt>
                <c:pt idx="15">
                  <c:v>0.10344827586206896</c:v>
                </c:pt>
                <c:pt idx="16">
                  <c:v>0.22180451127819548</c:v>
                </c:pt>
                <c:pt idx="17">
                  <c:v>0</c:v>
                </c:pt>
              </c:numCache>
            </c:numRef>
          </c:val>
          <c:extLst xmlns:c16r2="http://schemas.microsoft.com/office/drawing/2015/06/chart">
            <c:ext xmlns:c16="http://schemas.microsoft.com/office/drawing/2014/chart" uri="{C3380CC4-5D6E-409C-BE32-E72D297353CC}">
              <c16:uniqueId val="{00000002-EAEF-4ADD-AEED-78F996A0B52A}"/>
            </c:ext>
          </c:extLst>
        </c:ser>
        <c:dLbls>
          <c:showVal val="1"/>
        </c:dLbls>
        <c:gapWidth val="75"/>
        <c:overlap val="100"/>
        <c:axId val="99080064"/>
        <c:axId val="99081600"/>
      </c:barChart>
      <c:catAx>
        <c:axId val="99080064"/>
        <c:scaling>
          <c:orientation val="minMax"/>
        </c:scaling>
        <c:axPos val="l"/>
        <c:numFmt formatCode="General" sourceLinked="0"/>
        <c:majorTickMark val="none"/>
        <c:tickLblPos val="nextTo"/>
        <c:spPr>
          <a:ln w="19050"/>
        </c:spPr>
        <c:crossAx val="99081600"/>
        <c:crosses val="autoZero"/>
        <c:auto val="1"/>
        <c:lblAlgn val="ctr"/>
        <c:lblOffset val="100"/>
      </c:catAx>
      <c:valAx>
        <c:axId val="99081600"/>
        <c:scaling>
          <c:orientation val="minMax"/>
        </c:scaling>
        <c:axPos val="b"/>
        <c:majorGridlines/>
        <c:numFmt formatCode="0%" sourceLinked="1"/>
        <c:majorTickMark val="none"/>
        <c:tickLblPos val="nextTo"/>
        <c:spPr>
          <a:ln w="9525">
            <a:noFill/>
          </a:ln>
        </c:spPr>
        <c:crossAx val="99080064"/>
        <c:crosses val="autoZero"/>
        <c:crossBetween val="between"/>
      </c:valAx>
    </c:plotArea>
    <c:legend>
      <c:legendPos val="t"/>
    </c:legend>
    <c:plotVisOnly val="1"/>
    <c:dispBlanksAs val="gap"/>
  </c:chart>
  <c:printSettings>
    <c:headerFooter/>
    <c:pageMargins b="0.78740157499999996" l="0.511811024" r="0.511811024" t="0.78740157499999996" header="0.31496062000000286" footer="0.3149606200000028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pt-BR"/>
  <c:style val="5"/>
  <c:chart>
    <c:title>
      <c:tx>
        <c:rich>
          <a:bodyPr/>
          <a:lstStyle/>
          <a:p>
            <a:pPr>
              <a:defRPr/>
            </a:pPr>
            <a:r>
              <a:rPr lang="en-US" sz="1400"/>
              <a:t> Egressos</a:t>
            </a:r>
            <a:r>
              <a:rPr lang="en-US" sz="1400" baseline="0"/>
              <a:t> que, a</a:t>
            </a:r>
            <a:r>
              <a:rPr lang="en-US" sz="1400"/>
              <a:t>pós</a:t>
            </a:r>
            <a:r>
              <a:rPr lang="en-US" sz="1400" b="1" i="0" u="none" strike="noStrike" baseline="0"/>
              <a:t> conclusão do curso técnico, concluíram ou estão cursando algum curso de nível superior</a:t>
            </a:r>
            <a:endParaRPr lang="en-US" sz="1400"/>
          </a:p>
        </c:rich>
      </c:tx>
    </c:title>
    <c:plotArea>
      <c:layout/>
      <c:barChart>
        <c:barDir val="bar"/>
        <c:grouping val="clustered"/>
        <c:ser>
          <c:idx val="0"/>
          <c:order val="0"/>
          <c:tx>
            <c:strRef>
              <c:f>Calc!$X$61</c:f>
              <c:strCache>
                <c:ptCount val="1"/>
                <c:pt idx="0">
                  <c:v>% de "Sim"</c:v>
                </c:pt>
              </c:strCache>
            </c:strRef>
          </c:tx>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Calc!$T$62:$T$79</c:f>
              <c:strCache>
                <c:ptCount val="18"/>
                <c:pt idx="0">
                  <c:v>Campus Aracruz</c:v>
                </c:pt>
                <c:pt idx="1">
                  <c:v>Campus Cachoeiro de Itapemirim</c:v>
                </c:pt>
                <c:pt idx="2">
                  <c:v>Campus Cariacica</c:v>
                </c:pt>
                <c:pt idx="3">
                  <c:v>Campus Colatina</c:v>
                </c:pt>
                <c:pt idx="4">
                  <c:v>Campus de Alegre</c:v>
                </c:pt>
                <c:pt idx="5">
                  <c:v>Campus Guarapari</c:v>
                </c:pt>
                <c:pt idx="6">
                  <c:v>Campus Ibatiba</c:v>
                </c:pt>
                <c:pt idx="7">
                  <c:v>Campus Itapina</c:v>
                </c:pt>
                <c:pt idx="8">
                  <c:v>Campus Linhares</c:v>
                </c:pt>
                <c:pt idx="9">
                  <c:v>Campus Nova Venécia</c:v>
                </c:pt>
                <c:pt idx="10">
                  <c:v>Campus Piúma</c:v>
                </c:pt>
                <c:pt idx="11">
                  <c:v>Campus Santa Teresa</c:v>
                </c:pt>
                <c:pt idx="12">
                  <c:v>Campus São Mateus</c:v>
                </c:pt>
                <c:pt idx="13">
                  <c:v>Campus Serra</c:v>
                </c:pt>
                <c:pt idx="14">
                  <c:v>Campus Venda Nova do Imigrante</c:v>
                </c:pt>
                <c:pt idx="15">
                  <c:v>Campus Vila Velha</c:v>
                </c:pt>
                <c:pt idx="16">
                  <c:v>Campus Vitória</c:v>
                </c:pt>
                <c:pt idx="17">
                  <c:v>Campus Barra de São Francisco</c:v>
                </c:pt>
              </c:strCache>
            </c:strRef>
          </c:cat>
          <c:val>
            <c:numRef>
              <c:f>Calc!$X$62:$X$79</c:f>
              <c:numCache>
                <c:formatCode>0%</c:formatCode>
                <c:ptCount val="18"/>
                <c:pt idx="0">
                  <c:v>0.82499999999999996</c:v>
                </c:pt>
                <c:pt idx="1">
                  <c:v>0.8571428571428571</c:v>
                </c:pt>
                <c:pt idx="2">
                  <c:v>0.71212121212121215</c:v>
                </c:pt>
                <c:pt idx="3">
                  <c:v>0.90109890109890112</c:v>
                </c:pt>
                <c:pt idx="4">
                  <c:v>0.94545454545454544</c:v>
                </c:pt>
                <c:pt idx="5">
                  <c:v>0.66891891891891897</c:v>
                </c:pt>
                <c:pt idx="6">
                  <c:v>0.22222222222222221</c:v>
                </c:pt>
                <c:pt idx="7">
                  <c:v>0.76923076923076927</c:v>
                </c:pt>
                <c:pt idx="8">
                  <c:v>0.83333333333333337</c:v>
                </c:pt>
                <c:pt idx="9">
                  <c:v>0.70454545454545459</c:v>
                </c:pt>
                <c:pt idx="10">
                  <c:v>0.74285714285714288</c:v>
                </c:pt>
                <c:pt idx="11">
                  <c:v>0.72916666666666663</c:v>
                </c:pt>
                <c:pt idx="12">
                  <c:v>0.85106382978723405</c:v>
                </c:pt>
                <c:pt idx="13">
                  <c:v>0.76744186046511631</c:v>
                </c:pt>
                <c:pt idx="14">
                  <c:v>0.77551020408163263</c:v>
                </c:pt>
                <c:pt idx="15">
                  <c:v>0.65909090909090906</c:v>
                </c:pt>
                <c:pt idx="16">
                  <c:v>0.85409252669039148</c:v>
                </c:pt>
                <c:pt idx="17">
                  <c:v>0.8</c:v>
                </c:pt>
              </c:numCache>
            </c:numRef>
          </c:val>
          <c:extLst xmlns:c16r2="http://schemas.microsoft.com/office/drawing/2015/06/chart">
            <c:ext xmlns:c16="http://schemas.microsoft.com/office/drawing/2014/chart" uri="{C3380CC4-5D6E-409C-BE32-E72D297353CC}">
              <c16:uniqueId val="{00000000-6C00-48BA-A316-CD77EDC87853}"/>
            </c:ext>
          </c:extLst>
        </c:ser>
        <c:dLbls>
          <c:showVal val="1"/>
        </c:dLbls>
        <c:axId val="99310976"/>
        <c:axId val="99316864"/>
      </c:barChart>
      <c:catAx>
        <c:axId val="99310976"/>
        <c:scaling>
          <c:orientation val="minMax"/>
        </c:scaling>
        <c:axPos val="l"/>
        <c:numFmt formatCode="General" sourceLinked="0"/>
        <c:tickLblPos val="nextTo"/>
        <c:crossAx val="99316864"/>
        <c:crosses val="autoZero"/>
        <c:auto val="1"/>
        <c:lblAlgn val="ctr"/>
        <c:lblOffset val="100"/>
      </c:catAx>
      <c:valAx>
        <c:axId val="99316864"/>
        <c:scaling>
          <c:orientation val="minMax"/>
        </c:scaling>
        <c:axPos val="b"/>
        <c:majorGridlines/>
        <c:numFmt formatCode="0%" sourceLinked="1"/>
        <c:tickLblPos val="nextTo"/>
        <c:crossAx val="99310976"/>
        <c:crosses val="autoZero"/>
        <c:crossBetween val="between"/>
      </c:valAx>
    </c:plotArea>
    <c:legend>
      <c:legendPos val="r"/>
    </c:legend>
    <c:plotVisOnly val="1"/>
    <c:dispBlanksAs val="gap"/>
  </c:chart>
  <c:printSettings>
    <c:headerFooter/>
    <c:pageMargins b="0.78740157499999996" l="0.511811024" r="0.511811024" t="0.78740157499999996" header="0.31496062000000286" footer="0.3149606200000028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pt-BR"/>
  <c:pivotSource>
    <c:name>[Cópia de Indicadores Egressos_Inicial a 18_10_2016_Modificado_TD_N5.xlsx]Indicadores!Tabela dinâmica6</c:name>
    <c:fmtId val="0"/>
  </c:pivotSource>
  <c:chart>
    <c:title>
      <c:tx>
        <c:rich>
          <a:bodyPr/>
          <a:lstStyle/>
          <a:p>
            <a:pPr>
              <a:defRPr/>
            </a:pPr>
            <a:r>
              <a:rPr lang="pt-BR" sz="1400"/>
              <a:t>Informações por Campus </a:t>
            </a:r>
          </a:p>
        </c:rich>
      </c:tx>
    </c:title>
    <c:pivotFmts>
      <c:pivotFmt>
        <c:idx val="0"/>
        <c:marker>
          <c:symbol val="none"/>
        </c:marker>
        <c:dLbl>
          <c:idx val="0"/>
          <c:spPr/>
          <c:txPr>
            <a:bodyPr/>
            <a:lstStyle/>
            <a:p>
              <a:pPr>
                <a:defRPr/>
              </a:pPr>
              <a:endParaRPr lang="pt-BR"/>
            </a:p>
          </c:txPr>
          <c:dLblPos val="outEnd"/>
          <c:showVal val="1"/>
        </c:dLbl>
      </c:pivotFmt>
      <c:pivotFmt>
        <c:idx val="1"/>
        <c:marker>
          <c:symbol val="none"/>
        </c:marker>
        <c:dLbl>
          <c:idx val="0"/>
          <c:spPr/>
          <c:txPr>
            <a:bodyPr/>
            <a:lstStyle/>
            <a:p>
              <a:pPr>
                <a:defRPr/>
              </a:pPr>
              <a:endParaRPr lang="pt-BR"/>
            </a:p>
          </c:txPr>
          <c:dLblPos val="outEnd"/>
          <c:showVal val="1"/>
        </c:dLbl>
      </c:pivotFmt>
      <c:pivotFmt>
        <c:idx val="2"/>
        <c:marker>
          <c:symbol val="none"/>
        </c:marker>
        <c:dLbl>
          <c:idx val="0"/>
          <c:spPr/>
          <c:txPr>
            <a:bodyPr/>
            <a:lstStyle/>
            <a:p>
              <a:pPr>
                <a:defRPr/>
              </a:pPr>
              <a:endParaRPr lang="pt-BR"/>
            </a:p>
          </c:txPr>
          <c:dLblPos val="outEnd"/>
          <c:showVal val="1"/>
        </c:dLbl>
      </c:pivotFmt>
      <c:pivotFmt>
        <c:idx val="3"/>
        <c:marker>
          <c:symbol val="none"/>
        </c:marker>
        <c:dLbl>
          <c:idx val="0"/>
          <c:spPr/>
          <c:txPr>
            <a:bodyPr/>
            <a:lstStyle/>
            <a:p>
              <a:pPr>
                <a:defRPr/>
              </a:pPr>
              <a:endParaRPr lang="pt-BR"/>
            </a:p>
          </c:txPr>
          <c:dLblPos val="outEnd"/>
          <c:showVal val="1"/>
        </c:dLbl>
      </c:pivotFmt>
      <c:pivotFmt>
        <c:idx val="4"/>
        <c:marker>
          <c:symbol val="none"/>
        </c:marker>
        <c:dLbl>
          <c:idx val="0"/>
          <c:spPr/>
          <c:txPr>
            <a:bodyPr/>
            <a:lstStyle/>
            <a:p>
              <a:pPr>
                <a:defRPr/>
              </a:pPr>
              <a:endParaRPr lang="pt-BR"/>
            </a:p>
          </c:txPr>
          <c:dLblPos val="outEnd"/>
          <c:showVal val="1"/>
        </c:dLbl>
      </c:pivotFmt>
      <c:pivotFmt>
        <c:idx val="5"/>
        <c:marker>
          <c:symbol val="none"/>
        </c:marker>
        <c:dLbl>
          <c:idx val="0"/>
          <c:spPr/>
          <c:txPr>
            <a:bodyPr/>
            <a:lstStyle/>
            <a:p>
              <a:pPr>
                <a:defRPr/>
              </a:pPr>
              <a:endParaRPr lang="pt-BR"/>
            </a:p>
          </c:txPr>
          <c:dLblPos val="outEnd"/>
          <c:showVal val="1"/>
        </c:dLbl>
      </c:pivotFmt>
      <c:pivotFmt>
        <c:idx val="6"/>
        <c:marker>
          <c:symbol val="none"/>
        </c:marker>
        <c:dLbl>
          <c:idx val="0"/>
          <c:spPr/>
          <c:txPr>
            <a:bodyPr/>
            <a:lstStyle/>
            <a:p>
              <a:pPr>
                <a:defRPr/>
              </a:pPr>
              <a:endParaRPr lang="pt-BR"/>
            </a:p>
          </c:txPr>
          <c:dLblPos val="outEnd"/>
          <c:showVal val="1"/>
        </c:dLbl>
      </c:pivotFmt>
      <c:pivotFmt>
        <c:idx val="7"/>
        <c:marker>
          <c:symbol val="none"/>
        </c:marker>
        <c:dLbl>
          <c:idx val="0"/>
          <c:spPr/>
          <c:txPr>
            <a:bodyPr/>
            <a:lstStyle/>
            <a:p>
              <a:pPr>
                <a:defRPr/>
              </a:pPr>
              <a:endParaRPr lang="pt-BR"/>
            </a:p>
          </c:txPr>
          <c:dLblPos val="outEnd"/>
          <c:showVal val="1"/>
        </c:dLbl>
      </c:pivotFmt>
      <c:pivotFmt>
        <c:idx val="8"/>
      </c:pivotFmt>
    </c:pivotFmts>
    <c:plotArea>
      <c:layout/>
      <c:barChart>
        <c:barDir val="col"/>
        <c:grouping val="clustered"/>
        <c:ser>
          <c:idx val="0"/>
          <c:order val="0"/>
          <c:tx>
            <c:strRef>
              <c:f>Indicadores!$K$46:$K$47</c:f>
              <c:strCache>
                <c:ptCount val="1"/>
                <c:pt idx="0">
                  <c:v>Instituição</c:v>
                </c:pt>
              </c:strCache>
            </c:strRef>
          </c:tx>
          <c:dLbls>
            <c:spPr/>
            <c:txPr>
              <a:bodyPr/>
              <a:lstStyle/>
              <a:p>
                <a:pPr>
                  <a:defRPr/>
                </a:pPr>
                <a:endParaRPr lang="pt-BR"/>
              </a:p>
            </c:txPr>
            <c:dLblPos val="outEnd"/>
            <c:showVal val="1"/>
          </c:dLbls>
          <c:cat>
            <c:strRef>
              <c:f>Indicadores!$J$48</c:f>
              <c:strCache>
                <c:ptCount val="1"/>
                <c:pt idx="0">
                  <c:v>Campus Vitória</c:v>
                </c:pt>
              </c:strCache>
            </c:strRef>
          </c:cat>
          <c:val>
            <c:numRef>
              <c:f>Indicadores!$K$48</c:f>
              <c:numCache>
                <c:formatCode>0.00</c:formatCode>
                <c:ptCount val="1"/>
                <c:pt idx="0">
                  <c:v>4.6201413427561837</c:v>
                </c:pt>
              </c:numCache>
            </c:numRef>
          </c:val>
        </c:ser>
        <c:ser>
          <c:idx val="1"/>
          <c:order val="1"/>
          <c:tx>
            <c:strRef>
              <c:f>Indicadores!$L$46:$L$47</c:f>
              <c:strCache>
                <c:ptCount val="1"/>
                <c:pt idx="0">
                  <c:v>Infraestrutura</c:v>
                </c:pt>
              </c:strCache>
            </c:strRef>
          </c:tx>
          <c:dLbls>
            <c:spPr/>
            <c:txPr>
              <a:bodyPr/>
              <a:lstStyle/>
              <a:p>
                <a:pPr>
                  <a:defRPr/>
                </a:pPr>
                <a:endParaRPr lang="pt-BR"/>
              </a:p>
            </c:txPr>
            <c:dLblPos val="outEnd"/>
            <c:showVal val="1"/>
          </c:dLbls>
          <c:cat>
            <c:strRef>
              <c:f>Indicadores!$J$48</c:f>
              <c:strCache>
                <c:ptCount val="1"/>
                <c:pt idx="0">
                  <c:v>Campus Vitória</c:v>
                </c:pt>
              </c:strCache>
            </c:strRef>
          </c:cat>
          <c:val>
            <c:numRef>
              <c:f>Indicadores!$L$48</c:f>
              <c:numCache>
                <c:formatCode>0.00</c:formatCode>
                <c:ptCount val="1"/>
                <c:pt idx="0">
                  <c:v>4.377208480565371</c:v>
                </c:pt>
              </c:numCache>
            </c:numRef>
          </c:val>
        </c:ser>
        <c:ser>
          <c:idx val="2"/>
          <c:order val="2"/>
          <c:tx>
            <c:strRef>
              <c:f>Indicadores!$M$46:$M$47</c:f>
              <c:strCache>
                <c:ptCount val="1"/>
                <c:pt idx="0">
                  <c:v>Cursos Técnicos</c:v>
                </c:pt>
              </c:strCache>
            </c:strRef>
          </c:tx>
          <c:dLbls>
            <c:spPr/>
            <c:txPr>
              <a:bodyPr/>
              <a:lstStyle/>
              <a:p>
                <a:pPr>
                  <a:defRPr/>
                </a:pPr>
                <a:endParaRPr lang="pt-BR"/>
              </a:p>
            </c:txPr>
            <c:dLblPos val="outEnd"/>
            <c:showVal val="1"/>
          </c:dLbls>
          <c:cat>
            <c:strRef>
              <c:f>Indicadores!$J$48</c:f>
              <c:strCache>
                <c:ptCount val="1"/>
                <c:pt idx="0">
                  <c:v>Campus Vitória</c:v>
                </c:pt>
              </c:strCache>
            </c:strRef>
          </c:cat>
          <c:val>
            <c:numRef>
              <c:f>Indicadores!$M$48</c:f>
              <c:numCache>
                <c:formatCode>0.00</c:formatCode>
                <c:ptCount val="1"/>
                <c:pt idx="0">
                  <c:v>4.2198581560283692</c:v>
                </c:pt>
              </c:numCache>
            </c:numRef>
          </c:val>
        </c:ser>
        <c:ser>
          <c:idx val="3"/>
          <c:order val="3"/>
          <c:tx>
            <c:strRef>
              <c:f>Indicadores!$N$46:$N$47</c:f>
              <c:strCache>
                <c:ptCount val="1"/>
                <c:pt idx="0">
                  <c:v>Conhecimento Teórico</c:v>
                </c:pt>
              </c:strCache>
            </c:strRef>
          </c:tx>
          <c:dLbls>
            <c:spPr/>
            <c:txPr>
              <a:bodyPr/>
              <a:lstStyle/>
              <a:p>
                <a:pPr>
                  <a:defRPr/>
                </a:pPr>
                <a:endParaRPr lang="pt-BR"/>
              </a:p>
            </c:txPr>
            <c:dLblPos val="outEnd"/>
            <c:showVal val="1"/>
          </c:dLbls>
          <c:cat>
            <c:strRef>
              <c:f>Indicadores!$J$48</c:f>
              <c:strCache>
                <c:ptCount val="1"/>
                <c:pt idx="0">
                  <c:v>Campus Vitória</c:v>
                </c:pt>
              </c:strCache>
            </c:strRef>
          </c:cat>
          <c:val>
            <c:numRef>
              <c:f>Indicadores!$N$48</c:f>
              <c:numCache>
                <c:formatCode>0.00</c:formatCode>
                <c:ptCount val="1"/>
                <c:pt idx="0">
                  <c:v>4.1888297872340425</c:v>
                </c:pt>
              </c:numCache>
            </c:numRef>
          </c:val>
        </c:ser>
        <c:ser>
          <c:idx val="4"/>
          <c:order val="4"/>
          <c:tx>
            <c:strRef>
              <c:f>Indicadores!$O$46:$O$47</c:f>
              <c:strCache>
                <c:ptCount val="1"/>
                <c:pt idx="0">
                  <c:v>Conhecimento Prático</c:v>
                </c:pt>
              </c:strCache>
            </c:strRef>
          </c:tx>
          <c:dLbls>
            <c:spPr/>
            <c:txPr>
              <a:bodyPr/>
              <a:lstStyle/>
              <a:p>
                <a:pPr>
                  <a:defRPr/>
                </a:pPr>
                <a:endParaRPr lang="pt-BR"/>
              </a:p>
            </c:txPr>
            <c:dLblPos val="outEnd"/>
            <c:showVal val="1"/>
          </c:dLbls>
          <c:cat>
            <c:strRef>
              <c:f>Indicadores!$J$48</c:f>
              <c:strCache>
                <c:ptCount val="1"/>
                <c:pt idx="0">
                  <c:v>Campus Vitória</c:v>
                </c:pt>
              </c:strCache>
            </c:strRef>
          </c:cat>
          <c:val>
            <c:numRef>
              <c:f>Indicadores!$O$48</c:f>
              <c:numCache>
                <c:formatCode>0.00</c:formatCode>
                <c:ptCount val="1"/>
                <c:pt idx="0">
                  <c:v>3.874113475177305</c:v>
                </c:pt>
              </c:numCache>
            </c:numRef>
          </c:val>
        </c:ser>
        <c:ser>
          <c:idx val="5"/>
          <c:order val="5"/>
          <c:tx>
            <c:strRef>
              <c:f>Indicadores!$P$46:$P$47</c:f>
              <c:strCache>
                <c:ptCount val="1"/>
                <c:pt idx="0">
                  <c:v>Qualificação Professores</c:v>
                </c:pt>
              </c:strCache>
            </c:strRef>
          </c:tx>
          <c:dLbls>
            <c:spPr/>
            <c:txPr>
              <a:bodyPr/>
              <a:lstStyle/>
              <a:p>
                <a:pPr>
                  <a:defRPr/>
                </a:pPr>
                <a:endParaRPr lang="pt-BR"/>
              </a:p>
            </c:txPr>
            <c:dLblPos val="outEnd"/>
            <c:showVal val="1"/>
          </c:dLbls>
          <c:cat>
            <c:strRef>
              <c:f>Indicadores!$J$48</c:f>
              <c:strCache>
                <c:ptCount val="1"/>
                <c:pt idx="0">
                  <c:v>Campus Vitória</c:v>
                </c:pt>
              </c:strCache>
            </c:strRef>
          </c:cat>
          <c:val>
            <c:numRef>
              <c:f>Indicadores!$P$48</c:f>
              <c:numCache>
                <c:formatCode>0.00</c:formatCode>
                <c:ptCount val="1"/>
                <c:pt idx="0">
                  <c:v>4.1445035460992905</c:v>
                </c:pt>
              </c:numCache>
            </c:numRef>
          </c:val>
        </c:ser>
        <c:ser>
          <c:idx val="6"/>
          <c:order val="6"/>
          <c:tx>
            <c:strRef>
              <c:f>Indicadores!$Q$46:$Q$47</c:f>
              <c:strCache>
                <c:ptCount val="1"/>
                <c:pt idx="0">
                  <c:v>Atendimento às Expectativas</c:v>
                </c:pt>
              </c:strCache>
            </c:strRef>
          </c:tx>
          <c:dLbls>
            <c:spPr/>
            <c:txPr>
              <a:bodyPr/>
              <a:lstStyle/>
              <a:p>
                <a:pPr>
                  <a:defRPr/>
                </a:pPr>
                <a:endParaRPr lang="pt-BR"/>
              </a:p>
            </c:txPr>
            <c:dLblPos val="outEnd"/>
            <c:showVal val="1"/>
          </c:dLbls>
          <c:cat>
            <c:strRef>
              <c:f>Indicadores!$J$48</c:f>
              <c:strCache>
                <c:ptCount val="1"/>
                <c:pt idx="0">
                  <c:v>Campus Vitória</c:v>
                </c:pt>
              </c:strCache>
            </c:strRef>
          </c:cat>
          <c:val>
            <c:numRef>
              <c:f>Indicadores!$Q$48</c:f>
              <c:numCache>
                <c:formatCode>0.00</c:formatCode>
                <c:ptCount val="1"/>
                <c:pt idx="0">
                  <c:v>3.1810035842293907</c:v>
                </c:pt>
              </c:numCache>
            </c:numRef>
          </c:val>
        </c:ser>
        <c:dLbls>
          <c:showVal val="1"/>
        </c:dLbls>
        <c:gapWidth val="500"/>
        <c:overlap val="-60"/>
        <c:axId val="100139776"/>
        <c:axId val="100141312"/>
      </c:barChart>
      <c:catAx>
        <c:axId val="100139776"/>
        <c:scaling>
          <c:orientation val="minMax"/>
        </c:scaling>
        <c:axPos val="b"/>
        <c:majorTickMark val="none"/>
        <c:tickLblPos val="nextTo"/>
        <c:crossAx val="100141312"/>
        <c:crosses val="autoZero"/>
        <c:auto val="1"/>
        <c:lblAlgn val="ctr"/>
        <c:lblOffset val="100"/>
      </c:catAx>
      <c:valAx>
        <c:axId val="100141312"/>
        <c:scaling>
          <c:orientation val="minMax"/>
        </c:scaling>
        <c:axPos val="l"/>
        <c:majorGridlines/>
        <c:numFmt formatCode="0.00" sourceLinked="1"/>
        <c:majorTickMark val="none"/>
        <c:tickLblPos val="nextTo"/>
        <c:crossAx val="100139776"/>
        <c:crosses val="autoZero"/>
        <c:crossBetween val="between"/>
      </c:valAx>
    </c:plotArea>
    <c:legend>
      <c:legendPos val="r"/>
      <c:layout>
        <c:manualLayout>
          <c:xMode val="edge"/>
          <c:yMode val="edge"/>
          <c:x val="0.79108704562614607"/>
          <c:y val="0.15439169209101233"/>
          <c:w val="0.20687337416156321"/>
          <c:h val="0.75745303351055115"/>
        </c:manualLayout>
      </c:layout>
    </c:legend>
    <c:plotVisOnly val="1"/>
  </c:chart>
  <c:printSettings>
    <c:headerFooter/>
    <c:pageMargins b="0.78740157499999996" l="0.511811024" r="0.511811024" t="0.78740157499999996" header="0.31496062000000202" footer="0.314960620000002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ifes.edu.br" TargetMode="External"/><Relationship Id="rId2" Type="http://schemas.openxmlformats.org/officeDocument/2006/relationships/image" Target="../media/image1.png"/><Relationship Id="rId1" Type="http://schemas.openxmlformats.org/officeDocument/2006/relationships/hyperlink" Target="https://questionario.ifes.edu.br/index.php/564646/lang-pt-BR"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8</xdr:col>
      <xdr:colOff>200025</xdr:colOff>
      <xdr:row>19</xdr:row>
      <xdr:rowOff>111918</xdr:rowOff>
    </xdr:from>
    <xdr:to>
      <xdr:col>11</xdr:col>
      <xdr:colOff>228600</xdr:colOff>
      <xdr:row>28</xdr:row>
      <xdr:rowOff>47624</xdr:rowOff>
    </xdr:to>
    <xdr:pic>
      <xdr:nvPicPr>
        <xdr:cNvPr id="2" name="Imagem 1" descr="logo_pesquisa_egressos.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076825" y="3188493"/>
          <a:ext cx="1857375" cy="1393031"/>
        </a:xfrm>
        <a:prstGeom prst="rect">
          <a:avLst/>
        </a:prstGeom>
      </xdr:spPr>
    </xdr:pic>
    <xdr:clientData/>
  </xdr:twoCellAnchor>
  <xdr:twoCellAnchor editAs="oneCell">
    <xdr:from>
      <xdr:col>2</xdr:col>
      <xdr:colOff>200026</xdr:colOff>
      <xdr:row>20</xdr:row>
      <xdr:rowOff>123825</xdr:rowOff>
    </xdr:from>
    <xdr:to>
      <xdr:col>7</xdr:col>
      <xdr:colOff>314326</xdr:colOff>
      <xdr:row>28</xdr:row>
      <xdr:rowOff>4196</xdr:rowOff>
    </xdr:to>
    <xdr:pic>
      <xdr:nvPicPr>
        <xdr:cNvPr id="3" name="Imagem 2" descr="ifes_marca_logo_colorida.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1419226" y="3362325"/>
          <a:ext cx="3162300" cy="1175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135</xdr:row>
      <xdr:rowOff>21855</xdr:rowOff>
    </xdr:from>
    <xdr:to>
      <xdr:col>13</xdr:col>
      <xdr:colOff>1133144</xdr:colOff>
      <xdr:row>159</xdr:row>
      <xdr:rowOff>133351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756798</xdr:colOff>
      <xdr:row>80</xdr:row>
      <xdr:rowOff>24812</xdr:rowOff>
    </xdr:from>
    <xdr:to>
      <xdr:col>14</xdr:col>
      <xdr:colOff>587375</xdr:colOff>
      <xdr:row>101</xdr:row>
      <xdr:rowOff>63500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604384</xdr:colOff>
      <xdr:row>49</xdr:row>
      <xdr:rowOff>38554</xdr:rowOff>
    </xdr:from>
    <xdr:to>
      <xdr:col>7</xdr:col>
      <xdr:colOff>627518</xdr:colOff>
      <xdr:row>76</xdr:row>
      <xdr:rowOff>27214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266780</xdr:colOff>
      <xdr:row>85</xdr:row>
      <xdr:rowOff>111243</xdr:rowOff>
    </xdr:from>
    <xdr:to>
      <xdr:col>8</xdr:col>
      <xdr:colOff>383268</xdr:colOff>
      <xdr:row>99</xdr:row>
      <xdr:rowOff>81918</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206376</xdr:colOff>
      <xdr:row>8</xdr:row>
      <xdr:rowOff>31750</xdr:rowOff>
    </xdr:from>
    <xdr:to>
      <xdr:col>8</xdr:col>
      <xdr:colOff>605119</xdr:colOff>
      <xdr:row>37</xdr:row>
      <xdr:rowOff>31750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765502</xdr:colOff>
      <xdr:row>8</xdr:row>
      <xdr:rowOff>29616</xdr:rowOff>
    </xdr:from>
    <xdr:to>
      <xdr:col>12</xdr:col>
      <xdr:colOff>1288676</xdr:colOff>
      <xdr:row>37</xdr:row>
      <xdr:rowOff>24513</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181653</xdr:colOff>
      <xdr:row>105</xdr:row>
      <xdr:rowOff>180850</xdr:rowOff>
    </xdr:from>
    <xdr:to>
      <xdr:col>38</xdr:col>
      <xdr:colOff>470806</xdr:colOff>
      <xdr:row>141</xdr:row>
      <xdr:rowOff>105393</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520989</xdr:colOff>
      <xdr:row>81</xdr:row>
      <xdr:rowOff>115455</xdr:rowOff>
    </xdr:from>
    <xdr:to>
      <xdr:col>33</xdr:col>
      <xdr:colOff>139989</xdr:colOff>
      <xdr:row>103</xdr:row>
      <xdr:rowOff>114012</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63500</xdr:colOff>
      <xdr:row>49</xdr:row>
      <xdr:rowOff>40823</xdr:rowOff>
    </xdr:from>
    <xdr:to>
      <xdr:col>15</xdr:col>
      <xdr:colOff>1333500</xdr:colOff>
      <xdr:row>76</xdr:row>
      <xdr:rowOff>15875</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723901</xdr:colOff>
      <xdr:row>103</xdr:row>
      <xdr:rowOff>127000</xdr:rowOff>
    </xdr:from>
    <xdr:to>
      <xdr:col>14</xdr:col>
      <xdr:colOff>628651</xdr:colOff>
      <xdr:row>126</xdr:row>
      <xdr:rowOff>152400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228600</xdr:colOff>
      <xdr:row>135</xdr:row>
      <xdr:rowOff>57150</xdr:rowOff>
    </xdr:from>
    <xdr:to>
      <xdr:col>7</xdr:col>
      <xdr:colOff>742950</xdr:colOff>
      <xdr:row>159</xdr:row>
      <xdr:rowOff>133350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xdr:col>
      <xdr:colOff>367393</xdr:colOff>
      <xdr:row>43</xdr:row>
      <xdr:rowOff>136070</xdr:rowOff>
    </xdr:from>
    <xdr:to>
      <xdr:col>43</xdr:col>
      <xdr:colOff>666750</xdr:colOff>
      <xdr:row>76</xdr:row>
      <xdr:rowOff>0</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 refreshedDate="42597.592578356482" createdVersion="3" refreshedVersion="3" minRefreshableVersion="3" recordCount="18">
  <cacheSource type="worksheet">
    <worksheetSource ref="B59:F77" sheet="Calc"/>
  </cacheSource>
  <cacheFields count="5">
    <cacheField name="Campus" numFmtId="0">
      <sharedItems count="18">
        <s v="Campus Aracruz"/>
        <s v="Campus Cachoeiro de Itapemirim"/>
        <s v="Campus Cariacica"/>
        <s v="Campus Colatina"/>
        <s v="Campus de Alegre"/>
        <s v="Campus Guarapari"/>
        <s v="Campus Ibatiba"/>
        <s v="Campus Itapina"/>
        <s v="Campus Linhares"/>
        <s v="Campus Nova Venécia"/>
        <s v="Campus Piúma"/>
        <s v="Campus Santa Teresa"/>
        <s v="Campus São Mateus"/>
        <s v="Campus Serra"/>
        <s v="Campus Venda Nova do Imigrante"/>
        <s v="Campus Vila Velha"/>
        <s v="Campus Vitória"/>
        <s v="Campus Barra de São Francisco"/>
      </sharedItems>
    </cacheField>
    <cacheField name="População de egressos" numFmtId="0">
      <sharedItems containsSemiMixedTypes="0" containsString="0" containsNumber="1" containsInteger="1" minValue="79" maxValue="8626"/>
    </cacheField>
    <cacheField name="Amostra mínima 95% confiança" numFmtId="0">
      <sharedItems containsSemiMixedTypes="0" containsString="0" containsNumber="1" containsInteger="1" minValue="66" maxValue="368"/>
    </cacheField>
    <cacheField name="Total de respostas" numFmtId="0">
      <sharedItems containsSemiMixedTypes="0" containsString="0" containsNumber="1" containsInteger="1" minValue="4" maxValue="263"/>
    </cacheField>
    <cacheField name="Nv. Confiança Atual" numFmtId="164">
      <sharedItems containsSemiMixedTypes="0" containsString="0" containsNumber="1" minValue="0.16161585277725266" maxValue="0.9004285296662843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 refreshedDate="42661.672332986112" createdVersion="3" refreshedVersion="3" minRefreshableVersion="3" recordCount="18">
  <cacheSource type="worksheet">
    <worksheetSource ref="B37:J55" sheet="Calc"/>
  </cacheSource>
  <cacheFields count="9">
    <cacheField name="Campus" numFmtId="0">
      <sharedItems count="18">
        <s v="Campus Aracruz"/>
        <s v="Campus Cachoeiro de Itapemirim"/>
        <s v="Campus Cariacica"/>
        <s v="Campus Colatina"/>
        <s v="Campus de Alegre"/>
        <s v="Campus Guarapari"/>
        <s v="Campus Ibatiba"/>
        <s v="Campus Itapina"/>
        <s v="Campus Linhares"/>
        <s v="Campus Nova Venécia"/>
        <s v="Campus Piúma"/>
        <s v="Campus Santa Teresa"/>
        <s v="Campus São Mateus"/>
        <s v="Campus Serra"/>
        <s v="Campus Venda Nova do Imigrante"/>
        <s v="Campus Vila Velha"/>
        <s v="Campus Vitória"/>
        <s v="Campus Barra de São Francisco"/>
      </sharedItems>
    </cacheField>
    <cacheField name="26. [Na sua opinião, como o(a) sr.(a) avalia a INSTITUIÇÃO de modo geral-]" numFmtId="2">
      <sharedItems containsSemiMixedTypes="0" containsString="0" containsNumber="1" minValue="3.9402173913043477" maxValue="5"/>
    </cacheField>
    <cacheField name="26. [Como o(a) sr.(a) avalia a INFRAESTRUTURA geral da instituição-]" numFmtId="2">
      <sharedItems containsSemiMixedTypes="0" containsString="0" containsNumber="1" minValue="2.2554347826086958" maxValue="4.6938775510204085"/>
    </cacheField>
    <cacheField name="26. [Como o(a) sr.(a) avalia o CURSO TÉCNICO que o(a) sr(a) concluiu-]" numFmtId="2">
      <sharedItems containsSemiMixedTypes="0" containsString="0" containsNumber="1" minValue="3.2884615384615383" maxValue="5"/>
    </cacheField>
    <cacheField name="26. [Como o(a) sr.(a) avalia os CONHECIMENTOS TEÓRICOS da sua área de formação técnica-]" numFmtId="2">
      <sharedItems containsSemiMixedTypes="0" containsString="0" containsNumber="1" minValue="3.4615384615384617" maxValue="4.4722222222222223"/>
    </cacheField>
    <cacheField name="26. [Como o(a) sr.(a) avalia os CONHECIMENTOS PRÁTICOS da sua área de formação técnica-]" numFmtId="2">
      <sharedItems containsSemiMixedTypes="0" containsString="0" containsNumber="1" minValue="2.0769230769230771" maxValue="4.3055555555555554"/>
    </cacheField>
    <cacheField name="26. [Como o(a) sr.(a) avalia a QUALIFICAÇÃO DOS SEUS PROFESSORES-]" numFmtId="2">
      <sharedItems containsSemiMixedTypes="0" containsString="0" containsNumber="1" minValue="4.1445035460992905" maxValue="5"/>
    </cacheField>
    <cacheField name="27. Como foi o seu curso técnico em relação a sua EXPECTATIVA-" numFmtId="2">
      <sharedItems containsSemiMixedTypes="0" containsString="0" containsNumber="1" minValue="2.0634920634920637" maxValue="4.5"/>
    </cacheField>
    <cacheField name="28. Como você avalia o IFES de um modo geral-" numFmtId="2">
      <sharedItems containsSemiMixedTypes="0" containsString="0" containsNumber="1" minValue="2.9807692307692308" maxValue="5"/>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2228064" refreshedDate="42662.458868981485" createdVersion="3" refreshedVersion="3" minRefreshableVersion="3" recordCount="89">
  <cacheSource type="worksheet">
    <worksheetSource ref="B126:L215" sheet="Calc"/>
  </cacheSource>
  <cacheFields count="11">
    <cacheField name="Campus" numFmtId="0">
      <sharedItems count="18">
        <s v="Campus Aracruz"/>
        <s v="Campus Cachoeiro de Itapemirim"/>
        <s v="Campus Cariacica"/>
        <s v="Campus Colatina"/>
        <s v="Campus de Alegre"/>
        <s v="Campus Guarapari"/>
        <s v="Campus Ibatiba"/>
        <s v="Campus Itapina"/>
        <s v="Campus Linhares"/>
        <s v="Campus Nova Venécia"/>
        <s v="Campus Piúma"/>
        <s v="Campus Santa Teresa"/>
        <s v="Campus São Mateus"/>
        <s v="Campus Serra"/>
        <s v="Campus Venda Nova do Imigrante"/>
        <s v="Campus Vila Velha"/>
        <s v="Campus Vitória"/>
        <s v="Campus Barra de São Francisco"/>
      </sharedItems>
    </cacheField>
    <cacheField name="Curso" numFmtId="2">
      <sharedItems count="60">
        <s v="Campus Aracruz"/>
        <s v="Técnico em Mecânica"/>
        <s v="Técnico em Química"/>
        <s v="Campus Cachoeiro de Itapemirim"/>
        <s v="Técnico em Eletromecânica"/>
        <s v="Técnico em Mineração"/>
        <s v="Técnico em Informática"/>
        <s v="Campus Cariacica"/>
        <s v="Técnico em Administração"/>
        <s v="Técnico em Logística"/>
        <s v="Técnico em Manutenção Eletromecânica Ferroviária"/>
        <s v="Técnico em Portos"/>
        <s v="Técnico em Transporte Ferroviário"/>
        <s v="Campus Colatina"/>
        <s v="Técnico em Comércio"/>
        <s v="Técnico em Construção Civil com Habilitação em Construção de Edifícios"/>
        <s v="Técnico em Edificações"/>
        <s v="Técnico de Processamento de Dados"/>
        <s v="Técnico em Segurança do Trabalho"/>
        <s v="EAD - Técnico em Informática"/>
        <s v="Campus de Alegre"/>
        <s v="Técnico em Agropecuária"/>
        <s v="Técnico em Agroindústria"/>
        <s v="EAD - Técnico em Administração"/>
        <s v="Campus Guarapari"/>
        <s v="Especialização Técnica em Gestão da Qualidade em Serviços"/>
        <s v="Técnico em Eletrotécnica"/>
        <s v="Campus Ibatiba"/>
        <s v="Técnico em Meio Ambiente"/>
        <s v="Campus Itapina"/>
        <s v="Técnico em Agricultura"/>
        <s v="Técnico em Zootecnia"/>
        <s v="Campus Linhares"/>
        <s v="Técnico em Automação Industrial"/>
        <s v="Campus Nova Venécia"/>
        <s v="Campus Piúma"/>
        <s v="Técnico em Aquicultura"/>
        <s v="Técnico em Pesca"/>
        <s v="Técnico em Processamento de Pescado"/>
        <s v="Campus Santa Teresa"/>
        <s v="Campus São Mateus"/>
        <s v="Campus Serra"/>
        <s v="Campus Venda Nova do Imigrante"/>
        <s v="Campus Vila Velha"/>
        <s v="Técnico em Biotecnologia"/>
        <s v="Campus Vitória"/>
        <s v="Técnico em Agrimensura"/>
        <s v="Técnico em Estradas"/>
        <s v="Técnico em Geomática"/>
        <s v="Técnico em Geoprocessamento"/>
        <s v="Técnico em Infra-estrutura de Vias de Transporte - Estradas"/>
        <s v="Técnico em Mecânica com ênfase em Fabricação Mecânica"/>
        <s v="Técnico em Mecânica com ênfase em Manutenção Mecânica"/>
        <s v="Técnico em Metalurgia e Materiais"/>
        <s v="Técnico em Metalurgia"/>
        <s v="Técnico em Planejamento e Operação de Transportes"/>
        <s v="Técnico em Química com ênfase em Alimentos"/>
        <s v="Técnico em Transportes"/>
        <s v="Técnico em Transportes de Cargas"/>
        <s v="Campus Barra de São Francisco"/>
      </sharedItems>
    </cacheField>
    <cacheField name="Instituição" numFmtId="2">
      <sharedItems containsSemiMixedTypes="0" containsString="0" containsNumber="1" minValue="2.5" maxValue="5"/>
    </cacheField>
    <cacheField name="Infraestrutura" numFmtId="2">
      <sharedItems containsSemiMixedTypes="0" containsString="0" containsNumber="1" minValue="2.1428571428571428" maxValue="5"/>
    </cacheField>
    <cacheField name="Cursos Técnicos" numFmtId="2">
      <sharedItems containsSemiMixedTypes="0" containsString="0" containsNumber="1" minValue="1.875" maxValue="5"/>
    </cacheField>
    <cacheField name="Conhecimento Teórico" numFmtId="2">
      <sharedItems containsSemiMixedTypes="0" containsString="0" containsNumber="1" minValue="2.5" maxValue="5"/>
    </cacheField>
    <cacheField name="Conhecimento Prático" numFmtId="2">
      <sharedItems containsSemiMixedTypes="0" containsString="0" containsNumber="1" minValue="1.3" maxValue="5"/>
    </cacheField>
    <cacheField name="Qualificação Professores" numFmtId="2">
      <sharedItems containsSemiMixedTypes="0" containsString="0" containsNumber="1" minValue="2.5" maxValue="5"/>
    </cacheField>
    <cacheField name="Atendimento às Expectativas" numFmtId="2">
      <sharedItems containsSemiMixedTypes="0" containsString="0" containsNumber="1" minValue="0" maxValue="5"/>
    </cacheField>
    <cacheField name="28. Como você avalia o IFES de um modo geral-" numFmtId="2">
      <sharedItems containsSemiMixedTypes="0" containsString="0" containsNumber="1" minValue="2.5" maxValue="5"/>
    </cacheField>
    <cacheField name="Média " numFmtId="2">
      <sharedItems containsSemiMixedTypes="0" containsString="0" containsNumber="1" minValue="2.34375" maxValue="4.6875"/>
    </cacheField>
  </cacheFields>
</pivotCacheDefinition>
</file>

<file path=xl/pivotCache/pivotCacheRecords1.xml><?xml version="1.0" encoding="utf-8"?>
<pivotCacheRecords xmlns="http://schemas.openxmlformats.org/spreadsheetml/2006/main" xmlns:r="http://schemas.openxmlformats.org/officeDocument/2006/relationships" count="18">
  <r>
    <x v="0"/>
    <n v="752"/>
    <n v="254"/>
    <n v="35"/>
    <n v="0.45513489936586038"/>
  </r>
  <r>
    <x v="1"/>
    <n v="1274"/>
    <n v="295"/>
    <n v="13"/>
    <n v="0.2828472098608259"/>
  </r>
  <r>
    <x v="2"/>
    <n v="966"/>
    <n v="275"/>
    <n v="62"/>
    <n v="0.58408758613885503"/>
  </r>
  <r>
    <x v="3"/>
    <n v="1677"/>
    <n v="313"/>
    <n v="87"/>
    <n v="0.6617509993247781"/>
  </r>
  <r>
    <x v="4"/>
    <n v="648"/>
    <n v="241"/>
    <n v="51"/>
    <n v="0.54278895326294929"/>
  </r>
  <r>
    <x v="5"/>
    <n v="894"/>
    <n v="269"/>
    <n v="134"/>
    <n v="0.79044529375358574"/>
  </r>
  <r>
    <x v="6"/>
    <n v="133"/>
    <n v="99"/>
    <n v="9"/>
    <n v="0.24307869397147375"/>
  </r>
  <r>
    <x v="7"/>
    <n v="878"/>
    <n v="267"/>
    <n v="24"/>
    <n v="0.38042382407300734"/>
  </r>
  <r>
    <x v="8"/>
    <n v="886"/>
    <n v="268"/>
    <n v="72"/>
    <n v="0.62371413369706152"/>
  </r>
  <r>
    <x v="9"/>
    <n v="574"/>
    <n v="230"/>
    <n v="44"/>
    <n v="0.50962261655129448"/>
  </r>
  <r>
    <x v="10"/>
    <n v="165"/>
    <n v="116"/>
    <n v="33"/>
    <n v="0.47803049464454062"/>
  </r>
  <r>
    <x v="11"/>
    <n v="524"/>
    <n v="222"/>
    <n v="21"/>
    <n v="0.35969990223713699"/>
  </r>
  <r>
    <x v="12"/>
    <n v="788"/>
    <n v="258"/>
    <n v="45"/>
    <n v="0.51005575763277067"/>
  </r>
  <r>
    <x v="13"/>
    <n v="1694"/>
    <n v="313"/>
    <n v="39"/>
    <n v="0.47237040351137383"/>
  </r>
  <r>
    <x v="14"/>
    <n v="695"/>
    <n v="248"/>
    <n v="47"/>
    <n v="0.52197435899171141"/>
  </r>
  <r>
    <x v="15"/>
    <n v="230"/>
    <n v="144"/>
    <n v="42"/>
    <n v="0.52555111481272676"/>
  </r>
  <r>
    <x v="16"/>
    <n v="8626"/>
    <n v="368"/>
    <n v="263"/>
    <n v="0.90042852966628439"/>
  </r>
  <r>
    <x v="17"/>
    <n v="79"/>
    <n v="66"/>
    <n v="4"/>
    <n v="0.16161585277725266"/>
  </r>
</pivotCacheRecords>
</file>

<file path=xl/pivotCache/pivotCacheRecords2.xml><?xml version="1.0" encoding="utf-8"?>
<pivotCacheRecords xmlns="http://schemas.openxmlformats.org/spreadsheetml/2006/main" xmlns:r="http://schemas.openxmlformats.org/officeDocument/2006/relationships" count="18">
  <r>
    <x v="0"/>
    <n v="4.46875"/>
    <n v="3.8125"/>
    <n v="4.15625"/>
    <n v="4.1875"/>
    <n v="3.75"/>
    <n v="4.53125"/>
    <n v="3.3974358974358974"/>
    <n v="3.625"/>
  </r>
  <r>
    <x v="1"/>
    <n v="4.5535714285714288"/>
    <n v="4.2857142857142856"/>
    <n v="3.9423076923076925"/>
    <n v="4.1964285714285712"/>
    <n v="3.3928571428571428"/>
    <n v="4.5535714285714288"/>
    <n v="3.2692307692307692"/>
    <n v="4.0384615384615383"/>
  </r>
  <r>
    <x v="2"/>
    <n v="4.4128787878787881"/>
    <n v="4.0719696969696972"/>
    <n v="3.2884615384615383"/>
    <n v="3.6346153846153846"/>
    <n v="2.0769230769230771"/>
    <n v="4.3560606060606064"/>
    <n v="2.0634920634920637"/>
    <n v="3.7878787878787881"/>
  </r>
  <r>
    <x v="3"/>
    <n v="4.697802197802198"/>
    <n v="4.3406593406593403"/>
    <n v="4.052197802197802"/>
    <n v="4.0384615384615383"/>
    <n v="3.4890109890109891"/>
    <n v="4.3818681318681323"/>
    <n v="3.2222222222222223"/>
    <n v="4.0659340659340657"/>
  </r>
  <r>
    <x v="4"/>
    <n v="4.5089285714285712"/>
    <n v="4.3181818181818183"/>
    <n v="4.1071428571428568"/>
    <n v="3.8839285714285716"/>
    <n v="3.8392857142857144"/>
    <n v="4.2410714285714288"/>
    <n v="3.2075471698113209"/>
    <n v="3.8181818181818183"/>
  </r>
  <r>
    <x v="5"/>
    <n v="4.2963576158940393"/>
    <n v="3.8410596026490067"/>
    <n v="4.0231788079470201"/>
    <n v="4.1390728476821188"/>
    <n v="3.2533112582781456"/>
    <n v="4.3046357615894042"/>
    <n v="3.0743243243243241"/>
    <n v="3.4166666666666665"/>
  </r>
  <r>
    <x v="6"/>
    <n v="4.166666666666667"/>
    <n v="3.6111111111111112"/>
    <n v="3.8888888888888888"/>
    <n v="4.3055555555555554"/>
    <n v="2.5"/>
    <n v="4.583333333333333"/>
    <n v="2.7777777777777777"/>
    <n v="3.8888888888888888"/>
  </r>
  <r>
    <x v="7"/>
    <n v="4.0865384615384617"/>
    <n v="4.1826923076923075"/>
    <n v="3.9423076923076925"/>
    <n v="3.4615384615384617"/>
    <n v="3.6538461538461537"/>
    <n v="4.4230769230769234"/>
    <n v="2.9807692307692308"/>
    <n v="2.9807692307692308"/>
  </r>
  <r>
    <x v="8"/>
    <n v="4.2948717948717947"/>
    <n v="3.1570512820512819"/>
    <n v="4.1185897435897436"/>
    <n v="4.0909090909090908"/>
    <n v="3.279220779220779"/>
    <n v="4.583333333333333"/>
    <n v="3.4740259740259742"/>
    <n v="4.0064102564102564"/>
  </r>
  <r>
    <x v="9"/>
    <n v="4.2897727272727275"/>
    <n v="3.7215909090909092"/>
    <n v="3.9204545454545454"/>
    <n v="4.0625"/>
    <n v="2.8693181818181817"/>
    <n v="4.4318181818181817"/>
    <n v="3.0113636363636362"/>
    <n v="3.6363636363636362"/>
  </r>
  <r>
    <x v="10"/>
    <n v="3.9642857142857144"/>
    <n v="3.8928571428571428"/>
    <n v="3.5661764705882355"/>
    <n v="3.7857142857142856"/>
    <n v="2.5714285714285716"/>
    <n v="4.2142857142857144"/>
    <n v="2.9285714285714284"/>
    <n v="3.5714285714285716"/>
  </r>
  <r>
    <x v="11"/>
    <n v="4.1509433962264151"/>
    <n v="3.7028301886792452"/>
    <n v="3.7735849056603774"/>
    <n v="3.891509433962264"/>
    <n v="3.2311320754716979"/>
    <n v="4.3396226415094343"/>
    <n v="2.9326923076923075"/>
    <n v="3.0660377358490565"/>
  </r>
  <r>
    <x v="12"/>
    <n v="3.9402173913043477"/>
    <n v="2.2554347826086958"/>
    <n v="4.0489130434782608"/>
    <n v="4.0760869565217392"/>
    <n v="3.5597826086956523"/>
    <n v="4.3206521739130439"/>
    <n v="3.7222222222222223"/>
    <n v="3.2065217391304346"/>
  </r>
  <r>
    <x v="13"/>
    <n v="4.5108695652173916"/>
    <n v="4.2391304347826084"/>
    <n v="4.2663043478260869"/>
    <n v="4.2119565217391308"/>
    <n v="3.6141304347826089"/>
    <n v="4.2663043478260869"/>
    <n v="3.0555555555555554"/>
    <n v="3.8586956521739131"/>
  </r>
  <r>
    <x v="14"/>
    <n v="4.591836734693878"/>
    <n v="4.6938775510204085"/>
    <n v="4.2602040816326534"/>
    <n v="4.1326530612244898"/>
    <n v="3.7244897959183674"/>
    <n v="4.6428571428571432"/>
    <n v="3.4375"/>
    <n v="4.2346938775510203"/>
  </r>
  <r>
    <x v="15"/>
    <n v="4.416666666666667"/>
    <n v="3.3055555555555554"/>
    <n v="4.6388888888888893"/>
    <n v="4.4722222222222223"/>
    <n v="4.3055555555555554"/>
    <n v="4.666666666666667"/>
    <n v="3.7222222222222223"/>
    <n v="3.6666666666666665"/>
  </r>
  <r>
    <x v="16"/>
    <n v="4.6201413427561837"/>
    <n v="4.377208480565371"/>
    <n v="4.2198581560283692"/>
    <n v="4.1888297872340425"/>
    <n v="3.874113475177305"/>
    <n v="4.1445035460992905"/>
    <n v="3.1810035842293907"/>
    <n v="3.790035587188612"/>
  </r>
  <r>
    <x v="17"/>
    <n v="5"/>
    <n v="3.5"/>
    <n v="5"/>
    <n v="4"/>
    <n v="4"/>
    <n v="5"/>
    <n v="4.5"/>
    <n v="5"/>
  </r>
</pivotCacheRecords>
</file>

<file path=xl/pivotCache/pivotCacheRecords3.xml><?xml version="1.0" encoding="utf-8"?>
<pivotCacheRecords xmlns="http://schemas.openxmlformats.org/spreadsheetml/2006/main" xmlns:r="http://schemas.openxmlformats.org/officeDocument/2006/relationships" count="89">
  <r>
    <x v="0"/>
    <x v="0"/>
    <n v="4.46875"/>
    <n v="3.8125"/>
    <n v="4.15625"/>
    <n v="4.1875"/>
    <n v="3.75"/>
    <n v="4.53125"/>
    <n v="3.3974358974358974"/>
    <n v="3.625"/>
    <n v="3.9910857371794872"/>
  </r>
  <r>
    <x v="0"/>
    <x v="1"/>
    <n v="4.5"/>
    <n v="4.0625"/>
    <n v="4.25"/>
    <n v="4.3125"/>
    <n v="3.6875"/>
    <n v="4.5"/>
    <n v="3.375"/>
    <n v="3.375"/>
    <n v="4.0078125"/>
  </r>
  <r>
    <x v="0"/>
    <x v="2"/>
    <n v="4.4375"/>
    <n v="3.5625"/>
    <n v="4.0625"/>
    <n v="4.0625"/>
    <n v="3.8125"/>
    <n v="4.5625"/>
    <n v="3.4210526315789473"/>
    <n v="3.875"/>
    <n v="3.9745065789473686"/>
  </r>
  <r>
    <x v="1"/>
    <x v="3"/>
    <n v="4.5535714285714288"/>
    <n v="4.2857142857142856"/>
    <n v="3.9423076923076925"/>
    <n v="4.1964285714285712"/>
    <n v="3.3928571428571428"/>
    <n v="4.5535714285714288"/>
    <n v="3.2692307692307692"/>
    <n v="4.0384615384615383"/>
    <n v="4.0290178571428568"/>
  </r>
  <r>
    <x v="1"/>
    <x v="4"/>
    <n v="4.583333333333333"/>
    <n v="3.75"/>
    <n v="4.583333333333333"/>
    <n v="4.583333333333333"/>
    <n v="2.5"/>
    <n v="4.583333333333333"/>
    <n v="4.166666666666667"/>
    <n v="5"/>
    <n v="4.21875"/>
  </r>
  <r>
    <x v="1"/>
    <x v="5"/>
    <n v="4.583333333333333"/>
    <n v="4.166666666666667"/>
    <n v="2.9166666666666665"/>
    <n v="4.166666666666667"/>
    <n v="2.9166666666666665"/>
    <n v="3.75"/>
    <n v="3.3333333333333335"/>
    <n v="4.166666666666667"/>
    <n v="3.75"/>
  </r>
  <r>
    <x v="1"/>
    <x v="6"/>
    <n v="4.6428571428571432"/>
    <n v="4.6428571428571432"/>
    <n v="4.1071428571428568"/>
    <n v="4.2857142857142856"/>
    <n v="4.2857142857142856"/>
    <n v="4.8214285714285712"/>
    <n v="2.8571428571428572"/>
    <n v="3.5714285714285716"/>
    <n v="4.1517857142857144"/>
  </r>
  <r>
    <x v="2"/>
    <x v="7"/>
    <n v="4.4128787878787881"/>
    <n v="4.0719696969696972"/>
    <n v="3.2884615384615383"/>
    <n v="3.6346153846153846"/>
    <n v="2.0769230769230771"/>
    <n v="4.3560606060606064"/>
    <n v="2.0634920634920637"/>
    <n v="3.7878787878787881"/>
    <n v="3.4615349927849928"/>
  </r>
  <r>
    <x v="2"/>
    <x v="8"/>
    <n v="4.375"/>
    <n v="4.791666666666667"/>
    <n v="3.9583333333333335"/>
    <n v="4.166666666666667"/>
    <n v="2.7083333333333335"/>
    <n v="4.583333333333333"/>
    <n v="3.75"/>
    <n v="4.6428571428571432"/>
    <n v="4.1220238095238093"/>
  </r>
  <r>
    <x v="2"/>
    <x v="9"/>
    <n v="4.375"/>
    <n v="4.0277777777777777"/>
    <n v="3.5416666666666665"/>
    <n v="3.75"/>
    <n v="2.8472222222222223"/>
    <n v="4.0277777777777777"/>
    <n v="2.9166666666666665"/>
    <n v="3.2352941176470589"/>
    <n v="3.5901756535947715"/>
  </r>
  <r>
    <x v="2"/>
    <x v="10"/>
    <n v="4.166666666666667"/>
    <n v="3.9583333333333335"/>
    <n v="3.5416666666666665"/>
    <n v="3.9583333333333335"/>
    <n v="2.2916666666666665"/>
    <n v="4.583333333333333"/>
    <n v="2.5"/>
    <n v="3.3333333333333335"/>
    <n v="3.5416666666666665"/>
  </r>
  <r>
    <x v="2"/>
    <x v="11"/>
    <n v="4.5192307692307692"/>
    <n v="4.1826923076923075"/>
    <n v="3.05"/>
    <n v="3.45"/>
    <n v="1.3"/>
    <n v="4.4711538461538458"/>
    <n v="1"/>
    <n v="3.8461538461538463"/>
    <n v="3.2274038461538463"/>
  </r>
  <r>
    <x v="2"/>
    <x v="12"/>
    <n v="4.375"/>
    <n v="3.5"/>
    <n v="2.875"/>
    <n v="3.375"/>
    <n v="2.125"/>
    <n v="4.375"/>
    <n v="1.9444444444444444"/>
    <n v="4.25"/>
    <n v="3.3524305555555554"/>
  </r>
  <r>
    <x v="3"/>
    <x v="13"/>
    <n v="4.697802197802198"/>
    <n v="4.3406593406593403"/>
    <n v="4.052197802197802"/>
    <n v="4.0384615384615383"/>
    <n v="3.4890109890109891"/>
    <n v="4.3818681318681323"/>
    <n v="3.2222222222222223"/>
    <n v="4.0659340659340657"/>
    <n v="4.0360195360195359"/>
  </r>
  <r>
    <x v="3"/>
    <x v="8"/>
    <n v="4.875"/>
    <n v="4.5625"/>
    <n v="3.75"/>
    <n v="3.6875"/>
    <n v="2.9375"/>
    <n v="4.4375"/>
    <n v="2.625"/>
    <n v="4.75"/>
    <n v="3.953125"/>
  </r>
  <r>
    <x v="3"/>
    <x v="14"/>
    <n v="5"/>
    <n v="5"/>
    <n v="2.5"/>
    <n v="3.75"/>
    <n v="3.75"/>
    <n v="2.5"/>
    <n v="0"/>
    <n v="5"/>
    <n v="3.4375"/>
  </r>
  <r>
    <x v="3"/>
    <x v="15"/>
    <n v="4.6875"/>
    <n v="4.375"/>
    <n v="4.375"/>
    <n v="4.375"/>
    <n v="3.4375"/>
    <n v="4.375"/>
    <n v="3.5416666666666665"/>
    <n v="4.375"/>
    <n v="4.1927083333333339"/>
  </r>
  <r>
    <x v="3"/>
    <x v="16"/>
    <n v="4.7159090909090908"/>
    <n v="4.2613636363636367"/>
    <n v="4.2045454545454541"/>
    <n v="4.375"/>
    <n v="3.75"/>
    <n v="4.3181818181818183"/>
    <n v="3.5714285714285716"/>
    <n v="3.75"/>
    <n v="4.1183035714285712"/>
  </r>
  <r>
    <x v="3"/>
    <x v="6"/>
    <n v="4.45"/>
    <n v="4.1500000000000004"/>
    <n v="4.05"/>
    <n v="3.85"/>
    <n v="3.6"/>
    <n v="4.5"/>
    <n v="3.3"/>
    <n v="3.4"/>
    <n v="3.9125000000000005"/>
  </r>
  <r>
    <x v="3"/>
    <x v="17"/>
    <n v="5"/>
    <n v="4.75"/>
    <n v="4.5"/>
    <n v="4.5"/>
    <n v="4.5"/>
    <n v="4.5"/>
    <n v="4.5"/>
    <n v="5"/>
    <n v="4.65625"/>
  </r>
  <r>
    <x v="3"/>
    <x v="18"/>
    <n v="5"/>
    <n v="4.25"/>
    <n v="4"/>
    <n v="3.75"/>
    <n v="3"/>
    <n v="4.25"/>
    <n v="2.5"/>
    <n v="4.5"/>
    <n v="3.90625"/>
  </r>
  <r>
    <x v="3"/>
    <x v="19"/>
    <n v="3.75"/>
    <n v="3.75"/>
    <n v="2.5"/>
    <n v="3.75"/>
    <n v="3.75"/>
    <n v="3.75"/>
    <n v="2.5"/>
    <n v="2.5"/>
    <n v="3.28125"/>
  </r>
  <r>
    <x v="4"/>
    <x v="20"/>
    <n v="4.5089285714285712"/>
    <n v="4.3181818181818183"/>
    <n v="4.1071428571428568"/>
    <n v="3.8839285714285716"/>
    <n v="3.8392857142857144"/>
    <n v="4.2410714285714288"/>
    <n v="3.2075471698113209"/>
    <n v="3.8181818181818183"/>
    <n v="3.9905334936290133"/>
  </r>
  <r>
    <x v="4"/>
    <x v="21"/>
    <n v="4.4230769230769234"/>
    <n v="4.375"/>
    <n v="4.134615384615385"/>
    <n v="3.7820512820512819"/>
    <n v="3.7179487179487181"/>
    <n v="4.134615384615385"/>
    <n v="3.2432432432432434"/>
    <n v="3.8157894736842106"/>
    <n v="3.9532925511543935"/>
  </r>
  <r>
    <x v="4"/>
    <x v="22"/>
    <n v="4.7115384615384617"/>
    <n v="4.0384615384615383"/>
    <n v="4.0384615384615383"/>
    <n v="4.134615384615385"/>
    <n v="4.2307692307692308"/>
    <n v="4.615384615384615"/>
    <n v="3.3333333333333335"/>
    <n v="3.8461538461538463"/>
    <n v="4.1185897435897427"/>
  </r>
  <r>
    <x v="4"/>
    <x v="6"/>
    <n v="5"/>
    <n v="5"/>
    <n v="5"/>
    <n v="5"/>
    <n v="5"/>
    <n v="5"/>
    <n v="2.5"/>
    <n v="5"/>
    <n v="4.6875"/>
  </r>
  <r>
    <x v="4"/>
    <x v="23"/>
    <n v="4.583333333333333"/>
    <n v="4.583333333333333"/>
    <n v="3.75"/>
    <n v="3.75"/>
    <n v="3.3333333333333335"/>
    <n v="3.75"/>
    <n v="2.5"/>
    <n v="3.3333333333333335"/>
    <n v="3.6979166666666661"/>
  </r>
  <r>
    <x v="5"/>
    <x v="24"/>
    <n v="4.2963576158940393"/>
    <n v="3.8410596026490067"/>
    <n v="4.0231788079470201"/>
    <n v="4.1390728476821188"/>
    <n v="3.2533112582781456"/>
    <n v="4.3046357615894042"/>
    <n v="3.0743243243243241"/>
    <n v="3.4166666666666665"/>
    <n v="3.7935758606288403"/>
  </r>
  <r>
    <x v="5"/>
    <x v="25"/>
    <n v="4.166666666666667"/>
    <n v="3.75"/>
    <n v="4.166666666666667"/>
    <n v="4.166666666666667"/>
    <n v="2.9166666666666665"/>
    <n v="4.583333333333333"/>
    <n v="3.3333333333333335"/>
    <n v="3.3333333333333335"/>
    <n v="3.802083333333333"/>
  </r>
  <r>
    <x v="5"/>
    <x v="8"/>
    <n v="4.4505494505494507"/>
    <n v="3.9972527472527473"/>
    <n v="4.3269230769230766"/>
    <n v="4.2307692307692308"/>
    <n v="3.5576923076923075"/>
    <n v="4.4093406593406597"/>
    <n v="3.3516483516483517"/>
    <n v="3.598901098901099"/>
    <n v="3.990384615384615"/>
  </r>
  <r>
    <x v="5"/>
    <x v="4"/>
    <n v="4.0056818181818183"/>
    <n v="3.4659090909090908"/>
    <n v="3.4659090909090908"/>
    <n v="3.9204545454545454"/>
    <n v="2.6420454545454546"/>
    <n v="4.0340909090909092"/>
    <n v="2.5"/>
    <n v="3.0681818181818183"/>
    <n v="3.3877840909090908"/>
  </r>
  <r>
    <x v="5"/>
    <x v="26"/>
    <n v="4.21875"/>
    <n v="3.75"/>
    <n v="3.75"/>
    <n v="4.0625"/>
    <n v="3.28125"/>
    <n v="4.375"/>
    <n v="3.2142857142857144"/>
    <n v="3.5714285714285716"/>
    <n v="3.777901785714286"/>
  </r>
  <r>
    <x v="5"/>
    <x v="23"/>
    <n v="4.25"/>
    <n v="4.5"/>
    <n v="3.75"/>
    <n v="4.5"/>
    <n v="3.25"/>
    <n v="4.5"/>
    <n v="2.5"/>
    <n v="3"/>
    <n v="3.78125"/>
  </r>
  <r>
    <x v="6"/>
    <x v="27"/>
    <n v="4.166666666666667"/>
    <n v="3.6111111111111112"/>
    <n v="3.8888888888888888"/>
    <n v="4.3055555555555554"/>
    <n v="2.5"/>
    <n v="4.583333333333333"/>
    <n v="2.7777777777777777"/>
    <n v="3.8888888888888888"/>
    <n v="3.7152777777777777"/>
  </r>
  <r>
    <x v="6"/>
    <x v="28"/>
    <n v="4.166666666666667"/>
    <n v="3.6111111111111112"/>
    <n v="3.8888888888888888"/>
    <n v="4.3055555555555554"/>
    <n v="2.5"/>
    <n v="4.583333333333333"/>
    <n v="2.7777777777777777"/>
    <n v="3.8888888888888888"/>
    <n v="3.7152777777777777"/>
  </r>
  <r>
    <x v="7"/>
    <x v="29"/>
    <n v="4.0865384615384617"/>
    <n v="4.1826923076923075"/>
    <n v="3.9423076923076925"/>
    <n v="3.4615384615384617"/>
    <n v="3.6538461538461537"/>
    <n v="4.4230769230769234"/>
    <n v="2.9807692307692308"/>
    <n v="2.9807692307692308"/>
    <n v="3.7139423076923079"/>
  </r>
  <r>
    <x v="7"/>
    <x v="21"/>
    <n v="4.1071428571428568"/>
    <n v="4.166666666666667"/>
    <n v="3.9285714285714284"/>
    <n v="3.3333333333333335"/>
    <n v="3.6904761904761907"/>
    <n v="4.4047619047619051"/>
    <n v="2.8571428571428572"/>
    <n v="2.8571428571428572"/>
    <n v="3.6681547619047623"/>
  </r>
  <r>
    <x v="7"/>
    <x v="30"/>
    <n v="4.166666666666667"/>
    <n v="4.166666666666667"/>
    <n v="3.75"/>
    <n v="3.75"/>
    <n v="2.9166666666666665"/>
    <n v="4.166666666666667"/>
    <n v="2.5"/>
    <n v="3.3333333333333335"/>
    <n v="3.59375"/>
  </r>
  <r>
    <x v="7"/>
    <x v="31"/>
    <n v="3.75"/>
    <n v="4.375"/>
    <n v="4.375"/>
    <n v="4.375"/>
    <n v="4.375"/>
    <n v="5"/>
    <n v="5"/>
    <n v="3.75"/>
    <n v="4.375"/>
  </r>
  <r>
    <x v="8"/>
    <x v="32"/>
    <n v="4.2948717948717947"/>
    <n v="3.1570512820512819"/>
    <n v="4.1185897435897436"/>
    <n v="4.0909090909090908"/>
    <n v="3.279220779220779"/>
    <n v="4.583333333333333"/>
    <n v="3.4740259740259742"/>
    <n v="4.0064102564102564"/>
    <n v="3.8755515318015314"/>
  </r>
  <r>
    <x v="8"/>
    <x v="8"/>
    <n v="4.296875"/>
    <n v="3.0208333333333335"/>
    <n v="4.21875"/>
    <n v="4.21875"/>
    <n v="3.1510416666666665"/>
    <n v="4.661458333333333"/>
    <n v="3.3854166666666665"/>
    <n v="3.9583333333333335"/>
    <n v="3.8639322916666665"/>
  </r>
  <r>
    <x v="8"/>
    <x v="33"/>
    <n v="4.291666666666667"/>
    <n v="3.375"/>
    <n v="3.9583333333333335"/>
    <n v="3.8793103448275863"/>
    <n v="3.4913793103448274"/>
    <n v="4.458333333333333"/>
    <n v="3.6206896551724137"/>
    <n v="4.083333333333333"/>
    <n v="3.8947557471264362"/>
  </r>
  <r>
    <x v="9"/>
    <x v="34"/>
    <n v="4.2897727272727275"/>
    <n v="3.7215909090909092"/>
    <n v="3.9204545454545454"/>
    <n v="4.0625"/>
    <n v="2.8693181818181817"/>
    <n v="4.4318181818181817"/>
    <n v="3.0113636363636362"/>
    <n v="3.6363636363636362"/>
    <n v="3.7428977272727275"/>
  </r>
  <r>
    <x v="9"/>
    <x v="16"/>
    <n v="4.2261904761904763"/>
    <n v="3.6309523809523809"/>
    <n v="3.8690476190476191"/>
    <n v="3.8690476190476191"/>
    <n v="2.6785714285714284"/>
    <n v="4.2857142857142856"/>
    <n v="3.2142857142857144"/>
    <n v="3.9285714285714284"/>
    <n v="3.7127976190476186"/>
  </r>
  <r>
    <x v="9"/>
    <x v="5"/>
    <n v="4.3478260869565215"/>
    <n v="3.8043478260869565"/>
    <n v="3.9673913043478262"/>
    <n v="4.2391304347826084"/>
    <n v="3.0434782608695654"/>
    <n v="4.5652173913043477"/>
    <n v="2.8260869565217392"/>
    <n v="3.3695652173913042"/>
    <n v="3.7703804347826089"/>
  </r>
  <r>
    <x v="10"/>
    <x v="35"/>
    <n v="3.9642857142857144"/>
    <n v="3.8928571428571428"/>
    <n v="3.5661764705882355"/>
    <n v="3.7857142857142856"/>
    <n v="2.5714285714285716"/>
    <n v="4.2142857142857144"/>
    <n v="2.9285714285714284"/>
    <n v="3.5714285714285716"/>
    <n v="3.5618434873949583"/>
  </r>
  <r>
    <x v="10"/>
    <x v="36"/>
    <n v="3.6875"/>
    <n v="3.8125"/>
    <n v="3.75"/>
    <n v="3.8125"/>
    <n v="2.375"/>
    <n v="4.0625"/>
    <n v="3"/>
    <n v="3.5"/>
    <n v="3.5"/>
  </r>
  <r>
    <x v="10"/>
    <x v="37"/>
    <n v="4.4230769230769234"/>
    <n v="4.0384615384615383"/>
    <n v="3.1730769230769229"/>
    <n v="3.8461538461538463"/>
    <n v="2.7884615384615383"/>
    <n v="4.4230769230769234"/>
    <n v="2.8846153846153846"/>
    <n v="3.6538461538461537"/>
    <n v="3.6538461538461537"/>
  </r>
  <r>
    <x v="10"/>
    <x v="38"/>
    <n v="3.75"/>
    <n v="3.75"/>
    <n v="4.375"/>
    <n v="3.125"/>
    <n v="3.125"/>
    <n v="4.375"/>
    <n v="2.5"/>
    <n v="3.75"/>
    <n v="3.59375"/>
  </r>
  <r>
    <x v="11"/>
    <x v="39"/>
    <n v="4.1509433962264151"/>
    <n v="3.7028301886792452"/>
    <n v="3.7735849056603774"/>
    <n v="3.891509433962264"/>
    <n v="3.2311320754716979"/>
    <n v="4.3396226415094343"/>
    <n v="2.9326923076923075"/>
    <n v="3.0660377358490565"/>
    <n v="3.6360440856313501"/>
  </r>
  <r>
    <x v="11"/>
    <x v="22"/>
    <n v="3.75"/>
    <n v="3.75"/>
    <n v="1.875"/>
    <n v="3.75"/>
    <n v="3.75"/>
    <n v="5"/>
    <n v="2.5"/>
    <n v="2.5"/>
    <n v="3.359375"/>
  </r>
  <r>
    <x v="11"/>
    <x v="21"/>
    <n v="4.2307692307692308"/>
    <n v="3.6858974358974357"/>
    <n v="3.9743589743589745"/>
    <n v="3.9743589743589745"/>
    <n v="3.4294871794871793"/>
    <n v="4.3910256410256414"/>
    <n v="3.0921052631578947"/>
    <n v="3.2692307692307692"/>
    <n v="3.7559041835357627"/>
  </r>
  <r>
    <x v="11"/>
    <x v="28"/>
    <n v="3.9583333333333335"/>
    <n v="3.75"/>
    <n v="3.4375"/>
    <n v="3.6458333333333335"/>
    <n v="2.5"/>
    <n v="4.0625"/>
    <n v="2.5"/>
    <n v="2.5"/>
    <n v="3.2942708333333335"/>
  </r>
  <r>
    <x v="12"/>
    <x v="40"/>
    <n v="3.9402173913043477"/>
    <n v="2.2554347826086958"/>
    <n v="4.0489130434782608"/>
    <n v="4.0760869565217392"/>
    <n v="3.5597826086956523"/>
    <n v="4.3206521739130439"/>
    <n v="3.7222222222222223"/>
    <n v="3.2065217391304346"/>
    <n v="3.6412288647342992"/>
  </r>
  <r>
    <x v="12"/>
    <x v="26"/>
    <n v="3.9732142857142856"/>
    <n v="2.1428571428571428"/>
    <n v="4.1964285714285712"/>
    <n v="4.2857142857142856"/>
    <n v="3.75"/>
    <n v="4.5535714285714288"/>
    <n v="3.8888888888888888"/>
    <n v="3.125"/>
    <n v="3.7394593253968256"/>
  </r>
  <r>
    <x v="12"/>
    <x v="1"/>
    <n v="3.8888888888888888"/>
    <n v="2.4305555555555554"/>
    <n v="3.8194444444444446"/>
    <n v="3.75"/>
    <n v="3.2638888888888888"/>
    <n v="3.9583333333333335"/>
    <n v="3.4722222222222223"/>
    <n v="3.3333333333333335"/>
    <n v="3.489583333333333"/>
  </r>
  <r>
    <x v="13"/>
    <x v="41"/>
    <n v="4.5108695652173916"/>
    <n v="4.2391304347826084"/>
    <n v="4.2663043478260869"/>
    <n v="4.2119565217391308"/>
    <n v="3.6141304347826089"/>
    <n v="4.2663043478260869"/>
    <n v="3.0555555555555554"/>
    <n v="3.8586956521739131"/>
    <n v="4.0028683574879231"/>
  </r>
  <r>
    <x v="13"/>
    <x v="33"/>
    <n v="4.4196428571428568"/>
    <n v="4.0625"/>
    <n v="4.4196428571428568"/>
    <n v="4.375"/>
    <n v="3.7946428571428572"/>
    <n v="4.4196428571428568"/>
    <n v="3.0555555555555554"/>
    <n v="3.9285714285714284"/>
    <n v="4.0593998015873023"/>
  </r>
  <r>
    <x v="13"/>
    <x v="6"/>
    <n v="4.6527777777777777"/>
    <n v="4.5138888888888893"/>
    <n v="4.0277777777777777"/>
    <n v="3.9583333333333335"/>
    <n v="3.3333333333333335"/>
    <n v="4.0277777777777777"/>
    <n v="3.0555555555555554"/>
    <n v="3.75"/>
    <n v="3.9149305555555554"/>
  </r>
  <r>
    <x v="14"/>
    <x v="42"/>
    <n v="4.591836734693878"/>
    <n v="4.6938775510204085"/>
    <n v="4.2602040816326534"/>
    <n v="4.1326530612244898"/>
    <n v="3.7244897959183674"/>
    <n v="4.6428571428571432"/>
    <n v="3.4375"/>
    <n v="4.2346938775510203"/>
    <n v="4.2147640306122449"/>
  </r>
  <r>
    <x v="14"/>
    <x v="8"/>
    <n v="4.6875"/>
    <n v="4.75"/>
    <n v="4.125"/>
    <n v="4.125"/>
    <n v="2.9375"/>
    <n v="4.5625"/>
    <n v="3.1578947368421053"/>
    <n v="4.375"/>
    <n v="4.0900493421052637"/>
  </r>
  <r>
    <x v="14"/>
    <x v="22"/>
    <n v="4.5258620689655169"/>
    <n v="4.6551724137931032"/>
    <n v="4.3534482758620694"/>
    <n v="4.1379310344827589"/>
    <n v="4.2672413793103452"/>
    <n v="4.6982758620689653"/>
    <n v="3.6206896551724137"/>
    <n v="4.1379310344827589"/>
    <n v="4.2995689655172411"/>
  </r>
  <r>
    <x v="15"/>
    <x v="43"/>
    <n v="4.416666666666667"/>
    <n v="3.3055555555555554"/>
    <n v="4.6388888888888893"/>
    <n v="4.4722222222222223"/>
    <n v="4.3055555555555554"/>
    <n v="4.666666666666667"/>
    <n v="3.7222222222222223"/>
    <n v="3.6666666666666665"/>
    <n v="4.1493055555555554"/>
  </r>
  <r>
    <x v="15"/>
    <x v="44"/>
    <n v="3.9772727272727271"/>
    <n v="2.7272727272727271"/>
    <n v="4.4318181818181817"/>
    <n v="4.4318181818181817"/>
    <n v="3.9772727272727271"/>
    <n v="4.4318181818181817"/>
    <n v="3.8636363636363638"/>
    <n v="2.9545454545454546"/>
    <n v="3.8494318181818179"/>
  </r>
  <r>
    <x v="15"/>
    <x v="2"/>
    <n v="4.5588235294117645"/>
    <n v="3.4926470588235294"/>
    <n v="4.7058823529411766"/>
    <n v="4.4852941176470589"/>
    <n v="4.4117647058823533"/>
    <n v="4.742647058823529"/>
    <n v="3.6764705882352939"/>
    <n v="3.8970588235294117"/>
    <n v="4.2463235294117645"/>
  </r>
  <r>
    <x v="16"/>
    <x v="45"/>
    <n v="4.6201413427561837"/>
    <n v="4.377208480565371"/>
    <n v="4.2198581560283692"/>
    <n v="4.1888297872340425"/>
    <n v="3.874113475177305"/>
    <n v="4.1445035460992905"/>
    <n v="3.1810035842293907"/>
    <n v="3.790035587188612"/>
    <n v="4.0494617449098209"/>
  </r>
  <r>
    <x v="16"/>
    <x v="46"/>
    <n v="4.791666666666667"/>
    <n v="4.583333333333333"/>
    <n v="3.9583333333333335"/>
    <n v="4.166666666666667"/>
    <n v="4.166666666666667"/>
    <n v="3.9583333333333335"/>
    <n v="2.5"/>
    <n v="2.9166666666666665"/>
    <n v="3.8802083333333335"/>
  </r>
  <r>
    <x v="16"/>
    <x v="15"/>
    <n v="4.84375"/>
    <n v="4.84375"/>
    <n v="4.6875"/>
    <n v="4.375"/>
    <n v="4.53125"/>
    <n v="4.6875"/>
    <n v="3.75"/>
    <n v="4.6875"/>
    <n v="4.55078125"/>
  </r>
  <r>
    <x v="16"/>
    <x v="16"/>
    <n v="4.615384615384615"/>
    <n v="4.5192307692307692"/>
    <n v="4.4407894736842106"/>
    <n v="4.3092105263157894"/>
    <n v="3.7828947368421053"/>
    <n v="4.1118421052631575"/>
    <n v="3.0405405405405403"/>
    <n v="3.8513513513513513"/>
    <n v="4.0839055148265677"/>
  </r>
  <r>
    <x v="16"/>
    <x v="26"/>
    <n v="4.7222222222222223"/>
    <n v="4.4841269841269842"/>
    <n v="4.5436507936507935"/>
    <n v="4.4444444444444446"/>
    <n v="4.0674603174603172"/>
    <n v="4.246031746031746"/>
    <n v="3.6904761904761907"/>
    <n v="4.1269841269841274"/>
    <n v="4.2906746031746028"/>
  </r>
  <r>
    <x v="16"/>
    <x v="47"/>
    <n v="4.7"/>
    <n v="4.3"/>
    <n v="3.55"/>
    <n v="3.55"/>
    <n v="3.55"/>
    <n v="3.85"/>
    <n v="3.125"/>
    <n v="4"/>
    <n v="3.8281250000000004"/>
  </r>
  <r>
    <x v="16"/>
    <x v="48"/>
    <n v="5"/>
    <n v="4.166666666666667"/>
    <n v="4.166666666666667"/>
    <n v="4.166666666666667"/>
    <n v="3.75"/>
    <n v="3.75"/>
    <n v="3.3333333333333335"/>
    <n v="4.166666666666667"/>
    <n v="4.0625"/>
  </r>
  <r>
    <x v="16"/>
    <x v="49"/>
    <n v="4.25"/>
    <n v="4"/>
    <n v="4.25"/>
    <n v="4"/>
    <n v="4.25"/>
    <n v="4.375"/>
    <n v="3.25"/>
    <n v="3.25"/>
    <n v="3.953125"/>
  </r>
  <r>
    <x v="16"/>
    <x v="50"/>
    <n v="4.375"/>
    <n v="4.375"/>
    <n v="2.8125"/>
    <n v="3.125"/>
    <n v="2.8125"/>
    <n v="3.125"/>
    <n v="1.25"/>
    <n v="3.125"/>
    <n v="3.125"/>
  </r>
  <r>
    <x v="16"/>
    <x v="1"/>
    <n v="4.5075757575757578"/>
    <n v="4.3560606060606064"/>
    <n v="4.1287878787878789"/>
    <n v="4.0909090909090908"/>
    <n v="4.166666666666667"/>
    <n v="4.0151515151515156"/>
    <n v="3.28125"/>
    <n v="3.3333333333333335"/>
    <n v="3.984966856060606"/>
  </r>
  <r>
    <x v="16"/>
    <x v="51"/>
    <n v="2.5"/>
    <n v="2.5"/>
    <n v="2.5"/>
    <n v="2.5"/>
    <n v="2.5"/>
    <n v="3.75"/>
    <n v="0"/>
    <n v="2.5"/>
    <n v="2.34375"/>
  </r>
  <r>
    <x v="16"/>
    <x v="52"/>
    <n v="4.583333333333333"/>
    <n v="4.166666666666667"/>
    <n v="4.166666666666667"/>
    <n v="4.583333333333333"/>
    <n v="5"/>
    <n v="4.583333333333333"/>
    <n v="2.5"/>
    <n v="2.5"/>
    <n v="4.0104166666666661"/>
  </r>
  <r>
    <x v="16"/>
    <x v="53"/>
    <n v="4.270833333333333"/>
    <n v="3.75"/>
    <n v="3.75"/>
    <n v="3.8541666666666665"/>
    <n v="2.7083333333333335"/>
    <n v="3.9583333333333335"/>
    <n v="2.5"/>
    <n v="3.3333333333333335"/>
    <n v="3.5156249999999996"/>
  </r>
  <r>
    <x v="16"/>
    <x v="28"/>
    <n v="5"/>
    <n v="5"/>
    <n v="3.75"/>
    <n v="3.75"/>
    <n v="2.5"/>
    <n v="5"/>
    <n v="2.5"/>
    <n v="2.5"/>
    <n v="3.75"/>
  </r>
  <r>
    <x v="16"/>
    <x v="54"/>
    <n v="4.7115384615384617"/>
    <n v="4.615384615384615"/>
    <n v="4.4230769230769234"/>
    <n v="4.4230769230769234"/>
    <n v="3.9903846153846154"/>
    <n v="4.0865384615384617"/>
    <n v="2.8846153846153846"/>
    <n v="4.0384615384615383"/>
    <n v="4.146634615384615"/>
  </r>
  <r>
    <x v="16"/>
    <x v="55"/>
    <n v="3.75"/>
    <n v="3.75"/>
    <n v="3.75"/>
    <n v="3.75"/>
    <n v="3.75"/>
    <n v="5"/>
    <n v="2.5"/>
    <n v="2.5"/>
    <n v="3.59375"/>
  </r>
  <r>
    <x v="16"/>
    <x v="17"/>
    <n v="5"/>
    <n v="3.75"/>
    <n v="3.75"/>
    <n v="3.75"/>
    <n v="4.375"/>
    <n v="3.75"/>
    <n v="2.5"/>
    <n v="3.75"/>
    <n v="3.828125"/>
  </r>
  <r>
    <x v="16"/>
    <x v="2"/>
    <n v="4.4318181818181817"/>
    <n v="4.2045454545454541"/>
    <n v="4.4318181818181817"/>
    <n v="4.5454545454545459"/>
    <n v="4.4318181818181817"/>
    <n v="4.4318181818181817"/>
    <n v="3.1818181818181817"/>
    <n v="3.8636363636363638"/>
    <n v="4.1903409090909092"/>
  </r>
  <r>
    <x v="16"/>
    <x v="56"/>
    <n v="5"/>
    <n v="4.53125"/>
    <n v="4.84375"/>
    <n v="4.6875"/>
    <n v="4.53125"/>
    <n v="4.6875"/>
    <n v="4.0625"/>
    <n v="4.6875"/>
    <n v="4.62890625"/>
  </r>
  <r>
    <x v="16"/>
    <x v="18"/>
    <n v="4.5652173913043477"/>
    <n v="4.0760869565217392"/>
    <n v="3.9130434782608696"/>
    <n v="4.0217391304347823"/>
    <n v="3.0434782608695654"/>
    <n v="4.1847826086956523"/>
    <n v="3.0434782608695654"/>
    <n v="3.3695652173913042"/>
    <n v="3.7771739130434785"/>
  </r>
  <r>
    <x v="16"/>
    <x v="57"/>
    <n v="5"/>
    <n v="5"/>
    <n v="3.75"/>
    <n v="4.166666666666667"/>
    <n v="4.166666666666667"/>
    <n v="4.583333333333333"/>
    <n v="2.5"/>
    <n v="4.166666666666667"/>
    <n v="4.166666666666667"/>
  </r>
  <r>
    <x v="16"/>
    <x v="58"/>
    <n v="3.75"/>
    <n v="5"/>
    <n v="3.75"/>
    <n v="3.75"/>
    <n v="3.75"/>
    <n v="2.5"/>
    <n v="2.5"/>
    <n v="2.5"/>
    <n v="3.4375"/>
  </r>
  <r>
    <x v="17"/>
    <x v="59"/>
    <n v="5"/>
    <n v="3.5"/>
    <n v="5"/>
    <n v="4"/>
    <n v="4"/>
    <n v="5"/>
    <n v="4.5"/>
    <n v="5"/>
    <n v="4.5"/>
  </r>
  <r>
    <x v="17"/>
    <x v="8"/>
    <n v="5"/>
    <n v="3.5"/>
    <n v="5"/>
    <n v="4"/>
    <n v="4"/>
    <n v="5"/>
    <n v="4.5"/>
    <n v="5"/>
    <n v="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3" cacheId="8" applyNumberFormats="0" applyBorderFormats="0" applyFontFormats="0" applyPatternFormats="0" applyAlignmentFormats="0" applyWidthHeightFormats="1" dataCaption="Valores" updatedVersion="3" minRefreshableVersion="3" showCalcMbrs="0" useAutoFormatting="1" rowGrandTotals="0" colGrandTotals="0" itemPrintTitles="1" createdVersion="3" indent="0" outline="1" outlineData="1" multipleFieldFilters="0" chartFormat="2">
  <location ref="S48:AA71" firstHeaderRow="1" firstDataRow="2" firstDataCol="1" rowPageCount="1" colPageCount="1"/>
  <pivotFields count="11">
    <pivotField name="Selecione o Campus" axis="axisPage" showAll="0" defaultSubtotal="0">
      <items count="18">
        <item x="0"/>
        <item x="17"/>
        <item x="1"/>
        <item x="2"/>
        <item x="3"/>
        <item x="4"/>
        <item x="5"/>
        <item x="6"/>
        <item x="7"/>
        <item x="8"/>
        <item x="9"/>
        <item x="10"/>
        <item x="11"/>
        <item x="12"/>
        <item x="13"/>
        <item x="14"/>
        <item x="15"/>
        <item x="16"/>
      </items>
    </pivotField>
    <pivotField axis="axisRow" compact="0" subtotalTop="0" showAll="0" defaultSubtotal="0">
      <items count="60">
        <item x="0"/>
        <item x="59"/>
        <item x="3"/>
        <item x="7"/>
        <item x="13"/>
        <item x="20"/>
        <item x="24"/>
        <item x="27"/>
        <item x="29"/>
        <item x="32"/>
        <item x="34"/>
        <item x="35"/>
        <item x="39"/>
        <item x="40"/>
        <item x="41"/>
        <item x="42"/>
        <item x="43"/>
        <item x="45"/>
        <item x="23"/>
        <item x="19"/>
        <item x="25"/>
        <item x="17"/>
        <item x="8"/>
        <item x="30"/>
        <item x="46"/>
        <item x="22"/>
        <item x="21"/>
        <item x="36"/>
        <item x="33"/>
        <item x="44"/>
        <item x="14"/>
        <item x="15"/>
        <item x="16"/>
        <item x="4"/>
        <item x="26"/>
        <item x="47"/>
        <item x="48"/>
        <item x="49"/>
        <item x="6"/>
        <item x="50"/>
        <item x="9"/>
        <item x="10"/>
        <item x="1"/>
        <item x="51"/>
        <item x="52"/>
        <item x="28"/>
        <item x="54"/>
        <item x="53"/>
        <item x="5"/>
        <item x="37"/>
        <item x="55"/>
        <item x="11"/>
        <item x="38"/>
        <item x="2"/>
        <item x="56"/>
        <item x="18"/>
        <item x="12"/>
        <item x="57"/>
        <item x="58"/>
        <item x="31"/>
      </items>
    </pivotField>
    <pivotField dataField="1" showAll="0"/>
    <pivotField dataField="1" showAll="0"/>
    <pivotField dataField="1" showAll="0"/>
    <pivotField dataField="1" showAll="0"/>
    <pivotField dataField="1" showAll="0"/>
    <pivotField dataField="1" showAll="0"/>
    <pivotField dataField="1" showAll="0"/>
    <pivotField showAll="0"/>
    <pivotField dataField="1" numFmtId="2" showAll="0" defaultSubtotal="0"/>
  </pivotFields>
  <rowFields count="1">
    <field x="1"/>
  </rowFields>
  <rowItems count="22">
    <i>
      <x v="17"/>
    </i>
    <i>
      <x v="21"/>
    </i>
    <i>
      <x v="24"/>
    </i>
    <i>
      <x v="31"/>
    </i>
    <i>
      <x v="32"/>
    </i>
    <i>
      <x v="34"/>
    </i>
    <i>
      <x v="35"/>
    </i>
    <i>
      <x v="36"/>
    </i>
    <i>
      <x v="37"/>
    </i>
    <i>
      <x v="39"/>
    </i>
    <i>
      <x v="42"/>
    </i>
    <i>
      <x v="43"/>
    </i>
    <i>
      <x v="44"/>
    </i>
    <i>
      <x v="45"/>
    </i>
    <i>
      <x v="46"/>
    </i>
    <i>
      <x v="47"/>
    </i>
    <i>
      <x v="50"/>
    </i>
    <i>
      <x v="53"/>
    </i>
    <i>
      <x v="54"/>
    </i>
    <i>
      <x v="55"/>
    </i>
    <i>
      <x v="57"/>
    </i>
    <i>
      <x v="58"/>
    </i>
  </rowItems>
  <colFields count="1">
    <field x="-2"/>
  </colFields>
  <colItems count="8">
    <i>
      <x/>
    </i>
    <i i="1">
      <x v="1"/>
    </i>
    <i i="2">
      <x v="2"/>
    </i>
    <i i="3">
      <x v="3"/>
    </i>
    <i i="4">
      <x v="4"/>
    </i>
    <i i="5">
      <x v="5"/>
    </i>
    <i i="6">
      <x v="6"/>
    </i>
    <i i="7">
      <x v="7"/>
    </i>
  </colItems>
  <pageFields count="1">
    <pageField fld="0" item="17" hier="-1"/>
  </pageFields>
  <dataFields count="8">
    <dataField name=" Instituição" fld="2" baseField="0" baseItem="0" numFmtId="2"/>
    <dataField name=" Infraestrutura" fld="3" baseField="0" baseItem="0" numFmtId="2"/>
    <dataField name=" Cursos Técnicos" fld="4" baseField="0" baseItem="0"/>
    <dataField name=" Conhecimento Teórico" fld="5" baseField="0" baseItem="0"/>
    <dataField name=" Conhecimento Prático" fld="6" baseField="0" baseItem="0"/>
    <dataField name=" Qualificação Professores" fld="7" baseField="0" baseItem="0"/>
    <dataField name=" Atendimento às Expectativas" fld="8" baseField="0" baseItem="0"/>
    <dataField name="Média por curso" fld="10" baseField="0" baseItem="0"/>
  </dataFields>
  <formats count="18">
    <format dxfId="18">
      <pivotArea outline="0" collapsedLevelsAreSubtotals="1" fieldPosition="0"/>
    </format>
    <format dxfId="17">
      <pivotArea outline="0" collapsedLevelsAreSubtotals="1" fieldPosition="0"/>
    </format>
    <format dxfId="16">
      <pivotArea outline="0" collapsedLevelsAreSubtotals="1" fieldPosition="0"/>
    </format>
    <format dxfId="15">
      <pivotArea field="0" type="button" dataOnly="0" labelOnly="1" outline="0" axis="axisPage" fieldPosition="0"/>
    </format>
    <format dxfId="14">
      <pivotArea dataOnly="0" labelOnly="1" outline="0" fieldPosition="0">
        <references count="1">
          <reference field="0" count="0"/>
        </references>
      </pivotArea>
    </format>
    <format dxfId="13">
      <pivotArea type="all" dataOnly="0" outline="0" fieldPosition="0"/>
    </format>
    <format dxfId="12">
      <pivotArea type="all" dataOnly="0" outline="0" fieldPosition="0"/>
    </format>
    <format dxfId="11">
      <pivotArea type="all" dataOnly="0" outline="0" fieldPosition="0"/>
    </format>
    <format dxfId="10">
      <pivotArea type="all" dataOnly="0" outline="0" fieldPosition="0"/>
    </format>
    <format dxfId="9">
      <pivotArea field="0" type="button" dataOnly="0" labelOnly="1" outline="0" axis="axisPage" fieldPosition="0"/>
    </format>
    <format dxfId="8">
      <pivotArea field="0" type="button" dataOnly="0" labelOnly="1" outline="0" axis="axisPage" fieldPosition="0"/>
    </format>
    <format dxfId="7">
      <pivotArea field="0" type="button" dataOnly="0" labelOnly="1" outline="0" axis="axisPage" fieldPosition="0"/>
    </format>
    <format dxfId="6">
      <pivotArea field="0" type="button" dataOnly="0" labelOnly="1" outline="0" axis="axisPage" fieldPosition="0"/>
    </format>
    <format dxfId="5">
      <pivotArea dataOnly="0" labelOnly="1" outline="0" fieldPosition="0">
        <references count="1">
          <reference field="4294967294" count="7">
            <x v="0"/>
            <x v="1"/>
            <x v="2"/>
            <x v="3"/>
            <x v="4"/>
            <x v="5"/>
            <x v="6"/>
          </reference>
        </references>
      </pivotArea>
    </format>
    <format dxfId="4">
      <pivotArea outline="0" collapsedLevelsAreSubtotals="1" fieldPosition="0"/>
    </format>
    <format dxfId="3">
      <pivotArea outline="0" fieldPosition="0">
        <references count="1">
          <reference field="4294967294" count="1">
            <x v="0"/>
          </reference>
        </references>
      </pivotArea>
    </format>
    <format dxfId="2">
      <pivotArea outline="0" fieldPosition="0">
        <references count="1">
          <reference field="4294967294" count="1">
            <x v="1"/>
          </reference>
        </references>
      </pivotArea>
    </format>
    <format dxfId="1">
      <pivotArea dataOnly="0" labelOnly="1" outline="0" fieldPosition="0">
        <references count="1">
          <reference field="0" count="1">
            <x v="17"/>
          </reference>
        </references>
      </pivotArea>
    </format>
  </formats>
  <chartFormats count="1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1" format="18" series="1">
      <pivotArea type="data" outline="0" fieldPosition="0">
        <references count="1">
          <reference field="4294967294" count="1" selected="0">
            <x v="0"/>
          </reference>
        </references>
      </pivotArea>
    </chartFormat>
    <chartFormat chart="1" format="20" series="1">
      <pivotArea type="data" outline="0" fieldPosition="0">
        <references count="1">
          <reference field="4294967294" count="1" selected="0">
            <x v="1"/>
          </reference>
        </references>
      </pivotArea>
    </chartFormat>
    <chartFormat chart="1" format="21" series="1">
      <pivotArea type="data" outline="0" fieldPosition="0">
        <references count="1">
          <reference field="4294967294" count="1" selected="0">
            <x v="2"/>
          </reference>
        </references>
      </pivotArea>
    </chartFormat>
    <chartFormat chart="1" format="22" series="1">
      <pivotArea type="data" outline="0" fieldPosition="0">
        <references count="1">
          <reference field="4294967294" count="1" selected="0">
            <x v="3"/>
          </reference>
        </references>
      </pivotArea>
    </chartFormat>
    <chartFormat chart="1" format="23" series="1">
      <pivotArea type="data" outline="0" fieldPosition="0">
        <references count="1">
          <reference field="4294967294" count="1" selected="0">
            <x v="4"/>
          </reference>
        </references>
      </pivotArea>
    </chartFormat>
    <chartFormat chart="1" format="24" series="1">
      <pivotArea type="data" outline="0" fieldPosition="0">
        <references count="1">
          <reference field="4294967294" count="1" selected="0">
            <x v="5"/>
          </reference>
        </references>
      </pivotArea>
    </chartFormat>
    <chartFormat chart="1" format="25" series="1">
      <pivotArea type="data" outline="0" fieldPosition="0">
        <references count="1">
          <reference field="4294967294" count="1" selected="0">
            <x v="6"/>
          </reference>
        </references>
      </pivotArea>
    </chartFormat>
    <chartFormat chart="1" format="28" series="1">
      <pivotArea type="data" outline="0" fieldPosition="0">
        <references count="1">
          <reference field="4294967294" count="1" selected="0">
            <x v="7"/>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ela dinâmica6" cacheId="7" applyNumberFormats="0" applyBorderFormats="0" applyFontFormats="0" applyPatternFormats="0" applyAlignmentFormats="0" applyWidthHeightFormats="1" dataCaption="Valores" updatedVersion="3" minRefreshableVersion="3" showCalcMbrs="0" useAutoFormatting="1" rowGrandTotals="0" colGrandTotals="0" itemPrintTitles="1" createdVersion="3" indent="0" outline="1" outlineData="1" multipleFieldFilters="0" chartFormat="3" rowHeaderCaption="Selecione o Campus">
  <location ref="J46:Q48" firstHeaderRow="1" firstDataRow="2" firstDataCol="1"/>
  <pivotFields count="9">
    <pivotField axis="axisRow" multipleItemSelectionAllowed="1" showAll="0">
      <items count="19">
        <item h="1" x="0"/>
        <item h="1" x="17"/>
        <item h="1" x="1"/>
        <item h="1" x="2"/>
        <item h="1" x="3"/>
        <item h="1" x="4"/>
        <item h="1" x="5"/>
        <item h="1" x="6"/>
        <item h="1" x="7"/>
        <item h="1" x="8"/>
        <item h="1" x="9"/>
        <item h="1" x="10"/>
        <item h="1" x="11"/>
        <item h="1" x="12"/>
        <item h="1" x="13"/>
        <item h="1" x="14"/>
        <item h="1" x="15"/>
        <item x="16"/>
        <item t="default"/>
      </items>
    </pivotField>
    <pivotField dataField="1" numFmtId="2" showAll="0"/>
    <pivotField dataField="1" numFmtId="2" showAll="0"/>
    <pivotField dataField="1" numFmtId="2" showAll="0"/>
    <pivotField dataField="1" numFmtId="2" showAll="0"/>
    <pivotField dataField="1" numFmtId="2" showAll="0"/>
    <pivotField dataField="1" numFmtId="2" showAll="0"/>
    <pivotField dataField="1" numFmtId="2" showAll="0"/>
    <pivotField numFmtId="2" showAll="0"/>
  </pivotFields>
  <rowFields count="1">
    <field x="0"/>
  </rowFields>
  <rowItems count="1">
    <i>
      <x v="17"/>
    </i>
  </rowItems>
  <colFields count="1">
    <field x="-2"/>
  </colFields>
  <colItems count="7">
    <i>
      <x/>
    </i>
    <i i="1">
      <x v="1"/>
    </i>
    <i i="2">
      <x v="2"/>
    </i>
    <i i="3">
      <x v="3"/>
    </i>
    <i i="4">
      <x v="4"/>
    </i>
    <i i="5">
      <x v="5"/>
    </i>
    <i i="6">
      <x v="6"/>
    </i>
  </colItems>
  <dataFields count="7">
    <dataField name="Instituição" fld="1" baseField="0" baseItem="0" numFmtId="2"/>
    <dataField name="Infraestrutura" fld="2" baseField="0" baseItem="0" numFmtId="2"/>
    <dataField name="Cursos Técnicos" fld="3" baseField="0" baseItem="0" numFmtId="2"/>
    <dataField name="Conhecimento Teórico" fld="4" baseField="0" baseItem="0" numFmtId="2"/>
    <dataField name="Conhecimento Prático" fld="5" baseField="0" baseItem="0" numFmtId="2"/>
    <dataField name="Qualificação Professores" fld="6" baseField="0" baseItem="0" numFmtId="2"/>
    <dataField name="Atendimento às Expectativas" fld="7" baseField="0" baseItem="0" numFmtId="2"/>
  </dataFields>
  <formats count="59">
    <format dxfId="77">
      <pivotArea type="all" dataOnly="0" outline="0" fieldPosition="0"/>
    </format>
    <format dxfId="76">
      <pivotArea type="all" dataOnly="0" outline="0" fieldPosition="0"/>
    </format>
    <format dxfId="75">
      <pivotArea type="all" dataOnly="0" outline="0" fieldPosition="0"/>
    </format>
    <format dxfId="74">
      <pivotArea outline="0" collapsedLevelsAreSubtotals="1" fieldPosition="0"/>
    </format>
    <format dxfId="73">
      <pivotArea field="0" type="button" dataOnly="0" labelOnly="1" outline="0" axis="axisRow" fieldPosition="0"/>
    </format>
    <format dxfId="72">
      <pivotArea dataOnly="0" labelOnly="1" fieldPosition="0">
        <references count="1">
          <reference field="0" count="0"/>
        </references>
      </pivotArea>
    </format>
    <format dxfId="71">
      <pivotArea dataOnly="0" labelOnly="1" grandRow="1" outline="0" fieldPosition="0"/>
    </format>
    <format dxfId="70">
      <pivotArea dataOnly="0" labelOnly="1" outline="0" fieldPosition="0">
        <references count="1">
          <reference field="4294967294" count="7">
            <x v="0"/>
            <x v="1"/>
            <x v="2"/>
            <x v="3"/>
            <x v="4"/>
            <x v="5"/>
            <x v="6"/>
          </reference>
        </references>
      </pivotArea>
    </format>
    <format dxfId="69">
      <pivotArea outline="0" fieldPosition="0">
        <references count="1">
          <reference field="4294967294" count="1">
            <x v="0"/>
          </reference>
        </references>
      </pivotArea>
    </format>
    <format dxfId="68">
      <pivotArea outline="0" fieldPosition="0">
        <references count="1">
          <reference field="4294967294" count="1">
            <x v="1"/>
          </reference>
        </references>
      </pivotArea>
    </format>
    <format dxfId="67">
      <pivotArea outline="0" fieldPosition="0">
        <references count="1">
          <reference field="4294967294" count="1">
            <x v="2"/>
          </reference>
        </references>
      </pivotArea>
    </format>
    <format dxfId="66">
      <pivotArea outline="0" fieldPosition="0">
        <references count="1">
          <reference field="4294967294" count="1">
            <x v="3"/>
          </reference>
        </references>
      </pivotArea>
    </format>
    <format dxfId="65">
      <pivotArea outline="0" fieldPosition="0">
        <references count="1">
          <reference field="4294967294" count="1">
            <x v="4"/>
          </reference>
        </references>
      </pivotArea>
    </format>
    <format dxfId="64">
      <pivotArea outline="0" fieldPosition="0">
        <references count="1">
          <reference field="4294967294" count="1">
            <x v="5"/>
          </reference>
        </references>
      </pivotArea>
    </format>
    <format dxfId="63">
      <pivotArea outline="0" fieldPosition="0">
        <references count="1">
          <reference field="4294967294" count="1">
            <x v="6"/>
          </reference>
        </references>
      </pivotArea>
    </format>
    <format dxfId="62">
      <pivotArea type="all" dataOnly="0" outline="0" fieldPosition="0"/>
    </format>
    <format dxfId="61">
      <pivotArea field="0" type="button" dataOnly="0" labelOnly="1" outline="0" axis="axisRow" fieldPosition="0"/>
    </format>
    <format dxfId="60">
      <pivotArea field="-2" type="button" dataOnly="0" labelOnly="1" outline="0" axis="axisCol" fieldPosition="0"/>
    </format>
    <format dxfId="59">
      <pivotArea field="0" type="button" dataOnly="0" labelOnly="1" outline="0" axis="axisRow" fieldPosition="0"/>
    </format>
    <format dxfId="58">
      <pivotArea type="all" dataOnly="0" outline="0" fieldPosition="0"/>
    </format>
    <format dxfId="57">
      <pivotArea type="all" dataOnly="0" outline="0" fieldPosition="0"/>
    </format>
    <format dxfId="56">
      <pivotArea outline="0" collapsedLevelsAreSubtotals="1" fieldPosition="0"/>
    </format>
    <format dxfId="55">
      <pivotArea type="origin" dataOnly="0" labelOnly="1" outline="0" fieldPosition="0"/>
    </format>
    <format dxfId="54">
      <pivotArea field="-2" type="button" dataOnly="0" labelOnly="1" outline="0" axis="axisCol" fieldPosition="0"/>
    </format>
    <format dxfId="53">
      <pivotArea type="topRight" dataOnly="0" labelOnly="1" outline="0" fieldPosition="0"/>
    </format>
    <format dxfId="52">
      <pivotArea field="0" type="button" dataOnly="0" labelOnly="1" outline="0" axis="axisRow" fieldPosition="0"/>
    </format>
    <format dxfId="51">
      <pivotArea dataOnly="0" labelOnly="1" fieldPosition="0">
        <references count="1">
          <reference field="0" count="0"/>
        </references>
      </pivotArea>
    </format>
    <format dxfId="50">
      <pivotArea dataOnly="0" labelOnly="1" outline="0" fieldPosition="0">
        <references count="1">
          <reference field="4294967294" count="7">
            <x v="0"/>
            <x v="1"/>
            <x v="2"/>
            <x v="3"/>
            <x v="4"/>
            <x v="5"/>
            <x v="6"/>
          </reference>
        </references>
      </pivotArea>
    </format>
    <format dxfId="49">
      <pivotArea type="origin" dataOnly="0" labelOnly="1" outline="0" fieldPosition="0"/>
    </format>
    <format dxfId="48">
      <pivotArea field="-2" type="button" dataOnly="0" labelOnly="1" outline="0" axis="axisCol" fieldPosition="0"/>
    </format>
    <format dxfId="47">
      <pivotArea type="topRight" dataOnly="0" labelOnly="1" outline="0" fieldPosition="0"/>
    </format>
    <format dxfId="46">
      <pivotArea field="0" type="button" dataOnly="0" labelOnly="1" outline="0" axis="axisRow" fieldPosition="0"/>
    </format>
    <format dxfId="45">
      <pivotArea dataOnly="0" labelOnly="1" outline="0" fieldPosition="0">
        <references count="1">
          <reference field="4294967294" count="1">
            <x v="0"/>
          </reference>
        </references>
      </pivotArea>
    </format>
    <format dxfId="44">
      <pivotArea dataOnly="0" labelOnly="1" outline="0" fieldPosition="0">
        <references count="1">
          <reference field="4294967294" count="1">
            <x v="1"/>
          </reference>
        </references>
      </pivotArea>
    </format>
    <format dxfId="43">
      <pivotArea dataOnly="0" labelOnly="1" outline="0" fieldPosition="0">
        <references count="1">
          <reference field="4294967294" count="1">
            <x v="2"/>
          </reference>
        </references>
      </pivotArea>
    </format>
    <format dxfId="42">
      <pivotArea dataOnly="0" labelOnly="1" outline="0" fieldPosition="0">
        <references count="1">
          <reference field="4294967294" count="1">
            <x v="3"/>
          </reference>
        </references>
      </pivotArea>
    </format>
    <format dxfId="41">
      <pivotArea dataOnly="0" labelOnly="1" outline="0" fieldPosition="0">
        <references count="1">
          <reference field="4294967294" count="1">
            <x v="4"/>
          </reference>
        </references>
      </pivotArea>
    </format>
    <format dxfId="40">
      <pivotArea dataOnly="0" labelOnly="1" outline="0" fieldPosition="0">
        <references count="1">
          <reference field="4294967294" count="1">
            <x v="5"/>
          </reference>
        </references>
      </pivotArea>
    </format>
    <format dxfId="39">
      <pivotArea dataOnly="0" labelOnly="1" outline="0" fieldPosition="0">
        <references count="1">
          <reference field="4294967294" count="1">
            <x v="6"/>
          </reference>
        </references>
      </pivotArea>
    </format>
    <format dxfId="38">
      <pivotArea outline="0" collapsedLevelsAreSubtotals="1" fieldPosition="0">
        <references count="1">
          <reference field="4294967294" count="1" selected="0">
            <x v="6"/>
          </reference>
        </references>
      </pivotArea>
    </format>
    <format dxfId="37">
      <pivotArea outline="0" collapsedLevelsAreSubtotals="1" fieldPosition="0">
        <references count="1">
          <reference field="4294967294" count="1" selected="0">
            <x v="5"/>
          </reference>
        </references>
      </pivotArea>
    </format>
    <format dxfId="36">
      <pivotArea outline="0" collapsedLevelsAreSubtotals="1" fieldPosition="0">
        <references count="1">
          <reference field="4294967294" count="1" selected="0">
            <x v="4"/>
          </reference>
        </references>
      </pivotArea>
    </format>
    <format dxfId="35">
      <pivotArea outline="0" collapsedLevelsAreSubtotals="1" fieldPosition="0">
        <references count="1">
          <reference field="4294967294" count="1" selected="0">
            <x v="3"/>
          </reference>
        </references>
      </pivotArea>
    </format>
    <format dxfId="34">
      <pivotArea outline="0" collapsedLevelsAreSubtotals="1" fieldPosition="0">
        <references count="1">
          <reference field="4294967294" count="1" selected="0">
            <x v="2"/>
          </reference>
        </references>
      </pivotArea>
    </format>
    <format dxfId="33">
      <pivotArea outline="0" collapsedLevelsAreSubtotals="1" fieldPosition="0">
        <references count="1">
          <reference field="4294967294" count="1" selected="0">
            <x v="1"/>
          </reference>
        </references>
      </pivotArea>
    </format>
    <format dxfId="32">
      <pivotArea outline="0" collapsedLevelsAreSubtotals="1" fieldPosition="0">
        <references count="1">
          <reference field="4294967294" count="1" selected="0">
            <x v="0"/>
          </reference>
        </references>
      </pivotArea>
    </format>
    <format dxfId="31">
      <pivotArea dataOnly="0" labelOnly="1" fieldPosition="0">
        <references count="1">
          <reference field="0" count="0"/>
        </references>
      </pivotArea>
    </format>
    <format dxfId="30">
      <pivotArea type="all" dataOnly="0" outline="0" fieldPosition="0"/>
    </format>
    <format dxfId="29">
      <pivotArea outline="0" collapsedLevelsAreSubtotals="1" fieldPosition="0"/>
    </format>
    <format dxfId="28">
      <pivotArea type="origin" dataOnly="0" labelOnly="1" outline="0" fieldPosition="0"/>
    </format>
    <format dxfId="27">
      <pivotArea field="-2" type="button" dataOnly="0" labelOnly="1" outline="0" axis="axisCol" fieldPosition="0"/>
    </format>
    <format dxfId="26">
      <pivotArea type="topRight" dataOnly="0" labelOnly="1" outline="0" fieldPosition="0"/>
    </format>
    <format dxfId="25">
      <pivotArea field="0" type="button" dataOnly="0" labelOnly="1" outline="0" axis="axisRow" fieldPosition="0"/>
    </format>
    <format dxfId="24">
      <pivotArea dataOnly="0" labelOnly="1" fieldPosition="0">
        <references count="1">
          <reference field="0" count="0"/>
        </references>
      </pivotArea>
    </format>
    <format dxfId="23">
      <pivotArea dataOnly="0" labelOnly="1" outline="0" fieldPosition="0">
        <references count="1">
          <reference field="4294967294" count="7">
            <x v="0"/>
            <x v="1"/>
            <x v="2"/>
            <x v="3"/>
            <x v="4"/>
            <x v="5"/>
            <x v="6"/>
          </reference>
        </references>
      </pivotArea>
    </format>
    <format dxfId="22">
      <pivotArea collapsedLevelsAreSubtotals="1" fieldPosition="0">
        <references count="1">
          <reference field="0" count="1">
            <x v="0"/>
          </reference>
        </references>
      </pivotArea>
    </format>
    <format dxfId="21">
      <pivotArea outline="0" collapsedLevelsAreSubtotals="1" fieldPosition="0">
        <references count="1">
          <reference field="4294967294" count="1" selected="0">
            <x v="6"/>
          </reference>
        </references>
      </pivotArea>
    </format>
    <format dxfId="20">
      <pivotArea outline="0" collapsedLevelsAreSubtotals="1" fieldPosition="0"/>
    </format>
    <format dxfId="19">
      <pivotArea dataOnly="0" labelOnly="1" fieldPosition="0">
        <references count="1">
          <reference field="0" count="0"/>
        </references>
      </pivotArea>
    </format>
  </formats>
  <chartFormats count="1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8">
      <pivotArea type="data" outline="0" fieldPosition="0">
        <references count="1">
          <reference field="4294967294" count="1" selected="0">
            <x v="0"/>
          </reference>
        </references>
      </pivotArea>
    </chartFormat>
    <chartFormat chart="2" format="9" series="1">
      <pivotArea type="data" outline="0" fieldPosition="0">
        <references count="1">
          <reference field="4294967294" count="1" selected="0">
            <x v="0"/>
          </reference>
        </references>
      </pivotArea>
    </chartFormat>
    <chartFormat chart="2" format="10">
      <pivotArea type="data" outline="0" fieldPosition="0">
        <references count="1">
          <reference field="4294967294" count="1" selected="0">
            <x v="0"/>
          </reference>
        </references>
      </pivotArea>
    </chartFormat>
    <chartFormat chart="2" format="11" series="1">
      <pivotArea type="data" outline="0" fieldPosition="0">
        <references count="1">
          <reference field="4294967294" count="1" selected="0">
            <x v="1"/>
          </reference>
        </references>
      </pivotArea>
    </chartFormat>
    <chartFormat chart="2" format="12" series="1">
      <pivotArea type="data" outline="0" fieldPosition="0">
        <references count="1">
          <reference field="4294967294" count="1" selected="0">
            <x v="2"/>
          </reference>
        </references>
      </pivotArea>
    </chartFormat>
    <chartFormat chart="2" format="13" series="1">
      <pivotArea type="data" outline="0" fieldPosition="0">
        <references count="1">
          <reference field="4294967294" count="1" selected="0">
            <x v="3"/>
          </reference>
        </references>
      </pivotArea>
    </chartFormat>
    <chartFormat chart="2" format="14" series="1">
      <pivotArea type="data" outline="0" fieldPosition="0">
        <references count="1">
          <reference field="4294967294" count="1" selected="0">
            <x v="4"/>
          </reference>
        </references>
      </pivotArea>
    </chartFormat>
    <chartFormat chart="2" format="15" series="1">
      <pivotArea type="data" outline="0" fieldPosition="0">
        <references count="1">
          <reference field="4294967294" count="1" selected="0">
            <x v="5"/>
          </reference>
        </references>
      </pivotArea>
    </chartFormat>
    <chartFormat chart="2" format="16" series="1">
      <pivotArea type="data" outline="0" fieldPosition="0">
        <references count="1">
          <reference field="4294967294" count="1" selected="0">
            <x v="6"/>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ela dinâmica4" cacheId="6" applyNumberFormats="0" applyBorderFormats="0" applyFontFormats="0" applyPatternFormats="0" applyAlignmentFormats="0" applyWidthHeightFormats="1" dataCaption="Valores" updatedVersion="6" minRefreshableVersion="3" showCalcMbrs="0" useAutoFormatting="1" rowGrandTotals="0" colGrandTotals="0" itemPrintTitles="1" createdVersion="3" indent="0" outline="1" outlineData="1" multipleFieldFilters="0" rowHeaderCaption="Selecione o Campus">
  <location ref="J4:M6" firstHeaderRow="1" firstDataRow="2" firstDataCol="1"/>
  <pivotFields count="5">
    <pivotField axis="axisRow" showAll="0">
      <items count="19">
        <item h="1" x="0"/>
        <item h="1" x="17"/>
        <item x="1"/>
        <item h="1" x="2"/>
        <item h="1" x="3"/>
        <item h="1" x="4"/>
        <item h="1" x="5"/>
        <item h="1" x="6"/>
        <item h="1" x="7"/>
        <item h="1" x="8"/>
        <item h="1" x="9"/>
        <item h="1" x="10"/>
        <item h="1" x="11"/>
        <item h="1" x="12"/>
        <item h="1" x="13"/>
        <item h="1" x="14"/>
        <item h="1" x="15"/>
        <item h="1" x="16"/>
        <item t="default"/>
      </items>
    </pivotField>
    <pivotField dataField="1" showAll="0"/>
    <pivotField showAll="0"/>
    <pivotField dataField="1" showAll="0"/>
    <pivotField dataField="1" numFmtId="164" showAll="0"/>
  </pivotFields>
  <rowFields count="1">
    <field x="0"/>
  </rowFields>
  <rowItems count="1">
    <i>
      <x v="2"/>
    </i>
  </rowItems>
  <colFields count="1">
    <field x="-2"/>
  </colFields>
  <colItems count="3">
    <i>
      <x/>
    </i>
    <i i="1">
      <x v="1"/>
    </i>
    <i i="2">
      <x v="2"/>
    </i>
  </colItems>
  <dataFields count="3">
    <dataField name=" População de egressos" fld="1" baseField="0" baseItem="0"/>
    <dataField name=" Total de respostas" fld="3" baseField="0" baseItem="0"/>
    <dataField name=" Nv. Confiança Atual" fld="4" baseField="0" baseItem="0" numFmtId="10"/>
  </dataFields>
  <formats count="40">
    <format dxfId="117">
      <pivotArea type="all" dataOnly="0" outline="0" fieldPosition="0"/>
    </format>
    <format dxfId="116">
      <pivotArea type="all" dataOnly="0" outline="0" fieldPosition="0"/>
    </format>
    <format dxfId="115">
      <pivotArea type="all" dataOnly="0" outline="0" fieldPosition="0"/>
    </format>
    <format dxfId="114">
      <pivotArea type="all" dataOnly="0" outline="0" fieldPosition="0"/>
    </format>
    <format dxfId="113">
      <pivotArea type="all" dataOnly="0" outline="0" fieldPosition="0"/>
    </format>
    <format dxfId="112">
      <pivotArea outline="0" collapsedLevelsAreSubtotals="1" fieldPosition="0"/>
    </format>
    <format dxfId="111">
      <pivotArea field="0" type="button" dataOnly="0" labelOnly="1" outline="0" axis="axisRow" fieldPosition="0"/>
    </format>
    <format dxfId="110">
      <pivotArea dataOnly="0" labelOnly="1" fieldPosition="0">
        <references count="1">
          <reference field="0" count="0"/>
        </references>
      </pivotArea>
    </format>
    <format dxfId="109">
      <pivotArea dataOnly="0" labelOnly="1" grandRow="1" outline="0" fieldPosition="0"/>
    </format>
    <format dxfId="108">
      <pivotArea dataOnly="0" labelOnly="1" outline="0" fieldPosition="0">
        <references count="1">
          <reference field="4294967294" count="3">
            <x v="0"/>
            <x v="1"/>
            <x v="2"/>
          </reference>
        </references>
      </pivotArea>
    </format>
    <format dxfId="107">
      <pivotArea field="0" type="button" dataOnly="0" labelOnly="1" outline="0" axis="axisRow" fieldPosition="0"/>
    </format>
    <format dxfId="106">
      <pivotArea field="0" type="button" dataOnly="0" labelOnly="1" outline="0" axis="axisRow" fieldPosition="0"/>
    </format>
    <format dxfId="105">
      <pivotArea type="all" dataOnly="0" outline="0" fieldPosition="0"/>
    </format>
    <format dxfId="104">
      <pivotArea type="all" dataOnly="0" outline="0" fieldPosition="0"/>
    </format>
    <format dxfId="103">
      <pivotArea type="all" dataOnly="0" outline="0" fieldPosition="0"/>
    </format>
    <format dxfId="102">
      <pivotArea outline="0" collapsedLevelsAreSubtotals="1" fieldPosition="0"/>
    </format>
    <format dxfId="101">
      <pivotArea type="origin" dataOnly="0" labelOnly="1" outline="0" fieldPosition="0"/>
    </format>
    <format dxfId="100">
      <pivotArea field="-2" type="button" dataOnly="0" labelOnly="1" outline="0" axis="axisCol" fieldPosition="0"/>
    </format>
    <format dxfId="99">
      <pivotArea type="topRight" dataOnly="0" labelOnly="1" outline="0" fieldPosition="0"/>
    </format>
    <format dxfId="98">
      <pivotArea field="0" type="button" dataOnly="0" labelOnly="1" outline="0" axis="axisRow" fieldPosition="0"/>
    </format>
    <format dxfId="97">
      <pivotArea dataOnly="0" labelOnly="1" fieldPosition="0">
        <references count="1">
          <reference field="0" count="0"/>
        </references>
      </pivotArea>
    </format>
    <format dxfId="96">
      <pivotArea dataOnly="0" labelOnly="1" outline="0" fieldPosition="0">
        <references count="1">
          <reference field="4294967294" count="3">
            <x v="0"/>
            <x v="1"/>
            <x v="2"/>
          </reference>
        </references>
      </pivotArea>
    </format>
    <format dxfId="95">
      <pivotArea type="origin" dataOnly="0" labelOnly="1" outline="0" fieldPosition="0"/>
    </format>
    <format dxfId="94">
      <pivotArea field="-2" type="button" dataOnly="0" labelOnly="1" outline="0" axis="axisCol" fieldPosition="0"/>
    </format>
    <format dxfId="93">
      <pivotArea type="topRight" dataOnly="0" labelOnly="1" outline="0" fieldPosition="0"/>
    </format>
    <format dxfId="92">
      <pivotArea field="0" type="button" dataOnly="0" labelOnly="1" outline="0" axis="axisRow" fieldPosition="0"/>
    </format>
    <format dxfId="91">
      <pivotArea dataOnly="0" labelOnly="1" outline="0" fieldPosition="0">
        <references count="1">
          <reference field="4294967294" count="1">
            <x v="0"/>
          </reference>
        </references>
      </pivotArea>
    </format>
    <format dxfId="90">
      <pivotArea dataOnly="0" labelOnly="1" outline="0" fieldPosition="0">
        <references count="1">
          <reference field="4294967294" count="1">
            <x v="1"/>
          </reference>
        </references>
      </pivotArea>
    </format>
    <format dxfId="89">
      <pivotArea dataOnly="0" labelOnly="1" outline="0" fieldPosition="0">
        <references count="1">
          <reference field="4294967294" count="1">
            <x v="2"/>
          </reference>
        </references>
      </pivotArea>
    </format>
    <format dxfId="88">
      <pivotArea dataOnly="0" fieldPosition="0">
        <references count="1">
          <reference field="0" count="0"/>
        </references>
      </pivotArea>
    </format>
    <format dxfId="87">
      <pivotArea outline="0" collapsedLevelsAreSubtotals="1" fieldPosition="0">
        <references count="1">
          <reference field="4294967294" count="1" selected="0">
            <x v="1"/>
          </reference>
        </references>
      </pivotArea>
    </format>
    <format dxfId="86">
      <pivotArea outline="0" collapsedLevelsAreSubtotals="1" fieldPosition="0">
        <references count="1">
          <reference field="4294967294" count="1" selected="0">
            <x v="0"/>
          </reference>
        </references>
      </pivotArea>
    </format>
    <format dxfId="85">
      <pivotArea type="all" dataOnly="0" outline="0" fieldPosition="0"/>
    </format>
    <format dxfId="84">
      <pivotArea outline="0" collapsedLevelsAreSubtotals="1" fieldPosition="0"/>
    </format>
    <format dxfId="83">
      <pivotArea type="origin" dataOnly="0" labelOnly="1" outline="0" fieldPosition="0"/>
    </format>
    <format dxfId="82">
      <pivotArea field="-2" type="button" dataOnly="0" labelOnly="1" outline="0" axis="axisCol" fieldPosition="0"/>
    </format>
    <format dxfId="81">
      <pivotArea type="topRight" dataOnly="0" labelOnly="1" outline="0" fieldPosition="0"/>
    </format>
    <format dxfId="80">
      <pivotArea field="0" type="button" dataOnly="0" labelOnly="1" outline="0" axis="axisRow" fieldPosition="0"/>
    </format>
    <format dxfId="79">
      <pivotArea dataOnly="0" labelOnly="1" fieldPosition="0">
        <references count="1">
          <reference field="0" count="0"/>
        </references>
      </pivotArea>
    </format>
    <format dxfId="78">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6:P34"/>
  <sheetViews>
    <sheetView tabSelected="1" workbookViewId="0">
      <selection activeCell="O10" sqref="O10:P13"/>
    </sheetView>
  </sheetViews>
  <sheetFormatPr defaultRowHeight="12.75"/>
  <sheetData>
    <row r="6" spans="2:16" ht="12.75" customHeight="1" thickBot="1">
      <c r="O6" s="226"/>
      <c r="P6" s="226"/>
    </row>
    <row r="7" spans="2:16" ht="12.75" customHeight="1">
      <c r="B7" s="229" t="s">
        <v>4061</v>
      </c>
      <c r="C7" s="230"/>
      <c r="D7" s="230"/>
      <c r="E7" s="230"/>
      <c r="F7" s="230"/>
      <c r="G7" s="230"/>
      <c r="H7" s="230"/>
      <c r="I7" s="230"/>
      <c r="J7" s="230"/>
      <c r="K7" s="230"/>
      <c r="L7" s="230"/>
      <c r="M7" s="231"/>
    </row>
    <row r="8" spans="2:16" ht="12.75" customHeight="1">
      <c r="B8" s="232"/>
      <c r="C8" s="233"/>
      <c r="D8" s="233"/>
      <c r="E8" s="233"/>
      <c r="F8" s="233"/>
      <c r="G8" s="233"/>
      <c r="H8" s="233"/>
      <c r="I8" s="233"/>
      <c r="J8" s="233"/>
      <c r="K8" s="233"/>
      <c r="L8" s="233"/>
      <c r="M8" s="234"/>
    </row>
    <row r="9" spans="2:16" ht="12.75" customHeight="1" thickBot="1">
      <c r="B9" s="232"/>
      <c r="C9" s="233"/>
      <c r="D9" s="233"/>
      <c r="E9" s="233"/>
      <c r="F9" s="233"/>
      <c r="G9" s="233"/>
      <c r="H9" s="233"/>
      <c r="I9" s="233"/>
      <c r="J9" s="233"/>
      <c r="K9" s="233"/>
      <c r="L9" s="233"/>
      <c r="M9" s="234"/>
    </row>
    <row r="10" spans="2:16" ht="12.75" customHeight="1" thickTop="1">
      <c r="B10" s="232"/>
      <c r="C10" s="233"/>
      <c r="D10" s="233"/>
      <c r="E10" s="233"/>
      <c r="F10" s="233"/>
      <c r="G10" s="233"/>
      <c r="H10" s="233"/>
      <c r="I10" s="233"/>
      <c r="J10" s="233"/>
      <c r="K10" s="233"/>
      <c r="L10" s="233"/>
      <c r="M10" s="234"/>
      <c r="O10" s="238" t="s">
        <v>4058</v>
      </c>
      <c r="P10" s="239"/>
    </row>
    <row r="11" spans="2:16" ht="12.75" customHeight="1">
      <c r="B11" s="232"/>
      <c r="C11" s="233"/>
      <c r="D11" s="233"/>
      <c r="E11" s="233"/>
      <c r="F11" s="233"/>
      <c r="G11" s="233"/>
      <c r="H11" s="233"/>
      <c r="I11" s="233"/>
      <c r="J11" s="233"/>
      <c r="K11" s="233"/>
      <c r="L11" s="233"/>
      <c r="M11" s="234"/>
      <c r="O11" s="240"/>
      <c r="P11" s="241"/>
    </row>
    <row r="12" spans="2:16" ht="12.75" customHeight="1">
      <c r="B12" s="232"/>
      <c r="C12" s="233"/>
      <c r="D12" s="233"/>
      <c r="E12" s="233"/>
      <c r="F12" s="233"/>
      <c r="G12" s="233"/>
      <c r="H12" s="233"/>
      <c r="I12" s="233"/>
      <c r="J12" s="233"/>
      <c r="K12" s="233"/>
      <c r="L12" s="233"/>
      <c r="M12" s="234"/>
      <c r="O12" s="240"/>
      <c r="P12" s="241"/>
    </row>
    <row r="13" spans="2:16" ht="12.75" customHeight="1" thickBot="1">
      <c r="B13" s="232"/>
      <c r="C13" s="233"/>
      <c r="D13" s="233"/>
      <c r="E13" s="233"/>
      <c r="F13" s="233"/>
      <c r="G13" s="233"/>
      <c r="H13" s="233"/>
      <c r="I13" s="233"/>
      <c r="J13" s="233"/>
      <c r="K13" s="233"/>
      <c r="L13" s="233"/>
      <c r="M13" s="234"/>
      <c r="O13" s="242"/>
      <c r="P13" s="243"/>
    </row>
    <row r="14" spans="2:16" ht="12.75" customHeight="1" thickTop="1">
      <c r="B14" s="232"/>
      <c r="C14" s="233"/>
      <c r="D14" s="233"/>
      <c r="E14" s="233"/>
      <c r="F14" s="233"/>
      <c r="G14" s="233"/>
      <c r="H14" s="233"/>
      <c r="I14" s="233"/>
      <c r="J14" s="233"/>
      <c r="K14" s="233"/>
      <c r="L14" s="233"/>
      <c r="M14" s="234"/>
    </row>
    <row r="15" spans="2:16" ht="12.75" customHeight="1" thickBot="1">
      <c r="B15" s="232"/>
      <c r="C15" s="233"/>
      <c r="D15" s="233"/>
      <c r="E15" s="233"/>
      <c r="F15" s="233"/>
      <c r="G15" s="233"/>
      <c r="H15" s="233"/>
      <c r="I15" s="233"/>
      <c r="J15" s="233"/>
      <c r="K15" s="233"/>
      <c r="L15" s="233"/>
      <c r="M15" s="234"/>
    </row>
    <row r="16" spans="2:16" ht="12.75" customHeight="1" thickTop="1">
      <c r="B16" s="232"/>
      <c r="C16" s="233"/>
      <c r="D16" s="233"/>
      <c r="E16" s="233"/>
      <c r="F16" s="233"/>
      <c r="G16" s="233"/>
      <c r="H16" s="233"/>
      <c r="I16" s="233"/>
      <c r="J16" s="233"/>
      <c r="K16" s="233"/>
      <c r="L16" s="233"/>
      <c r="M16" s="234"/>
      <c r="O16" s="238" t="s">
        <v>4057</v>
      </c>
      <c r="P16" s="239"/>
    </row>
    <row r="17" spans="2:16" ht="12.75" customHeight="1">
      <c r="B17" s="232"/>
      <c r="C17" s="233"/>
      <c r="D17" s="233"/>
      <c r="E17" s="233"/>
      <c r="F17" s="233"/>
      <c r="G17" s="233"/>
      <c r="H17" s="233"/>
      <c r="I17" s="233"/>
      <c r="J17" s="233"/>
      <c r="K17" s="233"/>
      <c r="L17" s="233"/>
      <c r="M17" s="234"/>
      <c r="O17" s="240"/>
      <c r="P17" s="241"/>
    </row>
    <row r="18" spans="2:16" ht="12.75" customHeight="1">
      <c r="B18" s="232"/>
      <c r="C18" s="233"/>
      <c r="D18" s="233"/>
      <c r="E18" s="233"/>
      <c r="F18" s="233"/>
      <c r="G18" s="233"/>
      <c r="H18" s="233"/>
      <c r="I18" s="233"/>
      <c r="J18" s="233"/>
      <c r="K18" s="233"/>
      <c r="L18" s="233"/>
      <c r="M18" s="234"/>
      <c r="O18" s="240"/>
      <c r="P18" s="241"/>
    </row>
    <row r="19" spans="2:16" ht="12.75" customHeight="1" thickBot="1">
      <c r="B19" s="232"/>
      <c r="C19" s="233"/>
      <c r="D19" s="233"/>
      <c r="E19" s="233"/>
      <c r="F19" s="233"/>
      <c r="G19" s="233"/>
      <c r="H19" s="233"/>
      <c r="I19" s="233"/>
      <c r="J19" s="233"/>
      <c r="K19" s="233"/>
      <c r="L19" s="233"/>
      <c r="M19" s="234"/>
      <c r="O19" s="242"/>
      <c r="P19" s="243"/>
    </row>
    <row r="20" spans="2:16" ht="12.75" customHeight="1" thickTop="1">
      <c r="B20" s="232"/>
      <c r="C20" s="233"/>
      <c r="D20" s="233"/>
      <c r="E20" s="233"/>
      <c r="F20" s="233"/>
      <c r="G20" s="233"/>
      <c r="H20" s="233"/>
      <c r="I20" s="233"/>
      <c r="J20" s="233"/>
      <c r="K20" s="233"/>
      <c r="L20" s="233"/>
      <c r="M20" s="234"/>
    </row>
    <row r="21" spans="2:16" ht="12.75" customHeight="1" thickBot="1">
      <c r="B21" s="232"/>
      <c r="C21" s="233"/>
      <c r="D21" s="233"/>
      <c r="E21" s="233"/>
      <c r="F21" s="233"/>
      <c r="G21" s="233"/>
      <c r="H21" s="233"/>
      <c r="I21" s="233"/>
      <c r="J21" s="233"/>
      <c r="K21" s="233"/>
      <c r="L21" s="233"/>
      <c r="M21" s="234"/>
    </row>
    <row r="22" spans="2:16" ht="12.75" customHeight="1" thickTop="1">
      <c r="B22" s="232"/>
      <c r="C22" s="233"/>
      <c r="D22" s="233"/>
      <c r="E22" s="233"/>
      <c r="F22" s="233"/>
      <c r="G22" s="233"/>
      <c r="H22" s="233"/>
      <c r="I22" s="233"/>
      <c r="J22" s="233"/>
      <c r="K22" s="233"/>
      <c r="L22" s="233"/>
      <c r="M22" s="234"/>
      <c r="O22" s="238" t="s">
        <v>4059</v>
      </c>
      <c r="P22" s="239"/>
    </row>
    <row r="23" spans="2:16" ht="12.75" customHeight="1">
      <c r="B23" s="232"/>
      <c r="C23" s="233"/>
      <c r="D23" s="233"/>
      <c r="E23" s="233"/>
      <c r="F23" s="233"/>
      <c r="G23" s="233"/>
      <c r="H23" s="233"/>
      <c r="I23" s="233"/>
      <c r="J23" s="233"/>
      <c r="K23" s="233"/>
      <c r="L23" s="233"/>
      <c r="M23" s="234"/>
      <c r="O23" s="240"/>
      <c r="P23" s="241"/>
    </row>
    <row r="24" spans="2:16" ht="12.75" customHeight="1">
      <c r="B24" s="232"/>
      <c r="C24" s="233"/>
      <c r="D24" s="233"/>
      <c r="E24" s="233"/>
      <c r="F24" s="233"/>
      <c r="G24" s="233"/>
      <c r="H24" s="233"/>
      <c r="I24" s="233"/>
      <c r="J24" s="233"/>
      <c r="K24" s="233"/>
      <c r="L24" s="233"/>
      <c r="M24" s="234"/>
      <c r="O24" s="240"/>
      <c r="P24" s="241"/>
    </row>
    <row r="25" spans="2:16" ht="12.75" customHeight="1" thickBot="1">
      <c r="B25" s="232"/>
      <c r="C25" s="233"/>
      <c r="D25" s="233"/>
      <c r="E25" s="233"/>
      <c r="F25" s="233"/>
      <c r="G25" s="233"/>
      <c r="H25" s="233"/>
      <c r="I25" s="233"/>
      <c r="J25" s="233"/>
      <c r="K25" s="233"/>
      <c r="L25" s="233"/>
      <c r="M25" s="234"/>
      <c r="O25" s="242"/>
      <c r="P25" s="243"/>
    </row>
    <row r="26" spans="2:16" ht="12.75" customHeight="1" thickTop="1">
      <c r="B26" s="232"/>
      <c r="C26" s="233"/>
      <c r="D26" s="233"/>
      <c r="E26" s="233"/>
      <c r="F26" s="233"/>
      <c r="G26" s="233"/>
      <c r="H26" s="233"/>
      <c r="I26" s="233"/>
      <c r="J26" s="233"/>
      <c r="K26" s="233"/>
      <c r="L26" s="233"/>
      <c r="M26" s="234"/>
    </row>
    <row r="27" spans="2:16" ht="12.75" customHeight="1" thickBot="1">
      <c r="B27" s="232"/>
      <c r="C27" s="233"/>
      <c r="D27" s="233"/>
      <c r="E27" s="233"/>
      <c r="F27" s="233"/>
      <c r="G27" s="233"/>
      <c r="H27" s="233"/>
      <c r="I27" s="233"/>
      <c r="J27" s="233"/>
      <c r="K27" s="233"/>
      <c r="L27" s="233"/>
      <c r="M27" s="234"/>
    </row>
    <row r="28" spans="2:16" ht="12.75" customHeight="1" thickTop="1">
      <c r="B28" s="232"/>
      <c r="C28" s="233"/>
      <c r="D28" s="233"/>
      <c r="E28" s="233"/>
      <c r="F28" s="233"/>
      <c r="G28" s="233"/>
      <c r="H28" s="233"/>
      <c r="I28" s="233"/>
      <c r="J28" s="233"/>
      <c r="K28" s="233"/>
      <c r="L28" s="233"/>
      <c r="M28" s="234"/>
      <c r="O28" s="238" t="s">
        <v>4060</v>
      </c>
      <c r="P28" s="239"/>
    </row>
    <row r="29" spans="2:16" ht="12.75" customHeight="1">
      <c r="B29" s="232"/>
      <c r="C29" s="233"/>
      <c r="D29" s="233"/>
      <c r="E29" s="233"/>
      <c r="F29" s="233"/>
      <c r="G29" s="233"/>
      <c r="H29" s="233"/>
      <c r="I29" s="233"/>
      <c r="J29" s="233"/>
      <c r="K29" s="233"/>
      <c r="L29" s="233"/>
      <c r="M29" s="234"/>
      <c r="O29" s="240"/>
      <c r="P29" s="241"/>
    </row>
    <row r="30" spans="2:16" ht="12.75" customHeight="1">
      <c r="B30" s="232"/>
      <c r="C30" s="233"/>
      <c r="D30" s="233"/>
      <c r="E30" s="233"/>
      <c r="F30" s="233"/>
      <c r="G30" s="233"/>
      <c r="H30" s="233"/>
      <c r="I30" s="233"/>
      <c r="J30" s="233"/>
      <c r="K30" s="233"/>
      <c r="L30" s="233"/>
      <c r="M30" s="234"/>
      <c r="O30" s="240"/>
      <c r="P30" s="241"/>
    </row>
    <row r="31" spans="2:16" ht="12.75" customHeight="1" thickBot="1">
      <c r="B31" s="232"/>
      <c r="C31" s="233"/>
      <c r="D31" s="233"/>
      <c r="E31" s="233"/>
      <c r="F31" s="233"/>
      <c r="G31" s="233"/>
      <c r="H31" s="233"/>
      <c r="I31" s="233"/>
      <c r="J31" s="233"/>
      <c r="K31" s="233"/>
      <c r="L31" s="233"/>
      <c r="M31" s="234"/>
      <c r="O31" s="242"/>
      <c r="P31" s="243"/>
    </row>
    <row r="32" spans="2:16" ht="12.75" customHeight="1" thickTop="1">
      <c r="B32" s="232"/>
      <c r="C32" s="233"/>
      <c r="D32" s="233"/>
      <c r="E32" s="233"/>
      <c r="F32" s="233"/>
      <c r="G32" s="233"/>
      <c r="H32" s="233"/>
      <c r="I32" s="233"/>
      <c r="J32" s="233"/>
      <c r="K32" s="233"/>
      <c r="L32" s="233"/>
      <c r="M32" s="234"/>
    </row>
    <row r="33" spans="2:13" ht="12.75" customHeight="1">
      <c r="B33" s="232"/>
      <c r="C33" s="233"/>
      <c r="D33" s="233"/>
      <c r="E33" s="233"/>
      <c r="F33" s="233"/>
      <c r="G33" s="233"/>
      <c r="H33" s="233"/>
      <c r="I33" s="233"/>
      <c r="J33" s="233"/>
      <c r="K33" s="233"/>
      <c r="L33" s="233"/>
      <c r="M33" s="234"/>
    </row>
    <row r="34" spans="2:13" ht="13.5" customHeight="1" thickBot="1">
      <c r="B34" s="235"/>
      <c r="C34" s="236"/>
      <c r="D34" s="236"/>
      <c r="E34" s="236"/>
      <c r="F34" s="236"/>
      <c r="G34" s="236"/>
      <c r="H34" s="236"/>
      <c r="I34" s="236"/>
      <c r="J34" s="236"/>
      <c r="K34" s="236"/>
      <c r="L34" s="236"/>
      <c r="M34" s="237"/>
    </row>
  </sheetData>
  <mergeCells count="5">
    <mergeCell ref="B7:M34"/>
    <mergeCell ref="O16:P19"/>
    <mergeCell ref="O10:P13"/>
    <mergeCell ref="O22:P25"/>
    <mergeCell ref="O28:P31"/>
  </mergeCells>
  <hyperlinks>
    <hyperlink ref="O10:P13" location="Dados!A1" display="Dados"/>
    <hyperlink ref="O22:P25" location="'Campus X Curso'!A1" display="Campus x Curso"/>
    <hyperlink ref="O28:P31" location="Calc!A1" display="Calc"/>
    <hyperlink ref="O16:P19" location="Indicadores!A1" display="Indicadores"/>
  </hyperlinks>
  <pageMargins left="0.511811024" right="0.511811024" top="0.78740157499999996" bottom="0.78740157499999996" header="0.31496062000000002" footer="0.31496062000000002"/>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CW1140"/>
  <sheetViews>
    <sheetView zoomScale="70" zoomScaleNormal="70" workbookViewId="0"/>
  </sheetViews>
  <sheetFormatPr defaultColWidth="11.5703125" defaultRowHeight="12.75"/>
  <cols>
    <col min="3" max="3" width="16.140625" customWidth="1"/>
    <col min="6" max="6" width="23.42578125" customWidth="1"/>
    <col min="7" max="7" width="20" bestFit="1" customWidth="1"/>
    <col min="8" max="8" width="47" bestFit="1" customWidth="1"/>
    <col min="10" max="10" width="29.7109375" bestFit="1" customWidth="1"/>
    <col min="11" max="16" width="15.7109375" style="7" customWidth="1"/>
    <col min="17" max="17" width="15.28515625" style="7" customWidth="1"/>
    <col min="18" max="28" width="15.7109375" style="7" customWidth="1"/>
    <col min="46" max="46" width="78.140625" bestFit="1" customWidth="1"/>
    <col min="57" max="57" width="34.42578125" customWidth="1"/>
    <col min="63" max="63" width="37.140625" customWidth="1"/>
    <col min="64" max="64" width="48.140625" customWidth="1"/>
    <col min="69" max="69" width="12.7109375" customWidth="1"/>
  </cols>
  <sheetData>
    <row r="1" spans="1:70" ht="51.75" customHeight="1" thickBot="1">
      <c r="A1" s="227" t="s">
        <v>4062</v>
      </c>
      <c r="B1" s="1" t="s">
        <v>0</v>
      </c>
      <c r="C1" s="1" t="s">
        <v>1</v>
      </c>
      <c r="D1" s="1" t="s">
        <v>2</v>
      </c>
      <c r="E1" s="1" t="s">
        <v>3</v>
      </c>
      <c r="F1" s="1" t="s">
        <v>4</v>
      </c>
      <c r="G1" s="1" t="s">
        <v>5</v>
      </c>
      <c r="H1" s="1" t="s">
        <v>6</v>
      </c>
      <c r="I1" s="1" t="s">
        <v>7</v>
      </c>
      <c r="J1" s="1"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37" t="s">
        <v>25</v>
      </c>
      <c r="AB1" s="37" t="s">
        <v>3176</v>
      </c>
      <c r="AC1" s="1" t="s">
        <v>26</v>
      </c>
      <c r="AD1" s="1" t="s">
        <v>27</v>
      </c>
      <c r="AE1" s="1" t="s">
        <v>28</v>
      </c>
      <c r="AF1" s="1" t="s">
        <v>29</v>
      </c>
      <c r="AG1" s="1" t="s">
        <v>30</v>
      </c>
      <c r="AH1" s="1" t="s">
        <v>31</v>
      </c>
      <c r="AI1" s="1" t="s">
        <v>32</v>
      </c>
      <c r="AJ1" s="1" t="s">
        <v>33</v>
      </c>
      <c r="AK1" s="1" t="s">
        <v>34</v>
      </c>
      <c r="AL1" s="1" t="s">
        <v>35</v>
      </c>
      <c r="AM1" s="1" t="s">
        <v>36</v>
      </c>
      <c r="AN1" s="1" t="s">
        <v>37</v>
      </c>
      <c r="AO1" s="1" t="s">
        <v>38</v>
      </c>
      <c r="AP1" s="1" t="s">
        <v>39</v>
      </c>
      <c r="AQ1" s="1" t="s">
        <v>40</v>
      </c>
      <c r="AR1" s="1" t="s">
        <v>41</v>
      </c>
      <c r="AS1" s="6" t="s">
        <v>42</v>
      </c>
      <c r="AT1" s="6" t="s">
        <v>43</v>
      </c>
      <c r="AU1" s="2" t="s">
        <v>44</v>
      </c>
      <c r="AV1" s="37" t="s">
        <v>45</v>
      </c>
      <c r="AW1" s="6" t="s">
        <v>46</v>
      </c>
      <c r="AX1" s="2" t="s">
        <v>47</v>
      </c>
      <c r="AY1" s="1" t="s">
        <v>48</v>
      </c>
      <c r="AZ1" s="1" t="s">
        <v>49</v>
      </c>
      <c r="BA1" s="1" t="s">
        <v>50</v>
      </c>
      <c r="BB1" s="1" t="s">
        <v>51</v>
      </c>
      <c r="BC1" s="1" t="s">
        <v>52</v>
      </c>
      <c r="BD1" s="1" t="s">
        <v>53</v>
      </c>
      <c r="BE1" s="1" t="s">
        <v>54</v>
      </c>
      <c r="BF1" s="1" t="s">
        <v>55</v>
      </c>
      <c r="BG1" s="1" t="s">
        <v>56</v>
      </c>
      <c r="BH1" s="1" t="s">
        <v>57</v>
      </c>
      <c r="BI1" s="1" t="s">
        <v>58</v>
      </c>
      <c r="BJ1" s="1" t="s">
        <v>59</v>
      </c>
      <c r="BK1" s="1" t="s">
        <v>60</v>
      </c>
      <c r="BL1" s="1" t="s">
        <v>61</v>
      </c>
      <c r="BM1" s="1" t="s">
        <v>62</v>
      </c>
      <c r="BN1" s="1" t="s">
        <v>63</v>
      </c>
      <c r="BO1" s="1" t="s">
        <v>64</v>
      </c>
      <c r="BP1" s="1" t="s">
        <v>65</v>
      </c>
      <c r="BQ1" s="1" t="s">
        <v>66</v>
      </c>
      <c r="BR1" s="1" t="s">
        <v>67</v>
      </c>
    </row>
    <row r="2" spans="1:70" ht="12.75" customHeight="1">
      <c r="B2" s="1">
        <v>31</v>
      </c>
      <c r="D2" s="1">
        <v>5</v>
      </c>
      <c r="E2" s="1" t="s">
        <v>68</v>
      </c>
      <c r="F2" s="1" t="s">
        <v>69</v>
      </c>
      <c r="G2" s="1" t="s">
        <v>70</v>
      </c>
      <c r="H2" s="1" t="s">
        <v>71</v>
      </c>
      <c r="I2" s="1">
        <v>2011</v>
      </c>
      <c r="J2" s="1" t="s">
        <v>72</v>
      </c>
      <c r="K2"/>
      <c r="L2"/>
      <c r="M2"/>
      <c r="N2" s="1" t="s">
        <v>73</v>
      </c>
      <c r="O2"/>
      <c r="P2"/>
      <c r="Q2"/>
      <c r="R2"/>
      <c r="S2"/>
      <c r="T2"/>
      <c r="U2"/>
      <c r="V2"/>
      <c r="W2"/>
      <c r="X2"/>
      <c r="Y2"/>
      <c r="Z2"/>
      <c r="AA2"/>
      <c r="AB2"/>
      <c r="AC2" s="1" t="s">
        <v>74</v>
      </c>
      <c r="AE2" s="1" t="s">
        <v>75</v>
      </c>
      <c r="AF2" s="1" t="s">
        <v>76</v>
      </c>
      <c r="AG2" s="1" t="s">
        <v>77</v>
      </c>
      <c r="AI2" s="1" t="s">
        <v>78</v>
      </c>
      <c r="AJ2" s="1" t="s">
        <v>79</v>
      </c>
      <c r="AK2" s="1" t="s">
        <v>80</v>
      </c>
      <c r="AM2" s="1" t="s">
        <v>81</v>
      </c>
      <c r="AN2" s="1" t="s">
        <v>82</v>
      </c>
      <c r="AO2" s="1" t="s">
        <v>83</v>
      </c>
      <c r="AP2" s="1" t="s">
        <v>84</v>
      </c>
      <c r="AQ2" s="1" t="s">
        <v>85</v>
      </c>
      <c r="AR2" s="1" t="s">
        <v>86</v>
      </c>
      <c r="AS2" s="1" t="s">
        <v>87</v>
      </c>
      <c r="AU2" s="1" t="s">
        <v>88</v>
      </c>
      <c r="AV2" s="1" t="s">
        <v>87</v>
      </c>
      <c r="AX2" s="1" t="s">
        <v>88</v>
      </c>
      <c r="AZ2" s="1" t="s">
        <v>89</v>
      </c>
      <c r="BA2" s="1" t="s">
        <v>89</v>
      </c>
      <c r="BB2" s="1" t="s">
        <v>90</v>
      </c>
      <c r="BC2" s="1" t="s">
        <v>90</v>
      </c>
      <c r="BD2" s="1" t="s">
        <v>91</v>
      </c>
      <c r="BE2" s="1" t="s">
        <v>92</v>
      </c>
      <c r="BF2" s="1" t="s">
        <v>93</v>
      </c>
      <c r="BG2" s="1" t="s">
        <v>92</v>
      </c>
      <c r="BH2" s="1" t="s">
        <v>92</v>
      </c>
      <c r="BI2" s="1" t="s">
        <v>92</v>
      </c>
      <c r="BJ2" s="1" t="s">
        <v>92</v>
      </c>
      <c r="BK2" s="1" t="s">
        <v>94</v>
      </c>
      <c r="BL2" s="1" t="s">
        <v>94</v>
      </c>
    </row>
    <row r="3" spans="1:70" ht="12.75" customHeight="1">
      <c r="B3" s="1">
        <v>40</v>
      </c>
      <c r="C3" s="1" t="s">
        <v>112</v>
      </c>
      <c r="D3" s="1">
        <v>6</v>
      </c>
      <c r="E3" s="1" t="s">
        <v>68</v>
      </c>
      <c r="F3" s="1" t="s">
        <v>113</v>
      </c>
      <c r="G3" s="1" t="s">
        <v>112</v>
      </c>
      <c r="H3" s="1" t="s">
        <v>114</v>
      </c>
      <c r="I3" s="1">
        <v>2015</v>
      </c>
      <c r="J3" s="1" t="s">
        <v>72</v>
      </c>
      <c r="K3"/>
      <c r="L3"/>
      <c r="M3"/>
      <c r="N3" s="1" t="s">
        <v>73</v>
      </c>
      <c r="O3"/>
      <c r="P3"/>
      <c r="Q3"/>
      <c r="R3"/>
      <c r="S3"/>
      <c r="T3"/>
      <c r="U3"/>
      <c r="V3"/>
      <c r="W3"/>
      <c r="X3"/>
      <c r="Y3"/>
      <c r="Z3"/>
      <c r="AA3"/>
      <c r="AB3"/>
      <c r="AC3" s="1" t="s">
        <v>74</v>
      </c>
      <c r="AE3" s="1" t="s">
        <v>87</v>
      </c>
      <c r="AF3" s="1" t="s">
        <v>76</v>
      </c>
      <c r="AG3" s="1" t="s">
        <v>115</v>
      </c>
      <c r="AI3" s="1" t="s">
        <v>87</v>
      </c>
      <c r="AJ3" s="1" t="s">
        <v>116</v>
      </c>
      <c r="AK3" s="1" t="s">
        <v>103</v>
      </c>
      <c r="AN3" s="1" t="s">
        <v>117</v>
      </c>
      <c r="AO3" s="1" t="s">
        <v>83</v>
      </c>
      <c r="AP3" s="1" t="s">
        <v>84</v>
      </c>
      <c r="AQ3" s="1" t="s">
        <v>118</v>
      </c>
      <c r="AR3" s="1" t="s">
        <v>105</v>
      </c>
      <c r="AS3" s="1" t="s">
        <v>87</v>
      </c>
      <c r="AU3" s="1" t="s">
        <v>88</v>
      </c>
      <c r="AV3" s="1" t="s">
        <v>78</v>
      </c>
      <c r="AW3" s="1" t="s">
        <v>119</v>
      </c>
      <c r="AX3" s="1" t="s">
        <v>87</v>
      </c>
      <c r="AY3" s="1" t="s">
        <v>107</v>
      </c>
      <c r="AZ3" s="1" t="s">
        <v>89</v>
      </c>
      <c r="BA3" s="1" t="s">
        <v>89</v>
      </c>
      <c r="BB3" s="1" t="s">
        <v>120</v>
      </c>
      <c r="BC3" s="1" t="s">
        <v>121</v>
      </c>
      <c r="BD3" s="1" t="s">
        <v>91</v>
      </c>
      <c r="BE3" s="1" t="s">
        <v>92</v>
      </c>
      <c r="BF3" s="1" t="s">
        <v>92</v>
      </c>
      <c r="BG3" s="1" t="s">
        <v>92</v>
      </c>
      <c r="BH3" s="1" t="s">
        <v>92</v>
      </c>
      <c r="BI3" s="1" t="s">
        <v>122</v>
      </c>
      <c r="BJ3" s="1" t="s">
        <v>123</v>
      </c>
      <c r="BK3" s="1" t="s">
        <v>124</v>
      </c>
      <c r="BL3" s="1" t="s">
        <v>124</v>
      </c>
      <c r="BM3" s="1" t="s">
        <v>110</v>
      </c>
      <c r="BN3" s="1" t="s">
        <v>125</v>
      </c>
    </row>
    <row r="4" spans="1:70" ht="12.75" customHeight="1">
      <c r="B4" s="1">
        <v>41</v>
      </c>
      <c r="C4" s="1" t="s">
        <v>131</v>
      </c>
      <c r="D4" s="1">
        <v>6</v>
      </c>
      <c r="E4" s="1" t="s">
        <v>68</v>
      </c>
      <c r="F4" s="1" t="s">
        <v>132</v>
      </c>
      <c r="G4" s="1" t="s">
        <v>131</v>
      </c>
      <c r="H4" s="1" t="s">
        <v>133</v>
      </c>
      <c r="I4" s="1">
        <v>2014</v>
      </c>
      <c r="J4" s="1" t="s">
        <v>72</v>
      </c>
      <c r="K4"/>
      <c r="L4"/>
      <c r="M4"/>
      <c r="N4" s="1" t="s">
        <v>134</v>
      </c>
      <c r="O4"/>
      <c r="P4"/>
      <c r="Q4"/>
      <c r="R4"/>
      <c r="S4"/>
      <c r="T4"/>
      <c r="U4"/>
      <c r="V4"/>
      <c r="W4"/>
      <c r="X4"/>
      <c r="Y4"/>
      <c r="Z4"/>
      <c r="AA4"/>
      <c r="AB4"/>
      <c r="AC4" s="1" t="s">
        <v>135</v>
      </c>
      <c r="AI4" s="1" t="s">
        <v>88</v>
      </c>
      <c r="AO4" s="1" t="s">
        <v>136</v>
      </c>
      <c r="AP4" s="1" t="s">
        <v>83</v>
      </c>
      <c r="AQ4" s="1" t="s">
        <v>85</v>
      </c>
      <c r="AR4" s="1" t="s">
        <v>102</v>
      </c>
      <c r="AS4" s="1" t="s">
        <v>87</v>
      </c>
      <c r="AU4" s="1" t="s">
        <v>88</v>
      </c>
      <c r="AV4" s="1" t="s">
        <v>78</v>
      </c>
      <c r="AW4" s="1" t="s">
        <v>106</v>
      </c>
      <c r="AX4" s="1" t="s">
        <v>87</v>
      </c>
      <c r="AY4" s="1" t="s">
        <v>107</v>
      </c>
      <c r="AZ4" s="1" t="s">
        <v>89</v>
      </c>
      <c r="BA4" s="1" t="s">
        <v>89</v>
      </c>
      <c r="BB4" s="1" t="s">
        <v>109</v>
      </c>
      <c r="BC4" s="1" t="s">
        <v>108</v>
      </c>
      <c r="BD4" s="1" t="s">
        <v>137</v>
      </c>
      <c r="BE4" s="1" t="s">
        <v>92</v>
      </c>
      <c r="BF4" s="1" t="s">
        <v>92</v>
      </c>
      <c r="BG4" s="1" t="s">
        <v>92</v>
      </c>
      <c r="BH4" s="1" t="s">
        <v>92</v>
      </c>
      <c r="BI4" s="1" t="s">
        <v>122</v>
      </c>
      <c r="BJ4" s="1" t="s">
        <v>92</v>
      </c>
      <c r="BK4" s="1" t="s">
        <v>94</v>
      </c>
      <c r="BL4" s="1" t="s">
        <v>138</v>
      </c>
      <c r="BM4" s="1" t="s">
        <v>110</v>
      </c>
      <c r="BN4" s="1" t="s">
        <v>139</v>
      </c>
    </row>
    <row r="5" spans="1:70" ht="12.75" customHeight="1">
      <c r="B5" s="1">
        <v>43</v>
      </c>
      <c r="C5" s="1" t="s">
        <v>140</v>
      </c>
      <c r="D5" s="1">
        <v>6</v>
      </c>
      <c r="E5" s="1" t="s">
        <v>68</v>
      </c>
      <c r="F5" s="1" t="s">
        <v>141</v>
      </c>
      <c r="G5" s="1" t="s">
        <v>142</v>
      </c>
      <c r="H5" s="1" t="s">
        <v>143</v>
      </c>
      <c r="I5" s="1">
        <v>2015</v>
      </c>
      <c r="J5" s="1" t="s">
        <v>72</v>
      </c>
      <c r="K5"/>
      <c r="L5"/>
      <c r="M5"/>
      <c r="N5" s="1" t="s">
        <v>73</v>
      </c>
      <c r="O5"/>
      <c r="P5"/>
      <c r="Q5"/>
      <c r="R5"/>
      <c r="S5"/>
      <c r="T5"/>
      <c r="U5"/>
      <c r="V5"/>
      <c r="W5"/>
      <c r="X5"/>
      <c r="Y5"/>
      <c r="Z5"/>
      <c r="AA5"/>
      <c r="AB5"/>
      <c r="AC5" s="1" t="s">
        <v>135</v>
      </c>
      <c r="AI5" s="1" t="s">
        <v>88</v>
      </c>
      <c r="AO5" s="1" t="s">
        <v>84</v>
      </c>
      <c r="AP5" s="1" t="s">
        <v>104</v>
      </c>
      <c r="AQ5" s="1" t="s">
        <v>118</v>
      </c>
      <c r="AR5" s="1" t="s">
        <v>86</v>
      </c>
      <c r="AS5" s="1" t="s">
        <v>87</v>
      </c>
      <c r="AU5" s="1" t="s">
        <v>88</v>
      </c>
      <c r="AV5" s="1" t="s">
        <v>87</v>
      </c>
      <c r="AX5" s="1" t="s">
        <v>88</v>
      </c>
      <c r="AZ5" s="1" t="s">
        <v>89</v>
      </c>
      <c r="BA5" s="1" t="s">
        <v>89</v>
      </c>
      <c r="BB5" s="1" t="s">
        <v>108</v>
      </c>
      <c r="BC5" s="1" t="s">
        <v>120</v>
      </c>
      <c r="BD5" s="1" t="s">
        <v>144</v>
      </c>
      <c r="BE5" s="1" t="s">
        <v>93</v>
      </c>
      <c r="BF5" s="1" t="s">
        <v>92</v>
      </c>
      <c r="BG5" s="1" t="s">
        <v>123</v>
      </c>
      <c r="BH5" s="1" t="s">
        <v>92</v>
      </c>
      <c r="BI5" s="1" t="s">
        <v>123</v>
      </c>
      <c r="BJ5" s="1" t="s">
        <v>92</v>
      </c>
      <c r="BK5" s="1" t="s">
        <v>94</v>
      </c>
      <c r="BL5" s="1" t="s">
        <v>94</v>
      </c>
      <c r="BM5" s="1" t="s">
        <v>109</v>
      </c>
      <c r="BN5" s="1" t="s">
        <v>139</v>
      </c>
    </row>
    <row r="6" spans="1:70" ht="12.75" customHeight="1">
      <c r="B6" s="1">
        <v>44</v>
      </c>
      <c r="C6" s="1" t="s">
        <v>145</v>
      </c>
      <c r="D6" s="1">
        <v>6</v>
      </c>
      <c r="E6" s="1" t="s">
        <v>68</v>
      </c>
      <c r="F6" s="1" t="s">
        <v>146</v>
      </c>
      <c r="G6" s="1" t="s">
        <v>145</v>
      </c>
      <c r="H6" s="1" t="s">
        <v>147</v>
      </c>
      <c r="I6" s="1">
        <v>2015</v>
      </c>
      <c r="J6" s="1" t="s">
        <v>72</v>
      </c>
      <c r="K6"/>
      <c r="L6"/>
      <c r="M6"/>
      <c r="N6" s="1" t="s">
        <v>73</v>
      </c>
      <c r="O6"/>
      <c r="P6"/>
      <c r="Q6"/>
      <c r="R6"/>
      <c r="S6"/>
      <c r="T6"/>
      <c r="U6"/>
      <c r="V6"/>
      <c r="W6"/>
      <c r="X6"/>
      <c r="Y6"/>
      <c r="Z6"/>
      <c r="AA6"/>
      <c r="AB6"/>
      <c r="AC6" s="1" t="s">
        <v>148</v>
      </c>
      <c r="AE6" s="1" t="s">
        <v>75</v>
      </c>
      <c r="AF6" s="1" t="s">
        <v>76</v>
      </c>
      <c r="AG6" s="1" t="s">
        <v>101</v>
      </c>
      <c r="AI6" s="1" t="s">
        <v>87</v>
      </c>
      <c r="AJ6" s="1" t="s">
        <v>149</v>
      </c>
      <c r="AK6" s="1" t="s">
        <v>103</v>
      </c>
      <c r="AM6" s="1" t="s">
        <v>102</v>
      </c>
      <c r="AN6" s="1" t="s">
        <v>117</v>
      </c>
      <c r="AO6" s="1" t="s">
        <v>104</v>
      </c>
      <c r="AP6" s="1" t="s">
        <v>104</v>
      </c>
      <c r="AQ6" s="1" t="s">
        <v>85</v>
      </c>
      <c r="AR6" s="1" t="s">
        <v>86</v>
      </c>
      <c r="AS6" s="1" t="s">
        <v>87</v>
      </c>
      <c r="AU6" s="1" t="s">
        <v>88</v>
      </c>
      <c r="AV6" s="1" t="s">
        <v>87</v>
      </c>
      <c r="AX6" s="1" t="s">
        <v>88</v>
      </c>
      <c r="AZ6" s="1" t="s">
        <v>89</v>
      </c>
      <c r="BA6" s="1" t="s">
        <v>89</v>
      </c>
      <c r="BB6" s="1" t="s">
        <v>102</v>
      </c>
      <c r="BC6" s="1" t="s">
        <v>150</v>
      </c>
      <c r="BD6" s="1" t="s">
        <v>144</v>
      </c>
      <c r="BE6" s="1" t="s">
        <v>92</v>
      </c>
      <c r="BF6" s="1" t="s">
        <v>92</v>
      </c>
      <c r="BG6" s="1" t="s">
        <v>92</v>
      </c>
      <c r="BH6" s="1" t="s">
        <v>123</v>
      </c>
      <c r="BI6" s="1" t="s">
        <v>123</v>
      </c>
      <c r="BJ6" s="1" t="s">
        <v>92</v>
      </c>
      <c r="BK6" s="1" t="s">
        <v>94</v>
      </c>
      <c r="BL6" s="1" t="s">
        <v>138</v>
      </c>
      <c r="BM6" s="1" t="s">
        <v>109</v>
      </c>
      <c r="BN6" s="1" t="s">
        <v>111</v>
      </c>
    </row>
    <row r="7" spans="1:70" ht="12.75" customHeight="1">
      <c r="B7" s="1">
        <v>48</v>
      </c>
      <c r="C7" s="1" t="s">
        <v>151</v>
      </c>
      <c r="D7" s="1">
        <v>6</v>
      </c>
      <c r="E7" s="1" t="s">
        <v>68</v>
      </c>
      <c r="F7" s="1" t="s">
        <v>152</v>
      </c>
      <c r="G7" s="1" t="s">
        <v>151</v>
      </c>
      <c r="H7" s="1" t="s">
        <v>153</v>
      </c>
      <c r="I7" s="1">
        <v>2012</v>
      </c>
      <c r="J7" s="1" t="s">
        <v>154</v>
      </c>
      <c r="K7"/>
      <c r="L7"/>
      <c r="M7"/>
      <c r="N7"/>
      <c r="O7"/>
      <c r="P7"/>
      <c r="Q7"/>
      <c r="R7"/>
      <c r="S7"/>
      <c r="T7"/>
      <c r="U7"/>
      <c r="V7"/>
      <c r="W7"/>
      <c r="X7"/>
      <c r="Y7" s="1" t="s">
        <v>155</v>
      </c>
      <c r="Z7"/>
      <c r="AA7"/>
      <c r="AB7"/>
      <c r="AC7" s="1" t="s">
        <v>74</v>
      </c>
      <c r="AE7" s="1" t="s">
        <v>87</v>
      </c>
      <c r="AF7" s="1" t="s">
        <v>100</v>
      </c>
      <c r="AG7" s="1" t="s">
        <v>101</v>
      </c>
      <c r="AI7" s="1" t="s">
        <v>87</v>
      </c>
      <c r="AJ7" s="1" t="s">
        <v>116</v>
      </c>
      <c r="AK7" s="1" t="s">
        <v>156</v>
      </c>
      <c r="AL7" s="1" t="s">
        <v>157</v>
      </c>
      <c r="AN7" s="1" t="s">
        <v>82</v>
      </c>
      <c r="AO7" s="1" t="s">
        <v>83</v>
      </c>
      <c r="AP7" s="1" t="s">
        <v>104</v>
      </c>
      <c r="AQ7" s="1" t="s">
        <v>85</v>
      </c>
      <c r="AR7" s="1" t="s">
        <v>86</v>
      </c>
      <c r="AS7" s="1" t="s">
        <v>87</v>
      </c>
      <c r="AU7" s="1" t="s">
        <v>88</v>
      </c>
      <c r="AV7" s="1" t="s">
        <v>78</v>
      </c>
      <c r="AW7" s="1" t="s">
        <v>158</v>
      </c>
      <c r="AX7" s="1" t="s">
        <v>87</v>
      </c>
      <c r="AY7" s="1" t="s">
        <v>159</v>
      </c>
      <c r="AZ7" s="1" t="s">
        <v>89</v>
      </c>
      <c r="BA7" s="1" t="s">
        <v>89</v>
      </c>
      <c r="BB7" s="1" t="s">
        <v>160</v>
      </c>
      <c r="BC7" s="1" t="s">
        <v>120</v>
      </c>
      <c r="BD7" s="1" t="s">
        <v>91</v>
      </c>
      <c r="BE7" s="1" t="s">
        <v>93</v>
      </c>
      <c r="BF7" s="1" t="s">
        <v>93</v>
      </c>
      <c r="BG7" s="1" t="s">
        <v>93</v>
      </c>
      <c r="BH7" s="1" t="s">
        <v>92</v>
      </c>
      <c r="BI7" s="1" t="s">
        <v>92</v>
      </c>
      <c r="BJ7" s="1" t="s">
        <v>93</v>
      </c>
      <c r="BK7" s="1" t="s">
        <v>94</v>
      </c>
      <c r="BL7" s="1" t="s">
        <v>138</v>
      </c>
      <c r="BM7" s="1" t="s">
        <v>110</v>
      </c>
      <c r="BN7" s="1" t="s">
        <v>111</v>
      </c>
    </row>
    <row r="8" spans="1:70" ht="12.75" customHeight="1">
      <c r="B8" s="1">
        <v>51</v>
      </c>
      <c r="C8" s="1" t="s">
        <v>171</v>
      </c>
      <c r="D8" s="1">
        <v>6</v>
      </c>
      <c r="E8" s="1" t="s">
        <v>68</v>
      </c>
      <c r="F8" s="1" t="s">
        <v>172</v>
      </c>
      <c r="G8" s="1" t="s">
        <v>171</v>
      </c>
      <c r="H8" s="1" t="s">
        <v>173</v>
      </c>
      <c r="I8" s="1">
        <v>2015</v>
      </c>
      <c r="J8" s="1" t="s">
        <v>72</v>
      </c>
      <c r="K8"/>
      <c r="L8"/>
      <c r="M8"/>
      <c r="N8" s="1" t="s">
        <v>174</v>
      </c>
      <c r="O8"/>
      <c r="P8"/>
      <c r="Q8"/>
      <c r="R8"/>
      <c r="S8"/>
      <c r="T8"/>
      <c r="U8"/>
      <c r="V8"/>
      <c r="W8"/>
      <c r="X8"/>
      <c r="Y8"/>
      <c r="Z8"/>
      <c r="AA8"/>
      <c r="AB8"/>
      <c r="AC8" s="1" t="s">
        <v>74</v>
      </c>
      <c r="AE8" s="1" t="s">
        <v>87</v>
      </c>
      <c r="AF8" s="1" t="s">
        <v>175</v>
      </c>
      <c r="AG8" s="1" t="s">
        <v>164</v>
      </c>
      <c r="AI8" s="1" t="s">
        <v>78</v>
      </c>
      <c r="AJ8" s="1" t="s">
        <v>116</v>
      </c>
      <c r="AK8" s="1" t="s">
        <v>103</v>
      </c>
      <c r="AN8" s="1" t="s">
        <v>117</v>
      </c>
      <c r="AO8" s="1" t="s">
        <v>83</v>
      </c>
      <c r="AP8" s="1" t="s">
        <v>104</v>
      </c>
      <c r="AQ8" s="1" t="s">
        <v>176</v>
      </c>
      <c r="AR8" s="1" t="s">
        <v>130</v>
      </c>
      <c r="AS8" s="1" t="s">
        <v>87</v>
      </c>
      <c r="AU8" s="1" t="s">
        <v>88</v>
      </c>
      <c r="AV8" s="1" t="s">
        <v>78</v>
      </c>
      <c r="AW8" s="1" t="s">
        <v>158</v>
      </c>
      <c r="AX8" s="1" t="s">
        <v>87</v>
      </c>
      <c r="AY8" s="1" t="s">
        <v>107</v>
      </c>
      <c r="AZ8" s="1" t="s">
        <v>89</v>
      </c>
      <c r="BA8" s="1" t="s">
        <v>89</v>
      </c>
      <c r="BB8" s="1" t="s">
        <v>121</v>
      </c>
      <c r="BC8" s="1" t="s">
        <v>108</v>
      </c>
      <c r="BD8" s="1" t="s">
        <v>91</v>
      </c>
      <c r="BE8" s="1" t="s">
        <v>92</v>
      </c>
      <c r="BF8" s="1" t="s">
        <v>123</v>
      </c>
      <c r="BG8" s="1" t="s">
        <v>92</v>
      </c>
      <c r="BH8" s="1" t="s">
        <v>92</v>
      </c>
      <c r="BI8" s="1" t="s">
        <v>122</v>
      </c>
      <c r="BJ8" s="1" t="s">
        <v>93</v>
      </c>
      <c r="BK8" s="1" t="s">
        <v>124</v>
      </c>
      <c r="BL8" s="1" t="s">
        <v>94</v>
      </c>
      <c r="BM8" s="1" t="s">
        <v>110</v>
      </c>
      <c r="BN8" s="1" t="s">
        <v>177</v>
      </c>
    </row>
    <row r="9" spans="1:70" ht="12.75" customHeight="1">
      <c r="B9" s="1">
        <v>56</v>
      </c>
      <c r="C9" s="1" t="s">
        <v>179</v>
      </c>
      <c r="D9" s="1">
        <v>6</v>
      </c>
      <c r="E9" s="1" t="s">
        <v>68</v>
      </c>
      <c r="F9" s="1" t="s">
        <v>180</v>
      </c>
      <c r="G9" s="1" t="s">
        <v>179</v>
      </c>
      <c r="H9" s="1" t="s">
        <v>181</v>
      </c>
      <c r="I9" s="1">
        <v>2014</v>
      </c>
      <c r="J9" s="1" t="s">
        <v>154</v>
      </c>
      <c r="K9"/>
      <c r="L9"/>
      <c r="M9"/>
      <c r="N9"/>
      <c r="O9"/>
      <c r="P9"/>
      <c r="Q9"/>
      <c r="R9"/>
      <c r="S9"/>
      <c r="T9"/>
      <c r="U9"/>
      <c r="V9"/>
      <c r="W9"/>
      <c r="X9"/>
      <c r="Y9" s="1" t="s">
        <v>155</v>
      </c>
      <c r="Z9"/>
      <c r="AA9"/>
      <c r="AB9"/>
      <c r="AC9" s="1" t="s">
        <v>148</v>
      </c>
      <c r="AE9" s="1" t="s">
        <v>87</v>
      </c>
      <c r="AF9" s="1" t="s">
        <v>175</v>
      </c>
      <c r="AG9" s="1" t="s">
        <v>164</v>
      </c>
      <c r="AI9" s="1" t="s">
        <v>78</v>
      </c>
      <c r="AJ9" s="1" t="s">
        <v>116</v>
      </c>
      <c r="AK9" s="1" t="s">
        <v>156</v>
      </c>
      <c r="AL9" s="1" t="s">
        <v>182</v>
      </c>
      <c r="AN9" s="1" t="s">
        <v>117</v>
      </c>
      <c r="AO9" s="1" t="s">
        <v>84</v>
      </c>
      <c r="AP9" s="1" t="s">
        <v>104</v>
      </c>
      <c r="AQ9" s="1" t="s">
        <v>85</v>
      </c>
      <c r="AR9" s="1" t="s">
        <v>86</v>
      </c>
      <c r="AS9" s="1" t="s">
        <v>87</v>
      </c>
      <c r="AU9" s="1" t="s">
        <v>88</v>
      </c>
      <c r="AV9" s="1" t="s">
        <v>87</v>
      </c>
      <c r="AX9" s="1" t="s">
        <v>88</v>
      </c>
      <c r="AZ9" s="1" t="s">
        <v>183</v>
      </c>
      <c r="BA9" s="1" t="s">
        <v>89</v>
      </c>
      <c r="BB9" s="1" t="s">
        <v>90</v>
      </c>
      <c r="BC9" s="1" t="s">
        <v>121</v>
      </c>
      <c r="BD9" s="1" t="s">
        <v>144</v>
      </c>
      <c r="BE9" s="1" t="s">
        <v>93</v>
      </c>
      <c r="BF9" s="1" t="s">
        <v>93</v>
      </c>
      <c r="BG9" s="1" t="s">
        <v>92</v>
      </c>
      <c r="BH9" s="1" t="s">
        <v>92</v>
      </c>
      <c r="BI9" s="1" t="s">
        <v>92</v>
      </c>
      <c r="BJ9" s="1" t="s">
        <v>93</v>
      </c>
      <c r="BK9" s="1" t="s">
        <v>94</v>
      </c>
      <c r="BL9" s="1" t="s">
        <v>94</v>
      </c>
      <c r="BM9" s="1" t="s">
        <v>109</v>
      </c>
      <c r="BN9" s="1" t="s">
        <v>177</v>
      </c>
    </row>
    <row r="10" spans="1:70" ht="12.75" customHeight="1">
      <c r="B10" s="1">
        <v>59</v>
      </c>
      <c r="C10" s="1" t="s">
        <v>187</v>
      </c>
      <c r="D10" s="1">
        <v>6</v>
      </c>
      <c r="E10" s="1" t="s">
        <v>68</v>
      </c>
      <c r="F10" s="1" t="s">
        <v>188</v>
      </c>
      <c r="G10" s="1" t="s">
        <v>189</v>
      </c>
      <c r="H10" s="1" t="s">
        <v>190</v>
      </c>
      <c r="I10" s="1">
        <v>2013</v>
      </c>
      <c r="J10" s="1" t="s">
        <v>154</v>
      </c>
      <c r="K10"/>
      <c r="L10"/>
      <c r="M10"/>
      <c r="N10"/>
      <c r="O10"/>
      <c r="P10"/>
      <c r="Q10"/>
      <c r="R10"/>
      <c r="S10"/>
      <c r="T10"/>
      <c r="U10"/>
      <c r="V10"/>
      <c r="W10"/>
      <c r="X10"/>
      <c r="Y10" s="1" t="s">
        <v>99</v>
      </c>
      <c r="Z10"/>
      <c r="AA10"/>
      <c r="AB10"/>
      <c r="AC10" s="1" t="s">
        <v>135</v>
      </c>
      <c r="AI10" s="1" t="s">
        <v>88</v>
      </c>
      <c r="AO10" s="1" t="s">
        <v>128</v>
      </c>
      <c r="AP10" s="1" t="s">
        <v>104</v>
      </c>
      <c r="AQ10" s="1" t="s">
        <v>118</v>
      </c>
      <c r="AR10" s="1" t="s">
        <v>169</v>
      </c>
      <c r="AS10" s="1" t="s">
        <v>87</v>
      </c>
      <c r="AU10" s="1" t="s">
        <v>88</v>
      </c>
      <c r="AV10" s="1" t="s">
        <v>78</v>
      </c>
      <c r="AW10" s="1" t="s">
        <v>158</v>
      </c>
      <c r="AX10" s="1" t="s">
        <v>87</v>
      </c>
      <c r="AY10" s="1" t="s">
        <v>107</v>
      </c>
      <c r="AZ10" s="1" t="s">
        <v>170</v>
      </c>
      <c r="BA10" s="1" t="s">
        <v>89</v>
      </c>
      <c r="BB10" s="1" t="s">
        <v>150</v>
      </c>
      <c r="BC10" s="1" t="s">
        <v>108</v>
      </c>
      <c r="BD10" s="1" t="s">
        <v>137</v>
      </c>
      <c r="BE10" s="1" t="s">
        <v>93</v>
      </c>
      <c r="BF10" s="1" t="s">
        <v>93</v>
      </c>
      <c r="BG10" s="1" t="s">
        <v>92</v>
      </c>
      <c r="BH10" s="1" t="s">
        <v>92</v>
      </c>
      <c r="BI10" s="1" t="s">
        <v>191</v>
      </c>
      <c r="BJ10" s="1" t="s">
        <v>92</v>
      </c>
      <c r="BK10" s="1" t="s">
        <v>94</v>
      </c>
      <c r="BL10" s="1" t="s">
        <v>138</v>
      </c>
      <c r="BM10" s="1" t="s">
        <v>110</v>
      </c>
      <c r="BN10" s="1" t="s">
        <v>192</v>
      </c>
    </row>
    <row r="11" spans="1:70" ht="12.75" customHeight="1">
      <c r="B11" s="1">
        <v>60</v>
      </c>
      <c r="C11" s="1" t="s">
        <v>193</v>
      </c>
      <c r="D11" s="1">
        <v>6</v>
      </c>
      <c r="E11" s="1" t="s">
        <v>68</v>
      </c>
      <c r="F11" s="1" t="s">
        <v>194</v>
      </c>
      <c r="G11" s="1" t="s">
        <v>193</v>
      </c>
      <c r="H11" s="1" t="s">
        <v>195</v>
      </c>
      <c r="I11" s="1">
        <v>2014</v>
      </c>
      <c r="J11" s="1" t="s">
        <v>154</v>
      </c>
      <c r="K11"/>
      <c r="L11"/>
      <c r="M11"/>
      <c r="N11"/>
      <c r="O11"/>
      <c r="P11"/>
      <c r="Q11"/>
      <c r="R11"/>
      <c r="S11"/>
      <c r="T11"/>
      <c r="U11"/>
      <c r="V11"/>
      <c r="W11"/>
      <c r="X11"/>
      <c r="Y11" s="1" t="s">
        <v>155</v>
      </c>
      <c r="Z11"/>
      <c r="AA11"/>
      <c r="AB11"/>
      <c r="AC11" s="1" t="s">
        <v>135</v>
      </c>
      <c r="AI11" s="1" t="s">
        <v>88</v>
      </c>
      <c r="AO11" s="1" t="s">
        <v>83</v>
      </c>
      <c r="AP11" s="1" t="s">
        <v>104</v>
      </c>
      <c r="AQ11" s="1" t="s">
        <v>196</v>
      </c>
      <c r="AR11" s="1" t="s">
        <v>86</v>
      </c>
      <c r="AS11" s="1" t="s">
        <v>87</v>
      </c>
      <c r="AU11" s="1" t="s">
        <v>88</v>
      </c>
      <c r="AV11" s="1" t="s">
        <v>78</v>
      </c>
      <c r="AW11" s="1" t="s">
        <v>119</v>
      </c>
      <c r="AX11" s="1" t="s">
        <v>78</v>
      </c>
      <c r="AY11" s="1" t="s">
        <v>107</v>
      </c>
      <c r="AZ11" s="1" t="s">
        <v>89</v>
      </c>
      <c r="BA11" s="1" t="s">
        <v>89</v>
      </c>
      <c r="BB11" s="1" t="s">
        <v>150</v>
      </c>
      <c r="BC11" s="1" t="s">
        <v>109</v>
      </c>
      <c r="BD11" s="1" t="s">
        <v>144</v>
      </c>
      <c r="BE11" s="1" t="s">
        <v>93</v>
      </c>
      <c r="BF11" s="1" t="s">
        <v>93</v>
      </c>
      <c r="BG11" s="1" t="s">
        <v>92</v>
      </c>
      <c r="BH11" s="1" t="s">
        <v>92</v>
      </c>
      <c r="BI11" s="1" t="s">
        <v>93</v>
      </c>
      <c r="BJ11" s="1" t="s">
        <v>93</v>
      </c>
      <c r="BK11" s="1" t="s">
        <v>138</v>
      </c>
      <c r="BL11" s="1" t="s">
        <v>138</v>
      </c>
      <c r="BM11" s="1" t="s">
        <v>110</v>
      </c>
      <c r="BN11" s="1" t="s">
        <v>177</v>
      </c>
    </row>
    <row r="12" spans="1:70" ht="12.75" customHeight="1">
      <c r="B12" s="1">
        <v>61</v>
      </c>
      <c r="C12" s="1" t="s">
        <v>197</v>
      </c>
      <c r="D12" s="1">
        <v>6</v>
      </c>
      <c r="E12" s="1" t="s">
        <v>68</v>
      </c>
      <c r="F12" s="1" t="s">
        <v>198</v>
      </c>
      <c r="G12" s="1" t="s">
        <v>197</v>
      </c>
      <c r="H12" s="1" t="s">
        <v>199</v>
      </c>
      <c r="I12" s="1">
        <v>2013</v>
      </c>
      <c r="J12" s="1" t="s">
        <v>154</v>
      </c>
      <c r="K12"/>
      <c r="L12"/>
      <c r="M12"/>
      <c r="N12"/>
      <c r="O12"/>
      <c r="P12"/>
      <c r="Q12"/>
      <c r="R12"/>
      <c r="S12"/>
      <c r="T12"/>
      <c r="U12"/>
      <c r="V12"/>
      <c r="W12"/>
      <c r="X12"/>
      <c r="Y12" s="1" t="s">
        <v>99</v>
      </c>
      <c r="Z12"/>
      <c r="AA12"/>
      <c r="AB12"/>
      <c r="AC12" s="1" t="s">
        <v>135</v>
      </c>
      <c r="AI12" s="1" t="s">
        <v>88</v>
      </c>
      <c r="AO12" s="1" t="s">
        <v>128</v>
      </c>
      <c r="AP12" s="1" t="s">
        <v>84</v>
      </c>
      <c r="AQ12" s="1" t="s">
        <v>196</v>
      </c>
      <c r="AR12" s="1" t="s">
        <v>105</v>
      </c>
      <c r="AS12" s="1" t="s">
        <v>87</v>
      </c>
      <c r="AU12" s="1" t="s">
        <v>88</v>
      </c>
      <c r="AV12" s="1" t="s">
        <v>78</v>
      </c>
      <c r="AW12" s="1" t="s">
        <v>119</v>
      </c>
      <c r="AX12" s="1" t="s">
        <v>87</v>
      </c>
      <c r="AY12" s="1" t="s">
        <v>107</v>
      </c>
      <c r="AZ12" s="1" t="s">
        <v>170</v>
      </c>
      <c r="BA12" s="1" t="s">
        <v>89</v>
      </c>
      <c r="BB12" s="1" t="s">
        <v>109</v>
      </c>
      <c r="BC12" s="1" t="s">
        <v>109</v>
      </c>
      <c r="BD12" s="1" t="s">
        <v>137</v>
      </c>
      <c r="BE12" s="1" t="s">
        <v>92</v>
      </c>
      <c r="BF12" s="1" t="s">
        <v>93</v>
      </c>
      <c r="BG12" s="1" t="s">
        <v>123</v>
      </c>
      <c r="BH12" s="1" t="s">
        <v>123</v>
      </c>
      <c r="BI12" s="1" t="s">
        <v>123</v>
      </c>
      <c r="BJ12" s="1" t="s">
        <v>92</v>
      </c>
      <c r="BK12" s="1" t="s">
        <v>94</v>
      </c>
      <c r="BL12" s="1" t="s">
        <v>138</v>
      </c>
      <c r="BM12" s="1" t="s">
        <v>110</v>
      </c>
      <c r="BN12" s="1" t="s">
        <v>125</v>
      </c>
    </row>
    <row r="13" spans="1:70" ht="12.75" customHeight="1">
      <c r="B13" s="1">
        <v>62</v>
      </c>
      <c r="C13" s="1" t="s">
        <v>200</v>
      </c>
      <c r="D13" s="1">
        <v>6</v>
      </c>
      <c r="E13" s="1" t="s">
        <v>68</v>
      </c>
      <c r="F13" s="1" t="s">
        <v>201</v>
      </c>
      <c r="G13" s="1" t="s">
        <v>200</v>
      </c>
      <c r="H13" s="1" t="s">
        <v>202</v>
      </c>
      <c r="I13" s="1">
        <v>2014</v>
      </c>
      <c r="J13" s="1" t="s">
        <v>154</v>
      </c>
      <c r="K13"/>
      <c r="L13"/>
      <c r="M13"/>
      <c r="N13"/>
      <c r="O13"/>
      <c r="P13"/>
      <c r="Q13"/>
      <c r="R13"/>
      <c r="S13"/>
      <c r="T13"/>
      <c r="U13"/>
      <c r="V13"/>
      <c r="W13"/>
      <c r="X13"/>
      <c r="Y13" s="1" t="s">
        <v>155</v>
      </c>
      <c r="Z13"/>
      <c r="AA13"/>
      <c r="AB13"/>
      <c r="AC13" s="1" t="s">
        <v>135</v>
      </c>
      <c r="AI13" s="1" t="s">
        <v>88</v>
      </c>
      <c r="AO13" s="1" t="s">
        <v>84</v>
      </c>
      <c r="AP13" s="1" t="s">
        <v>104</v>
      </c>
      <c r="AQ13" s="1" t="s">
        <v>85</v>
      </c>
      <c r="AR13" s="1" t="s">
        <v>105</v>
      </c>
      <c r="AS13" s="1" t="s">
        <v>87</v>
      </c>
      <c r="AU13" s="1" t="s">
        <v>88</v>
      </c>
      <c r="AV13" s="1" t="s">
        <v>78</v>
      </c>
      <c r="AW13" s="1" t="s">
        <v>106</v>
      </c>
      <c r="AX13" s="1" t="s">
        <v>87</v>
      </c>
      <c r="AY13" s="1" t="s">
        <v>107</v>
      </c>
      <c r="AZ13" s="1" t="s">
        <v>89</v>
      </c>
      <c r="BA13" s="1" t="s">
        <v>89</v>
      </c>
      <c r="BB13" s="1" t="s">
        <v>120</v>
      </c>
      <c r="BC13" s="1" t="s">
        <v>160</v>
      </c>
      <c r="BD13" s="1" t="s">
        <v>137</v>
      </c>
      <c r="BE13" s="1" t="s">
        <v>93</v>
      </c>
      <c r="BF13" s="1" t="s">
        <v>93</v>
      </c>
      <c r="BG13" s="1" t="s">
        <v>93</v>
      </c>
      <c r="BH13" s="1" t="s">
        <v>92</v>
      </c>
      <c r="BI13" s="1" t="s">
        <v>93</v>
      </c>
      <c r="BJ13" s="1" t="s">
        <v>93</v>
      </c>
      <c r="BK13" s="1" t="s">
        <v>138</v>
      </c>
      <c r="BL13" s="1" t="s">
        <v>138</v>
      </c>
      <c r="BM13" s="1" t="s">
        <v>110</v>
      </c>
      <c r="BN13" s="1" t="s">
        <v>111</v>
      </c>
    </row>
    <row r="14" spans="1:70" ht="12.75" customHeight="1">
      <c r="B14" s="1">
        <v>63</v>
      </c>
      <c r="C14" s="1" t="s">
        <v>203</v>
      </c>
      <c r="D14" s="1">
        <v>6</v>
      </c>
      <c r="E14" s="1" t="s">
        <v>68</v>
      </c>
      <c r="F14" s="1" t="s">
        <v>204</v>
      </c>
      <c r="G14" s="1" t="s">
        <v>203</v>
      </c>
      <c r="H14" s="1" t="s">
        <v>205</v>
      </c>
      <c r="I14" s="1">
        <v>2013</v>
      </c>
      <c r="J14" s="1" t="s">
        <v>154</v>
      </c>
      <c r="K14"/>
      <c r="L14"/>
      <c r="M14"/>
      <c r="N14"/>
      <c r="O14"/>
      <c r="P14"/>
      <c r="Q14"/>
      <c r="R14"/>
      <c r="S14"/>
      <c r="T14"/>
      <c r="U14"/>
      <c r="V14"/>
      <c r="W14"/>
      <c r="X14"/>
      <c r="Y14" s="1" t="s">
        <v>99</v>
      </c>
      <c r="Z14"/>
      <c r="AA14"/>
      <c r="AB14"/>
      <c r="AC14" s="1" t="s">
        <v>148</v>
      </c>
      <c r="AE14" s="1" t="s">
        <v>162</v>
      </c>
      <c r="AF14" s="1" t="s">
        <v>206</v>
      </c>
      <c r="AG14" s="1" t="s">
        <v>164</v>
      </c>
      <c r="AI14" s="1" t="s">
        <v>78</v>
      </c>
      <c r="AJ14" s="1" t="s">
        <v>149</v>
      </c>
      <c r="AK14" s="1" t="s">
        <v>103</v>
      </c>
      <c r="AM14" s="1" t="s">
        <v>81</v>
      </c>
      <c r="AN14" s="1" t="s">
        <v>117</v>
      </c>
      <c r="AO14" s="1" t="s">
        <v>102</v>
      </c>
      <c r="AP14" s="1" t="s">
        <v>104</v>
      </c>
      <c r="AQ14" s="1" t="s">
        <v>85</v>
      </c>
      <c r="AR14" s="1" t="s">
        <v>105</v>
      </c>
      <c r="AS14" s="1" t="s">
        <v>78</v>
      </c>
      <c r="AT14" s="1" t="s">
        <v>207</v>
      </c>
      <c r="AU14" s="1" t="s">
        <v>87</v>
      </c>
      <c r="AV14" s="1" t="s">
        <v>87</v>
      </c>
      <c r="AX14" s="1" t="s">
        <v>88</v>
      </c>
      <c r="AZ14" s="1" t="s">
        <v>89</v>
      </c>
      <c r="BA14" s="1" t="s">
        <v>89</v>
      </c>
      <c r="BB14" s="1" t="s">
        <v>121</v>
      </c>
      <c r="BC14" s="1" t="s">
        <v>90</v>
      </c>
      <c r="BD14" s="1" t="s">
        <v>137</v>
      </c>
      <c r="BE14" s="1" t="s">
        <v>93</v>
      </c>
      <c r="BF14" s="1" t="s">
        <v>93</v>
      </c>
      <c r="BG14" s="1" t="s">
        <v>92</v>
      </c>
      <c r="BH14" s="1" t="s">
        <v>92</v>
      </c>
      <c r="BI14" s="1" t="s">
        <v>93</v>
      </c>
      <c r="BJ14" s="1" t="s">
        <v>93</v>
      </c>
      <c r="BK14" s="1" t="s">
        <v>94</v>
      </c>
      <c r="BL14" s="1" t="s">
        <v>94</v>
      </c>
      <c r="BM14" s="1" t="s">
        <v>109</v>
      </c>
      <c r="BN14" s="1" t="s">
        <v>208</v>
      </c>
    </row>
    <row r="15" spans="1:70" ht="12.75" customHeight="1">
      <c r="B15" s="1">
        <v>64</v>
      </c>
      <c r="C15" s="1" t="s">
        <v>209</v>
      </c>
      <c r="D15" s="1">
        <v>6</v>
      </c>
      <c r="E15" s="1" t="s">
        <v>68</v>
      </c>
      <c r="F15" s="1" t="s">
        <v>210</v>
      </c>
      <c r="G15" s="1" t="s">
        <v>209</v>
      </c>
      <c r="H15" s="1" t="s">
        <v>211</v>
      </c>
      <c r="I15" s="1">
        <v>2013</v>
      </c>
      <c r="J15" s="1" t="s">
        <v>154</v>
      </c>
      <c r="K15"/>
      <c r="L15"/>
      <c r="M15"/>
      <c r="N15"/>
      <c r="O15"/>
      <c r="P15"/>
      <c r="Q15"/>
      <c r="R15"/>
      <c r="S15"/>
      <c r="T15"/>
      <c r="U15"/>
      <c r="V15"/>
      <c r="W15"/>
      <c r="X15"/>
      <c r="Y15" s="1" t="s">
        <v>99</v>
      </c>
      <c r="Z15"/>
      <c r="AA15"/>
      <c r="AB15"/>
      <c r="AC15" s="1" t="s">
        <v>135</v>
      </c>
      <c r="AI15" s="1" t="s">
        <v>88</v>
      </c>
      <c r="AO15" s="1" t="s">
        <v>84</v>
      </c>
      <c r="AP15" s="1" t="s">
        <v>83</v>
      </c>
      <c r="AQ15" s="1" t="s">
        <v>196</v>
      </c>
      <c r="AR15" s="1" t="s">
        <v>86</v>
      </c>
      <c r="AS15" s="1" t="s">
        <v>87</v>
      </c>
      <c r="AU15" s="1" t="s">
        <v>88</v>
      </c>
      <c r="AV15" s="1" t="s">
        <v>78</v>
      </c>
      <c r="AW15" s="1" t="s">
        <v>119</v>
      </c>
      <c r="AX15" s="1" t="s">
        <v>87</v>
      </c>
      <c r="AY15" s="1" t="s">
        <v>107</v>
      </c>
      <c r="AZ15" s="1" t="s">
        <v>89</v>
      </c>
      <c r="BA15" s="1" t="s">
        <v>89</v>
      </c>
      <c r="BB15" s="1" t="s">
        <v>108</v>
      </c>
      <c r="BC15" s="1" t="s">
        <v>109</v>
      </c>
      <c r="BD15" s="1" t="s">
        <v>137</v>
      </c>
      <c r="BE15" s="1" t="s">
        <v>93</v>
      </c>
      <c r="BF15" s="1" t="s">
        <v>93</v>
      </c>
      <c r="BG15" s="1" t="s">
        <v>93</v>
      </c>
      <c r="BH15" s="1" t="s">
        <v>93</v>
      </c>
      <c r="BI15" s="1" t="s">
        <v>93</v>
      </c>
      <c r="BJ15" s="1" t="s">
        <v>93</v>
      </c>
      <c r="BK15" s="1" t="s">
        <v>138</v>
      </c>
      <c r="BL15" s="1" t="s">
        <v>138</v>
      </c>
      <c r="BM15" s="1" t="s">
        <v>110</v>
      </c>
      <c r="BN15" s="1" t="s">
        <v>102</v>
      </c>
    </row>
    <row r="16" spans="1:70" ht="12.75" customHeight="1">
      <c r="B16" s="1">
        <v>66</v>
      </c>
      <c r="C16" s="1" t="s">
        <v>213</v>
      </c>
      <c r="D16" s="1">
        <v>6</v>
      </c>
      <c r="E16" s="1" t="s">
        <v>68</v>
      </c>
      <c r="F16" s="1" t="s">
        <v>214</v>
      </c>
      <c r="G16" s="1" t="s">
        <v>213</v>
      </c>
      <c r="H16" s="1" t="s">
        <v>215</v>
      </c>
      <c r="I16" s="1">
        <v>2014</v>
      </c>
      <c r="J16" s="1" t="s">
        <v>154</v>
      </c>
      <c r="K16"/>
      <c r="L16"/>
      <c r="M16"/>
      <c r="N16"/>
      <c r="O16"/>
      <c r="P16"/>
      <c r="Q16"/>
      <c r="R16"/>
      <c r="S16"/>
      <c r="T16"/>
      <c r="U16"/>
      <c r="V16"/>
      <c r="W16"/>
      <c r="X16"/>
      <c r="Y16" s="1" t="s">
        <v>155</v>
      </c>
      <c r="Z16"/>
      <c r="AA16"/>
      <c r="AB16"/>
      <c r="AC16" s="1" t="s">
        <v>74</v>
      </c>
      <c r="AE16" s="1" t="s">
        <v>87</v>
      </c>
      <c r="AF16" s="1" t="s">
        <v>175</v>
      </c>
      <c r="AG16" s="1" t="s">
        <v>101</v>
      </c>
      <c r="AI16" s="1" t="s">
        <v>87</v>
      </c>
      <c r="AJ16" s="1" t="s">
        <v>116</v>
      </c>
      <c r="AK16" s="1" t="s">
        <v>103</v>
      </c>
      <c r="AN16" s="1" t="s">
        <v>117</v>
      </c>
      <c r="AO16" s="1" t="s">
        <v>84</v>
      </c>
      <c r="AP16" s="1" t="s">
        <v>104</v>
      </c>
      <c r="AQ16" s="1" t="s">
        <v>85</v>
      </c>
      <c r="AR16" s="1" t="s">
        <v>86</v>
      </c>
      <c r="AS16" s="1" t="s">
        <v>87</v>
      </c>
      <c r="AU16" s="1" t="s">
        <v>88</v>
      </c>
      <c r="AV16" s="1" t="s">
        <v>78</v>
      </c>
      <c r="AW16" s="1" t="s">
        <v>102</v>
      </c>
      <c r="AX16" s="1" t="s">
        <v>87</v>
      </c>
      <c r="AY16" s="1" t="s">
        <v>107</v>
      </c>
      <c r="AZ16" s="1" t="s">
        <v>89</v>
      </c>
      <c r="BA16" s="1" t="s">
        <v>89</v>
      </c>
      <c r="BB16" s="1" t="s">
        <v>120</v>
      </c>
      <c r="BC16" s="1" t="s">
        <v>160</v>
      </c>
      <c r="BD16" s="1" t="s">
        <v>137</v>
      </c>
      <c r="BE16" s="1" t="s">
        <v>93</v>
      </c>
      <c r="BF16" s="1" t="s">
        <v>93</v>
      </c>
      <c r="BG16" s="1" t="s">
        <v>93</v>
      </c>
      <c r="BH16" s="1" t="s">
        <v>92</v>
      </c>
      <c r="BI16" s="1" t="s">
        <v>93</v>
      </c>
      <c r="BJ16" s="1" t="s">
        <v>92</v>
      </c>
      <c r="BK16" s="1" t="s">
        <v>94</v>
      </c>
      <c r="BL16" s="1" t="s">
        <v>94</v>
      </c>
      <c r="BM16" s="1" t="s">
        <v>110</v>
      </c>
      <c r="BN16" s="1" t="s">
        <v>102</v>
      </c>
    </row>
    <row r="17" spans="2:66" ht="12.75" customHeight="1">
      <c r="B17" s="1">
        <v>67</v>
      </c>
      <c r="C17" s="1" t="s">
        <v>216</v>
      </c>
      <c r="D17" s="1">
        <v>6</v>
      </c>
      <c r="E17" s="1" t="s">
        <v>68</v>
      </c>
      <c r="F17" s="1" t="s">
        <v>217</v>
      </c>
      <c r="G17" s="1" t="s">
        <v>216</v>
      </c>
      <c r="H17" s="1" t="s">
        <v>218</v>
      </c>
      <c r="I17" s="1">
        <v>2014</v>
      </c>
      <c r="J17" s="1" t="s">
        <v>154</v>
      </c>
      <c r="K17"/>
      <c r="L17"/>
      <c r="M17"/>
      <c r="N17"/>
      <c r="O17"/>
      <c r="P17"/>
      <c r="Q17"/>
      <c r="R17"/>
      <c r="S17"/>
      <c r="T17"/>
      <c r="U17"/>
      <c r="V17"/>
      <c r="W17"/>
      <c r="X17"/>
      <c r="Y17" s="1" t="s">
        <v>99</v>
      </c>
      <c r="Z17"/>
      <c r="AA17"/>
      <c r="AB17"/>
      <c r="AC17" s="1" t="s">
        <v>135</v>
      </c>
      <c r="AI17" s="1" t="s">
        <v>88</v>
      </c>
      <c r="AO17" s="1" t="s">
        <v>84</v>
      </c>
      <c r="AP17" s="1" t="s">
        <v>83</v>
      </c>
      <c r="AQ17" s="1" t="s">
        <v>196</v>
      </c>
      <c r="AR17" s="1" t="s">
        <v>105</v>
      </c>
      <c r="AS17" s="1" t="s">
        <v>87</v>
      </c>
      <c r="AU17" s="1" t="s">
        <v>88</v>
      </c>
      <c r="AV17" s="1" t="s">
        <v>78</v>
      </c>
      <c r="AW17" s="1" t="s">
        <v>119</v>
      </c>
      <c r="AX17" s="1" t="s">
        <v>87</v>
      </c>
      <c r="AY17" s="1" t="s">
        <v>107</v>
      </c>
      <c r="AZ17" s="1" t="s">
        <v>89</v>
      </c>
      <c r="BA17" s="1" t="s">
        <v>89</v>
      </c>
      <c r="BB17" s="1" t="s">
        <v>109</v>
      </c>
      <c r="BC17" s="1" t="s">
        <v>186</v>
      </c>
      <c r="BD17" s="1" t="s">
        <v>137</v>
      </c>
      <c r="BE17" s="1" t="s">
        <v>93</v>
      </c>
      <c r="BF17" s="1" t="s">
        <v>93</v>
      </c>
      <c r="BG17" s="1" t="s">
        <v>93</v>
      </c>
      <c r="BH17" s="1" t="s">
        <v>93</v>
      </c>
      <c r="BI17" s="1" t="s">
        <v>123</v>
      </c>
      <c r="BJ17" s="1" t="s">
        <v>93</v>
      </c>
      <c r="BK17" s="1" t="s">
        <v>138</v>
      </c>
      <c r="BL17" s="1" t="s">
        <v>138</v>
      </c>
      <c r="BM17" s="1" t="s">
        <v>110</v>
      </c>
      <c r="BN17" s="1" t="s">
        <v>125</v>
      </c>
    </row>
    <row r="18" spans="2:66" ht="12.75" customHeight="1">
      <c r="B18" s="1">
        <v>68</v>
      </c>
      <c r="C18" s="1" t="s">
        <v>219</v>
      </c>
      <c r="D18" s="1">
        <v>6</v>
      </c>
      <c r="E18" s="1" t="s">
        <v>68</v>
      </c>
      <c r="F18" s="1" t="s">
        <v>220</v>
      </c>
      <c r="G18" s="1" t="s">
        <v>219</v>
      </c>
      <c r="H18" s="1" t="s">
        <v>221</v>
      </c>
      <c r="I18" s="1">
        <v>2014</v>
      </c>
      <c r="J18" s="1" t="s">
        <v>154</v>
      </c>
      <c r="K18"/>
      <c r="L18"/>
      <c r="M18"/>
      <c r="N18"/>
      <c r="O18"/>
      <c r="P18"/>
      <c r="Q18"/>
      <c r="R18"/>
      <c r="S18"/>
      <c r="T18"/>
      <c r="U18"/>
      <c r="V18"/>
      <c r="W18"/>
      <c r="X18"/>
      <c r="Y18" s="1" t="s">
        <v>99</v>
      </c>
      <c r="Z18"/>
      <c r="AA18"/>
      <c r="AB18"/>
      <c r="AC18" s="1" t="s">
        <v>74</v>
      </c>
      <c r="AE18" s="1" t="s">
        <v>75</v>
      </c>
      <c r="AF18" s="1" t="s">
        <v>100</v>
      </c>
      <c r="AG18" s="1" t="s">
        <v>101</v>
      </c>
      <c r="AI18" s="1" t="s">
        <v>87</v>
      </c>
      <c r="AJ18" s="1" t="s">
        <v>165</v>
      </c>
      <c r="AK18" s="1" t="s">
        <v>103</v>
      </c>
      <c r="AM18" s="1" t="s">
        <v>222</v>
      </c>
      <c r="AN18" s="1" t="s">
        <v>117</v>
      </c>
      <c r="AO18" s="1" t="s">
        <v>136</v>
      </c>
      <c r="AP18" s="1" t="s">
        <v>104</v>
      </c>
      <c r="AQ18" s="1" t="s">
        <v>196</v>
      </c>
      <c r="AR18" s="1" t="s">
        <v>105</v>
      </c>
      <c r="AS18" s="1" t="s">
        <v>87</v>
      </c>
      <c r="AU18" s="1" t="s">
        <v>88</v>
      </c>
      <c r="AV18" s="1" t="s">
        <v>78</v>
      </c>
      <c r="AW18" s="1" t="s">
        <v>119</v>
      </c>
      <c r="AX18" s="1" t="s">
        <v>87</v>
      </c>
      <c r="AY18" s="1" t="s">
        <v>107</v>
      </c>
      <c r="AZ18" s="1" t="s">
        <v>183</v>
      </c>
      <c r="BA18" s="1" t="s">
        <v>89</v>
      </c>
      <c r="BB18" s="1" t="s">
        <v>120</v>
      </c>
      <c r="BC18" s="1" t="s">
        <v>186</v>
      </c>
      <c r="BD18" s="1" t="s">
        <v>137</v>
      </c>
      <c r="BE18" s="1" t="s">
        <v>93</v>
      </c>
      <c r="BF18" s="1" t="s">
        <v>93</v>
      </c>
      <c r="BG18" s="1" t="s">
        <v>93</v>
      </c>
      <c r="BH18" s="1" t="s">
        <v>93</v>
      </c>
      <c r="BI18" s="1" t="s">
        <v>93</v>
      </c>
      <c r="BJ18" s="1" t="s">
        <v>93</v>
      </c>
      <c r="BK18" s="1" t="s">
        <v>138</v>
      </c>
      <c r="BL18" s="1" t="s">
        <v>138</v>
      </c>
      <c r="BM18" s="1" t="s">
        <v>110</v>
      </c>
      <c r="BN18" s="1" t="s">
        <v>177</v>
      </c>
    </row>
    <row r="19" spans="2:66" ht="12.75" customHeight="1">
      <c r="B19" s="1">
        <v>70</v>
      </c>
      <c r="C19" s="1" t="s">
        <v>223</v>
      </c>
      <c r="D19" s="1">
        <v>6</v>
      </c>
      <c r="E19" s="1" t="s">
        <v>68</v>
      </c>
      <c r="F19" s="1" t="s">
        <v>224</v>
      </c>
      <c r="G19" s="1" t="s">
        <v>223</v>
      </c>
      <c r="H19" s="1" t="s">
        <v>225</v>
      </c>
      <c r="I19" s="1">
        <v>2010</v>
      </c>
      <c r="J19" s="1" t="s">
        <v>226</v>
      </c>
      <c r="L19" s="2" t="s">
        <v>227</v>
      </c>
      <c r="AC19" s="1" t="s">
        <v>135</v>
      </c>
      <c r="AI19" s="1" t="s">
        <v>88</v>
      </c>
      <c r="AO19" s="1" t="s">
        <v>83</v>
      </c>
      <c r="AP19" s="1" t="s">
        <v>84</v>
      </c>
      <c r="AQ19" s="1" t="s">
        <v>176</v>
      </c>
      <c r="AR19" s="1" t="s">
        <v>105</v>
      </c>
      <c r="AS19" s="1" t="s">
        <v>78</v>
      </c>
      <c r="AT19" s="1" t="s">
        <v>228</v>
      </c>
      <c r="AU19" s="1" t="s">
        <v>87</v>
      </c>
      <c r="AV19" s="1" t="s">
        <v>78</v>
      </c>
      <c r="AW19" s="1" t="s">
        <v>119</v>
      </c>
      <c r="AX19" s="1" t="s">
        <v>87</v>
      </c>
      <c r="AY19" s="1" t="s">
        <v>229</v>
      </c>
      <c r="AZ19" s="1" t="s">
        <v>170</v>
      </c>
      <c r="BA19" s="1" t="s">
        <v>185</v>
      </c>
      <c r="BB19" s="1" t="s">
        <v>186</v>
      </c>
      <c r="BC19" s="1" t="s">
        <v>109</v>
      </c>
      <c r="BD19" s="1" t="s">
        <v>144</v>
      </c>
      <c r="BE19" s="1" t="s">
        <v>92</v>
      </c>
      <c r="BF19" s="1" t="s">
        <v>123</v>
      </c>
      <c r="BG19" s="1" t="s">
        <v>123</v>
      </c>
      <c r="BH19" s="1" t="s">
        <v>92</v>
      </c>
      <c r="BI19" s="1" t="s">
        <v>92</v>
      </c>
      <c r="BJ19" s="1" t="s">
        <v>92</v>
      </c>
      <c r="BK19" s="1" t="s">
        <v>94</v>
      </c>
      <c r="BL19" s="1" t="s">
        <v>94</v>
      </c>
      <c r="BM19" s="1" t="s">
        <v>230</v>
      </c>
      <c r="BN19" s="1" t="s">
        <v>192</v>
      </c>
    </row>
    <row r="20" spans="2:66" ht="12.75" customHeight="1">
      <c r="B20" s="1">
        <v>71</v>
      </c>
      <c r="C20" s="1" t="s">
        <v>231</v>
      </c>
      <c r="D20" s="1">
        <v>6</v>
      </c>
      <c r="E20" s="1" t="s">
        <v>68</v>
      </c>
      <c r="F20" s="1" t="s">
        <v>232</v>
      </c>
      <c r="G20" s="1" t="s">
        <v>231</v>
      </c>
      <c r="H20" s="1" t="s">
        <v>233</v>
      </c>
      <c r="I20" s="1">
        <v>2014</v>
      </c>
      <c r="J20" s="1" t="s">
        <v>226</v>
      </c>
      <c r="L20" s="2" t="s">
        <v>227</v>
      </c>
      <c r="AC20" s="1" t="s">
        <v>127</v>
      </c>
      <c r="AI20" s="1" t="s">
        <v>88</v>
      </c>
      <c r="AO20" s="1" t="s">
        <v>83</v>
      </c>
      <c r="AP20" s="1" t="s">
        <v>104</v>
      </c>
      <c r="AQ20" s="1" t="s">
        <v>118</v>
      </c>
      <c r="AR20" s="1" t="s">
        <v>105</v>
      </c>
      <c r="AS20" s="1" t="s">
        <v>87</v>
      </c>
      <c r="AU20" s="1" t="s">
        <v>88</v>
      </c>
      <c r="AV20" s="1" t="s">
        <v>87</v>
      </c>
      <c r="AX20" s="1" t="s">
        <v>88</v>
      </c>
      <c r="AZ20" s="1" t="s">
        <v>89</v>
      </c>
      <c r="BA20" s="1" t="s">
        <v>89</v>
      </c>
      <c r="BB20" s="1" t="s">
        <v>186</v>
      </c>
      <c r="BC20" s="1" t="s">
        <v>150</v>
      </c>
      <c r="BD20" s="1" t="s">
        <v>91</v>
      </c>
      <c r="BE20" s="1" t="s">
        <v>93</v>
      </c>
      <c r="BF20" s="1" t="s">
        <v>93</v>
      </c>
      <c r="BG20" s="1" t="s">
        <v>93</v>
      </c>
      <c r="BH20" s="1" t="s">
        <v>93</v>
      </c>
      <c r="BI20" s="1" t="s">
        <v>92</v>
      </c>
      <c r="BJ20" s="1" t="s">
        <v>93</v>
      </c>
      <c r="BK20" s="1" t="s">
        <v>138</v>
      </c>
      <c r="BL20" s="1" t="s">
        <v>94</v>
      </c>
      <c r="BM20" s="1" t="s">
        <v>109</v>
      </c>
      <c r="BN20" s="1" t="s">
        <v>125</v>
      </c>
    </row>
    <row r="21" spans="2:66" ht="12.75" customHeight="1">
      <c r="B21" s="1">
        <v>72</v>
      </c>
      <c r="C21" s="1" t="s">
        <v>234</v>
      </c>
      <c r="D21" s="1">
        <v>6</v>
      </c>
      <c r="E21" s="1" t="s">
        <v>68</v>
      </c>
      <c r="F21" s="1" t="s">
        <v>235</v>
      </c>
      <c r="G21" s="1" t="s">
        <v>234</v>
      </c>
      <c r="H21" s="1" t="s">
        <v>236</v>
      </c>
      <c r="I21" s="1">
        <v>2013</v>
      </c>
      <c r="J21" s="1" t="s">
        <v>154</v>
      </c>
      <c r="K21"/>
      <c r="L21"/>
      <c r="M21"/>
      <c r="N21"/>
      <c r="O21"/>
      <c r="P21"/>
      <c r="Q21"/>
      <c r="R21"/>
      <c r="S21"/>
      <c r="T21"/>
      <c r="U21"/>
      <c r="V21"/>
      <c r="W21"/>
      <c r="X21"/>
      <c r="Y21" s="1" t="s">
        <v>99</v>
      </c>
      <c r="Z21"/>
      <c r="AA21"/>
      <c r="AB21"/>
      <c r="AC21" s="1" t="s">
        <v>127</v>
      </c>
      <c r="AI21" s="1" t="s">
        <v>88</v>
      </c>
      <c r="AO21" s="1" t="s">
        <v>104</v>
      </c>
      <c r="AP21" s="1" t="s">
        <v>84</v>
      </c>
      <c r="AQ21" s="1" t="s">
        <v>85</v>
      </c>
      <c r="AR21" s="1" t="s">
        <v>105</v>
      </c>
      <c r="AS21" s="1" t="s">
        <v>87</v>
      </c>
      <c r="AU21" s="1" t="s">
        <v>88</v>
      </c>
      <c r="AV21" s="1" t="s">
        <v>87</v>
      </c>
      <c r="AX21" s="1" t="s">
        <v>88</v>
      </c>
      <c r="AZ21" s="1" t="s">
        <v>89</v>
      </c>
      <c r="BA21" s="1" t="s">
        <v>89</v>
      </c>
      <c r="BB21" s="1" t="s">
        <v>120</v>
      </c>
      <c r="BC21" s="1" t="s">
        <v>120</v>
      </c>
      <c r="BD21" s="1" t="s">
        <v>137</v>
      </c>
      <c r="BE21" s="1" t="s">
        <v>93</v>
      </c>
      <c r="BF21" s="1" t="s">
        <v>93</v>
      </c>
      <c r="BG21" s="1" t="s">
        <v>92</v>
      </c>
      <c r="BH21" s="1" t="s">
        <v>92</v>
      </c>
      <c r="BI21" s="1" t="s">
        <v>123</v>
      </c>
      <c r="BJ21" s="1" t="s">
        <v>93</v>
      </c>
      <c r="BK21" s="1" t="s">
        <v>94</v>
      </c>
      <c r="BL21" s="1" t="s">
        <v>94</v>
      </c>
      <c r="BM21" s="1" t="s">
        <v>109</v>
      </c>
      <c r="BN21" s="1" t="s">
        <v>192</v>
      </c>
    </row>
    <row r="22" spans="2:66" ht="12.75" customHeight="1">
      <c r="B22" s="1">
        <v>74</v>
      </c>
      <c r="C22" s="1" t="s">
        <v>238</v>
      </c>
      <c r="D22" s="1">
        <v>6</v>
      </c>
      <c r="E22" s="1" t="s">
        <v>68</v>
      </c>
      <c r="F22" s="1" t="s">
        <v>239</v>
      </c>
      <c r="G22" s="1" t="s">
        <v>238</v>
      </c>
      <c r="H22" s="1" t="s">
        <v>240</v>
      </c>
      <c r="I22" s="1">
        <v>2013</v>
      </c>
      <c r="J22" s="1" t="s">
        <v>226</v>
      </c>
      <c r="L22" s="2" t="s">
        <v>227</v>
      </c>
      <c r="AC22" s="1" t="s">
        <v>74</v>
      </c>
      <c r="AE22" s="1" t="s">
        <v>87</v>
      </c>
      <c r="AF22" s="1" t="s">
        <v>175</v>
      </c>
      <c r="AG22" s="1" t="s">
        <v>164</v>
      </c>
      <c r="AI22" s="1" t="s">
        <v>78</v>
      </c>
      <c r="AJ22" s="1" t="s">
        <v>116</v>
      </c>
      <c r="AK22" s="1" t="s">
        <v>103</v>
      </c>
      <c r="AN22" s="1" t="s">
        <v>117</v>
      </c>
      <c r="AO22" s="1" t="s">
        <v>83</v>
      </c>
      <c r="AP22" s="1" t="s">
        <v>104</v>
      </c>
      <c r="AQ22" s="1" t="s">
        <v>176</v>
      </c>
      <c r="AR22" s="1" t="s">
        <v>86</v>
      </c>
      <c r="AS22" s="1" t="s">
        <v>87</v>
      </c>
      <c r="AU22" s="1" t="s">
        <v>88</v>
      </c>
      <c r="AV22" s="1" t="s">
        <v>78</v>
      </c>
      <c r="AW22" s="1" t="s">
        <v>119</v>
      </c>
      <c r="AX22" s="1" t="s">
        <v>87</v>
      </c>
      <c r="AY22" s="1" t="s">
        <v>107</v>
      </c>
      <c r="AZ22" s="1" t="s">
        <v>185</v>
      </c>
      <c r="BA22" s="1" t="s">
        <v>89</v>
      </c>
      <c r="BB22" s="1" t="s">
        <v>109</v>
      </c>
      <c r="BC22" s="1" t="s">
        <v>108</v>
      </c>
      <c r="BD22" s="1" t="s">
        <v>137</v>
      </c>
      <c r="BE22" s="1" t="s">
        <v>92</v>
      </c>
      <c r="BF22" s="1" t="s">
        <v>92</v>
      </c>
      <c r="BG22" s="1" t="s">
        <v>92</v>
      </c>
      <c r="BH22" s="1" t="s">
        <v>92</v>
      </c>
      <c r="BI22" s="1" t="s">
        <v>92</v>
      </c>
      <c r="BJ22" s="1" t="s">
        <v>92</v>
      </c>
      <c r="BK22" s="1" t="s">
        <v>124</v>
      </c>
      <c r="BL22" s="1" t="s">
        <v>94</v>
      </c>
      <c r="BM22" s="1" t="s">
        <v>110</v>
      </c>
      <c r="BN22" s="1" t="s">
        <v>125</v>
      </c>
    </row>
    <row r="23" spans="2:66" ht="12.75" customHeight="1">
      <c r="B23" s="1">
        <v>75</v>
      </c>
      <c r="C23" s="1" t="s">
        <v>241</v>
      </c>
      <c r="D23" s="1">
        <v>6</v>
      </c>
      <c r="E23" s="1" t="s">
        <v>68</v>
      </c>
      <c r="F23" s="1" t="s">
        <v>242</v>
      </c>
      <c r="G23" s="1" t="s">
        <v>243</v>
      </c>
      <c r="H23" s="1" t="s">
        <v>244</v>
      </c>
      <c r="I23" s="1">
        <v>2013</v>
      </c>
      <c r="J23" s="1" t="s">
        <v>226</v>
      </c>
      <c r="L23" s="2" t="s">
        <v>245</v>
      </c>
      <c r="AC23" s="1" t="s">
        <v>74</v>
      </c>
      <c r="AE23" s="1" t="s">
        <v>87</v>
      </c>
      <c r="AF23" s="1" t="s">
        <v>175</v>
      </c>
      <c r="AG23" s="1" t="s">
        <v>164</v>
      </c>
      <c r="AI23" s="1" t="s">
        <v>87</v>
      </c>
      <c r="AJ23" s="1" t="s">
        <v>116</v>
      </c>
      <c r="AK23" s="1" t="s">
        <v>103</v>
      </c>
      <c r="AN23" s="1" t="s">
        <v>102</v>
      </c>
      <c r="AO23" s="1" t="s">
        <v>83</v>
      </c>
      <c r="AP23" s="1" t="s">
        <v>83</v>
      </c>
      <c r="AQ23" s="1" t="s">
        <v>129</v>
      </c>
      <c r="AR23" s="1" t="s">
        <v>130</v>
      </c>
      <c r="AS23" s="1" t="s">
        <v>87</v>
      </c>
      <c r="AU23" s="1" t="s">
        <v>88</v>
      </c>
      <c r="AV23" s="1" t="s">
        <v>78</v>
      </c>
      <c r="AW23" s="1" t="s">
        <v>106</v>
      </c>
      <c r="AX23" s="1" t="s">
        <v>87</v>
      </c>
      <c r="AY23" s="1" t="s">
        <v>107</v>
      </c>
      <c r="AZ23" s="1" t="s">
        <v>89</v>
      </c>
      <c r="BA23" s="1" t="s">
        <v>89</v>
      </c>
      <c r="BB23" s="1" t="s">
        <v>109</v>
      </c>
      <c r="BC23" s="1" t="s">
        <v>109</v>
      </c>
      <c r="BD23" s="1" t="s">
        <v>137</v>
      </c>
      <c r="BE23" s="1" t="s">
        <v>92</v>
      </c>
      <c r="BF23" s="1" t="s">
        <v>92</v>
      </c>
      <c r="BG23" s="1" t="s">
        <v>123</v>
      </c>
      <c r="BH23" s="1" t="s">
        <v>92</v>
      </c>
      <c r="BI23" s="1" t="s">
        <v>123</v>
      </c>
      <c r="BJ23" s="1" t="s">
        <v>93</v>
      </c>
      <c r="BK23" s="1" t="s">
        <v>124</v>
      </c>
      <c r="BL23" s="1" t="s">
        <v>138</v>
      </c>
      <c r="BM23" s="1" t="s">
        <v>110</v>
      </c>
      <c r="BN23" s="1" t="s">
        <v>102</v>
      </c>
    </row>
    <row r="24" spans="2:66" ht="12.75" customHeight="1">
      <c r="B24" s="1">
        <v>78</v>
      </c>
      <c r="C24" s="1" t="s">
        <v>247</v>
      </c>
      <c r="D24" s="1">
        <v>6</v>
      </c>
      <c r="E24" s="1" t="s">
        <v>68</v>
      </c>
      <c r="F24" s="1" t="s">
        <v>248</v>
      </c>
      <c r="G24" s="1" t="s">
        <v>247</v>
      </c>
      <c r="H24" s="1" t="s">
        <v>249</v>
      </c>
      <c r="I24" s="1">
        <v>2013</v>
      </c>
      <c r="J24" s="1" t="s">
        <v>154</v>
      </c>
      <c r="K24"/>
      <c r="L24"/>
      <c r="M24"/>
      <c r="N24"/>
      <c r="O24"/>
      <c r="P24"/>
      <c r="Q24"/>
      <c r="R24"/>
      <c r="S24"/>
      <c r="T24"/>
      <c r="U24"/>
      <c r="V24"/>
      <c r="W24"/>
      <c r="X24"/>
      <c r="Y24" s="1" t="s">
        <v>99</v>
      </c>
      <c r="Z24"/>
      <c r="AA24"/>
      <c r="AB24"/>
      <c r="AC24" s="1" t="s">
        <v>135</v>
      </c>
      <c r="AI24" s="1" t="s">
        <v>88</v>
      </c>
      <c r="AO24" s="1" t="s">
        <v>136</v>
      </c>
      <c r="AP24" s="1" t="s">
        <v>84</v>
      </c>
      <c r="AQ24" s="1" t="s">
        <v>118</v>
      </c>
      <c r="AR24" s="1" t="s">
        <v>105</v>
      </c>
      <c r="AS24" s="1" t="s">
        <v>87</v>
      </c>
      <c r="AU24" s="1" t="s">
        <v>88</v>
      </c>
      <c r="AV24" s="1" t="s">
        <v>87</v>
      </c>
      <c r="AX24" s="1" t="s">
        <v>88</v>
      </c>
      <c r="AZ24" s="1" t="s">
        <v>89</v>
      </c>
      <c r="BA24" s="1" t="s">
        <v>89</v>
      </c>
      <c r="BB24" s="1" t="s">
        <v>160</v>
      </c>
      <c r="BC24" s="1" t="s">
        <v>109</v>
      </c>
      <c r="BD24" s="1" t="s">
        <v>137</v>
      </c>
      <c r="BE24" s="1" t="s">
        <v>93</v>
      </c>
      <c r="BF24" s="1" t="s">
        <v>93</v>
      </c>
      <c r="BG24" s="1" t="s">
        <v>92</v>
      </c>
      <c r="BH24" s="1" t="s">
        <v>92</v>
      </c>
      <c r="BI24" s="1" t="s">
        <v>92</v>
      </c>
      <c r="BJ24" s="1" t="s">
        <v>93</v>
      </c>
      <c r="BK24" s="1" t="s">
        <v>102</v>
      </c>
      <c r="BL24" s="1" t="s">
        <v>94</v>
      </c>
      <c r="BM24" s="1" t="s">
        <v>109</v>
      </c>
      <c r="BN24" s="1" t="s">
        <v>192</v>
      </c>
    </row>
    <row r="25" spans="2:66" ht="12.75" customHeight="1">
      <c r="B25" s="1">
        <v>79</v>
      </c>
      <c r="C25" s="1" t="s">
        <v>250</v>
      </c>
      <c r="D25" s="1">
        <v>6</v>
      </c>
      <c r="E25" s="1" t="s">
        <v>68</v>
      </c>
      <c r="F25" s="1" t="s">
        <v>251</v>
      </c>
      <c r="G25" s="1" t="s">
        <v>250</v>
      </c>
      <c r="H25" s="1" t="s">
        <v>252</v>
      </c>
      <c r="I25" s="1">
        <v>2014</v>
      </c>
      <c r="J25" s="1" t="s">
        <v>154</v>
      </c>
      <c r="K25"/>
      <c r="L25"/>
      <c r="M25"/>
      <c r="N25"/>
      <c r="O25"/>
      <c r="P25"/>
      <c r="Q25"/>
      <c r="R25"/>
      <c r="S25"/>
      <c r="T25"/>
      <c r="U25"/>
      <c r="V25"/>
      <c r="W25"/>
      <c r="X25"/>
      <c r="Y25" s="1" t="s">
        <v>155</v>
      </c>
      <c r="Z25"/>
      <c r="AA25"/>
      <c r="AB25"/>
      <c r="AC25" s="1" t="s">
        <v>135</v>
      </c>
      <c r="AI25" s="1" t="s">
        <v>88</v>
      </c>
      <c r="AO25" s="1" t="s">
        <v>84</v>
      </c>
      <c r="AP25" s="1" t="s">
        <v>83</v>
      </c>
      <c r="AQ25" s="1" t="s">
        <v>85</v>
      </c>
      <c r="AR25" s="1" t="s">
        <v>105</v>
      </c>
      <c r="AS25" s="1" t="s">
        <v>87</v>
      </c>
      <c r="AU25" s="1" t="s">
        <v>88</v>
      </c>
      <c r="AV25" s="1" t="s">
        <v>78</v>
      </c>
      <c r="AW25" s="1" t="s">
        <v>119</v>
      </c>
      <c r="AX25" s="1" t="s">
        <v>78</v>
      </c>
      <c r="AY25" s="1" t="s">
        <v>107</v>
      </c>
      <c r="AZ25" s="1" t="s">
        <v>89</v>
      </c>
      <c r="BA25" s="1" t="s">
        <v>89</v>
      </c>
      <c r="BB25" s="1" t="s">
        <v>150</v>
      </c>
      <c r="BC25" s="1" t="s">
        <v>120</v>
      </c>
      <c r="BD25" s="1" t="s">
        <v>137</v>
      </c>
      <c r="BE25" s="1" t="s">
        <v>92</v>
      </c>
      <c r="BF25" s="1" t="s">
        <v>92</v>
      </c>
      <c r="BG25" s="1" t="s">
        <v>92</v>
      </c>
      <c r="BH25" s="1" t="s">
        <v>92</v>
      </c>
      <c r="BI25" s="1" t="s">
        <v>123</v>
      </c>
      <c r="BJ25" s="1" t="s">
        <v>93</v>
      </c>
      <c r="BK25" s="1" t="s">
        <v>94</v>
      </c>
      <c r="BL25" s="1" t="s">
        <v>94</v>
      </c>
      <c r="BM25" s="1" t="s">
        <v>110</v>
      </c>
      <c r="BN25" s="1" t="s">
        <v>111</v>
      </c>
    </row>
    <row r="26" spans="2:66" ht="12.75" customHeight="1">
      <c r="B26" s="1">
        <v>80</v>
      </c>
      <c r="C26" s="1" t="s">
        <v>253</v>
      </c>
      <c r="D26" s="1">
        <v>6</v>
      </c>
      <c r="E26" s="1" t="s">
        <v>68</v>
      </c>
      <c r="F26" s="1" t="s">
        <v>254</v>
      </c>
      <c r="G26" s="1" t="s">
        <v>255</v>
      </c>
      <c r="H26" s="1" t="s">
        <v>256</v>
      </c>
      <c r="I26" s="1">
        <v>2013</v>
      </c>
      <c r="J26" s="1" t="s">
        <v>154</v>
      </c>
      <c r="K26"/>
      <c r="L26"/>
      <c r="M26"/>
      <c r="N26"/>
      <c r="O26"/>
      <c r="P26"/>
      <c r="Q26"/>
      <c r="R26"/>
      <c r="S26"/>
      <c r="T26"/>
      <c r="U26"/>
      <c r="V26"/>
      <c r="W26"/>
      <c r="X26"/>
      <c r="Y26" s="1" t="s">
        <v>155</v>
      </c>
      <c r="Z26"/>
      <c r="AA26"/>
      <c r="AB26"/>
      <c r="AC26" s="1" t="s">
        <v>135</v>
      </c>
      <c r="AI26" s="1" t="s">
        <v>88</v>
      </c>
      <c r="AO26" s="1" t="s">
        <v>104</v>
      </c>
      <c r="AP26" s="1" t="s">
        <v>104</v>
      </c>
      <c r="AQ26" s="1" t="s">
        <v>176</v>
      </c>
      <c r="AR26" s="1" t="s">
        <v>130</v>
      </c>
      <c r="AS26" s="1" t="s">
        <v>87</v>
      </c>
      <c r="AU26" s="1" t="s">
        <v>88</v>
      </c>
      <c r="AV26" s="1" t="s">
        <v>78</v>
      </c>
      <c r="AW26" s="1" t="s">
        <v>119</v>
      </c>
      <c r="AX26" s="1" t="s">
        <v>87</v>
      </c>
      <c r="AY26" s="1" t="s">
        <v>107</v>
      </c>
      <c r="AZ26" s="1" t="s">
        <v>89</v>
      </c>
      <c r="BA26" s="1" t="s">
        <v>89</v>
      </c>
      <c r="BB26" s="1" t="s">
        <v>121</v>
      </c>
      <c r="BC26" s="1" t="s">
        <v>121</v>
      </c>
      <c r="BD26" s="1" t="s">
        <v>91</v>
      </c>
      <c r="BE26" s="1" t="s">
        <v>93</v>
      </c>
      <c r="BF26" s="1" t="s">
        <v>93</v>
      </c>
      <c r="BG26" s="1" t="s">
        <v>92</v>
      </c>
      <c r="BH26" s="1" t="s">
        <v>93</v>
      </c>
      <c r="BI26" s="1" t="s">
        <v>93</v>
      </c>
      <c r="BJ26" s="1" t="s">
        <v>93</v>
      </c>
      <c r="BK26" s="1" t="s">
        <v>138</v>
      </c>
      <c r="BL26" s="1" t="s">
        <v>138</v>
      </c>
      <c r="BM26" s="1" t="s">
        <v>110</v>
      </c>
      <c r="BN26" s="1" t="s">
        <v>125</v>
      </c>
    </row>
    <row r="27" spans="2:66" ht="12.75" customHeight="1">
      <c r="B27" s="1">
        <v>81</v>
      </c>
      <c r="C27" s="1" t="s">
        <v>257</v>
      </c>
      <c r="D27" s="1">
        <v>6</v>
      </c>
      <c r="E27" s="1" t="s">
        <v>68</v>
      </c>
      <c r="F27" s="1" t="s">
        <v>258</v>
      </c>
      <c r="G27" s="1" t="s">
        <v>257</v>
      </c>
      <c r="H27" s="1" t="s">
        <v>259</v>
      </c>
      <c r="I27" s="1">
        <v>2015</v>
      </c>
      <c r="J27" s="1" t="s">
        <v>72</v>
      </c>
      <c r="K27"/>
      <c r="L27"/>
      <c r="M27"/>
      <c r="N27" s="1" t="s">
        <v>73</v>
      </c>
      <c r="O27"/>
      <c r="P27"/>
      <c r="Q27"/>
      <c r="R27"/>
      <c r="S27"/>
      <c r="T27"/>
      <c r="U27"/>
      <c r="V27"/>
      <c r="W27"/>
      <c r="X27"/>
      <c r="Y27"/>
      <c r="Z27"/>
      <c r="AA27"/>
      <c r="AB27"/>
      <c r="AC27" s="1" t="s">
        <v>148</v>
      </c>
      <c r="AE27" s="1" t="s">
        <v>87</v>
      </c>
      <c r="AF27" s="1" t="s">
        <v>175</v>
      </c>
      <c r="AG27" s="1" t="s">
        <v>164</v>
      </c>
      <c r="AI27" s="1" t="s">
        <v>87</v>
      </c>
      <c r="AJ27" s="1" t="s">
        <v>116</v>
      </c>
      <c r="AK27" s="1" t="s">
        <v>102</v>
      </c>
      <c r="AN27" s="1" t="s">
        <v>82</v>
      </c>
      <c r="AO27" s="1" t="s">
        <v>83</v>
      </c>
      <c r="AP27" s="1" t="s">
        <v>104</v>
      </c>
      <c r="AQ27" s="1" t="s">
        <v>118</v>
      </c>
      <c r="AR27" s="1" t="s">
        <v>86</v>
      </c>
      <c r="AS27" s="1" t="s">
        <v>87</v>
      </c>
      <c r="AU27" s="1" t="s">
        <v>88</v>
      </c>
      <c r="AV27" s="1" t="s">
        <v>87</v>
      </c>
      <c r="AX27" s="1" t="s">
        <v>88</v>
      </c>
      <c r="AZ27" s="1" t="s">
        <v>89</v>
      </c>
      <c r="BA27" s="1" t="s">
        <v>89</v>
      </c>
      <c r="BB27" s="1" t="s">
        <v>120</v>
      </c>
      <c r="BC27" s="1" t="s">
        <v>109</v>
      </c>
      <c r="BD27" s="1" t="s">
        <v>91</v>
      </c>
      <c r="BE27" s="1" t="s">
        <v>93</v>
      </c>
      <c r="BF27" s="1" t="s">
        <v>92</v>
      </c>
      <c r="BG27" s="1" t="s">
        <v>92</v>
      </c>
      <c r="BH27" s="1" t="s">
        <v>92</v>
      </c>
      <c r="BI27" s="1" t="s">
        <v>92</v>
      </c>
      <c r="BJ27" s="1" t="s">
        <v>92</v>
      </c>
      <c r="BK27" s="1" t="s">
        <v>94</v>
      </c>
      <c r="BL27" s="1" t="s">
        <v>138</v>
      </c>
      <c r="BM27" s="1" t="s">
        <v>109</v>
      </c>
      <c r="BN27" s="1" t="s">
        <v>125</v>
      </c>
    </row>
    <row r="28" spans="2:66" ht="12.75" customHeight="1">
      <c r="B28" s="1">
        <v>82</v>
      </c>
      <c r="C28" s="1" t="s">
        <v>260</v>
      </c>
      <c r="D28" s="1">
        <v>6</v>
      </c>
      <c r="E28" s="1" t="s">
        <v>68</v>
      </c>
      <c r="F28" s="1" t="s">
        <v>261</v>
      </c>
      <c r="G28" s="1" t="s">
        <v>260</v>
      </c>
      <c r="H28" s="1" t="s">
        <v>262</v>
      </c>
      <c r="I28" s="1">
        <v>2013</v>
      </c>
      <c r="J28" s="1" t="s">
        <v>226</v>
      </c>
      <c r="L28" s="2" t="s">
        <v>227</v>
      </c>
      <c r="AC28" s="1" t="s">
        <v>74</v>
      </c>
      <c r="AE28" s="1" t="s">
        <v>75</v>
      </c>
      <c r="AF28" s="1" t="s">
        <v>175</v>
      </c>
      <c r="AG28" s="1" t="s">
        <v>164</v>
      </c>
      <c r="AI28" s="1" t="s">
        <v>87</v>
      </c>
      <c r="AJ28" s="1" t="s">
        <v>165</v>
      </c>
      <c r="AK28" s="1" t="s">
        <v>80</v>
      </c>
      <c r="AM28" s="1" t="s">
        <v>81</v>
      </c>
      <c r="AN28" s="1" t="s">
        <v>168</v>
      </c>
      <c r="AO28" s="1" t="s">
        <v>104</v>
      </c>
      <c r="AP28" s="1" t="s">
        <v>104</v>
      </c>
      <c r="AQ28" s="1" t="s">
        <v>85</v>
      </c>
      <c r="AR28" s="1" t="s">
        <v>86</v>
      </c>
      <c r="AS28" s="1" t="s">
        <v>87</v>
      </c>
      <c r="AU28" s="1" t="s">
        <v>88</v>
      </c>
      <c r="AV28" s="1" t="s">
        <v>78</v>
      </c>
      <c r="AW28" s="1" t="s">
        <v>119</v>
      </c>
      <c r="AX28" s="1" t="s">
        <v>87</v>
      </c>
      <c r="AY28" s="1" t="s">
        <v>107</v>
      </c>
      <c r="AZ28" s="1" t="s">
        <v>183</v>
      </c>
      <c r="BA28" s="1" t="s">
        <v>89</v>
      </c>
      <c r="BB28" s="1" t="s">
        <v>109</v>
      </c>
      <c r="BC28" s="1" t="s">
        <v>109</v>
      </c>
      <c r="BD28" s="1" t="s">
        <v>137</v>
      </c>
      <c r="BE28" s="1" t="s">
        <v>93</v>
      </c>
      <c r="BF28" s="1" t="s">
        <v>93</v>
      </c>
      <c r="BG28" s="1" t="s">
        <v>93</v>
      </c>
      <c r="BH28" s="1" t="s">
        <v>93</v>
      </c>
      <c r="BI28" s="1" t="s">
        <v>92</v>
      </c>
      <c r="BJ28" s="1" t="s">
        <v>93</v>
      </c>
      <c r="BK28" s="1" t="s">
        <v>138</v>
      </c>
      <c r="BL28" s="1" t="s">
        <v>138</v>
      </c>
      <c r="BM28" s="1" t="s">
        <v>110</v>
      </c>
      <c r="BN28" s="1" t="s">
        <v>125</v>
      </c>
    </row>
    <row r="29" spans="2:66" ht="12.75" customHeight="1">
      <c r="B29" s="1">
        <v>83</v>
      </c>
      <c r="C29" s="1" t="s">
        <v>263</v>
      </c>
      <c r="D29" s="1">
        <v>6</v>
      </c>
      <c r="E29" s="1" t="s">
        <v>68</v>
      </c>
      <c r="F29" s="1" t="s">
        <v>264</v>
      </c>
      <c r="G29" s="1" t="s">
        <v>263</v>
      </c>
      <c r="H29" s="1" t="s">
        <v>265</v>
      </c>
      <c r="I29" s="1">
        <v>2015</v>
      </c>
      <c r="J29" s="1" t="s">
        <v>72</v>
      </c>
      <c r="K29"/>
      <c r="L29"/>
      <c r="M29"/>
      <c r="N29" s="1" t="s">
        <v>134</v>
      </c>
      <c r="O29"/>
      <c r="P29"/>
      <c r="Q29"/>
      <c r="R29"/>
      <c r="S29"/>
      <c r="T29"/>
      <c r="U29"/>
      <c r="V29"/>
      <c r="W29"/>
      <c r="X29"/>
      <c r="Y29"/>
      <c r="Z29"/>
      <c r="AA29"/>
      <c r="AB29"/>
      <c r="AC29" s="1" t="s">
        <v>135</v>
      </c>
      <c r="AI29" s="1" t="s">
        <v>88</v>
      </c>
      <c r="AO29" s="1" t="s">
        <v>104</v>
      </c>
      <c r="AP29" s="1" t="s">
        <v>104</v>
      </c>
      <c r="AQ29" s="1" t="s">
        <v>176</v>
      </c>
      <c r="AR29" s="1" t="s">
        <v>130</v>
      </c>
      <c r="AS29" s="1" t="s">
        <v>87</v>
      </c>
      <c r="AU29" s="1" t="s">
        <v>88</v>
      </c>
      <c r="AV29" s="1" t="s">
        <v>78</v>
      </c>
      <c r="AW29" s="1" t="s">
        <v>119</v>
      </c>
      <c r="AX29" s="1" t="s">
        <v>87</v>
      </c>
      <c r="AY29" s="1" t="s">
        <v>107</v>
      </c>
      <c r="AZ29" s="1" t="s">
        <v>185</v>
      </c>
      <c r="BA29" s="1" t="s">
        <v>89</v>
      </c>
      <c r="BB29" s="1" t="s">
        <v>186</v>
      </c>
      <c r="BC29" s="1" t="s">
        <v>109</v>
      </c>
      <c r="BD29" s="1" t="s">
        <v>144</v>
      </c>
      <c r="BE29" s="1" t="s">
        <v>92</v>
      </c>
      <c r="BF29" s="1" t="s">
        <v>93</v>
      </c>
      <c r="BG29" s="1" t="s">
        <v>122</v>
      </c>
      <c r="BH29" s="1" t="s">
        <v>92</v>
      </c>
      <c r="BI29" s="1" t="s">
        <v>123</v>
      </c>
      <c r="BJ29" s="1" t="s">
        <v>93</v>
      </c>
      <c r="BK29" s="1" t="s">
        <v>124</v>
      </c>
      <c r="BL29" s="1" t="s">
        <v>124</v>
      </c>
      <c r="BM29" s="1" t="s">
        <v>110</v>
      </c>
      <c r="BN29" s="1" t="s">
        <v>192</v>
      </c>
    </row>
    <row r="30" spans="2:66" ht="12.75" customHeight="1">
      <c r="B30" s="1">
        <v>84</v>
      </c>
      <c r="C30" s="1" t="s">
        <v>266</v>
      </c>
      <c r="D30" s="1">
        <v>6</v>
      </c>
      <c r="E30" s="1" t="s">
        <v>68</v>
      </c>
      <c r="F30" s="1" t="s">
        <v>267</v>
      </c>
      <c r="G30" s="1" t="s">
        <v>266</v>
      </c>
      <c r="H30" s="1" t="s">
        <v>212</v>
      </c>
      <c r="I30" s="1">
        <v>2014</v>
      </c>
      <c r="J30" s="1" t="s">
        <v>154</v>
      </c>
      <c r="K30"/>
      <c r="L30"/>
      <c r="M30"/>
      <c r="N30"/>
      <c r="O30"/>
      <c r="P30"/>
      <c r="Q30"/>
      <c r="R30"/>
      <c r="S30"/>
      <c r="T30"/>
      <c r="U30"/>
      <c r="V30"/>
      <c r="W30"/>
      <c r="X30"/>
      <c r="Y30" s="1" t="s">
        <v>155</v>
      </c>
      <c r="Z30"/>
      <c r="AA30"/>
      <c r="AB30"/>
      <c r="AC30" s="1" t="s">
        <v>135</v>
      </c>
      <c r="AI30" s="1" t="s">
        <v>88</v>
      </c>
      <c r="AO30" s="1" t="s">
        <v>84</v>
      </c>
      <c r="AP30" s="1" t="s">
        <v>83</v>
      </c>
      <c r="AQ30" s="1" t="s">
        <v>85</v>
      </c>
      <c r="AR30" s="1" t="s">
        <v>86</v>
      </c>
      <c r="AS30" s="1" t="s">
        <v>87</v>
      </c>
      <c r="AU30" s="1" t="s">
        <v>88</v>
      </c>
      <c r="AV30" s="1" t="s">
        <v>78</v>
      </c>
      <c r="AW30" s="1" t="s">
        <v>119</v>
      </c>
      <c r="AX30" s="1" t="s">
        <v>87</v>
      </c>
      <c r="AY30" s="1" t="s">
        <v>107</v>
      </c>
      <c r="AZ30" s="1" t="s">
        <v>89</v>
      </c>
      <c r="BA30" s="1" t="s">
        <v>89</v>
      </c>
      <c r="BB30" s="1" t="s">
        <v>150</v>
      </c>
      <c r="BC30" s="1" t="s">
        <v>110</v>
      </c>
      <c r="BD30" s="1" t="s">
        <v>137</v>
      </c>
      <c r="BE30" s="1" t="s">
        <v>93</v>
      </c>
      <c r="BF30" s="1" t="s">
        <v>92</v>
      </c>
      <c r="BG30" s="1" t="s">
        <v>93</v>
      </c>
      <c r="BH30" s="1" t="s">
        <v>92</v>
      </c>
      <c r="BI30" s="1" t="s">
        <v>92</v>
      </c>
      <c r="BJ30" s="1" t="s">
        <v>93</v>
      </c>
      <c r="BK30" s="1" t="s">
        <v>138</v>
      </c>
      <c r="BL30" s="1" t="s">
        <v>138</v>
      </c>
      <c r="BM30" s="1" t="s">
        <v>110</v>
      </c>
      <c r="BN30" s="1" t="s">
        <v>192</v>
      </c>
    </row>
    <row r="31" spans="2:66" ht="12.75" customHeight="1">
      <c r="B31" s="1">
        <v>85</v>
      </c>
      <c r="C31" s="1" t="s">
        <v>268</v>
      </c>
      <c r="D31" s="1">
        <v>6</v>
      </c>
      <c r="E31" s="1" t="s">
        <v>68</v>
      </c>
      <c r="F31" s="1" t="s">
        <v>269</v>
      </c>
      <c r="G31" s="1" t="s">
        <v>270</v>
      </c>
      <c r="H31" s="1" t="s">
        <v>271</v>
      </c>
      <c r="I31" s="1">
        <v>2011</v>
      </c>
      <c r="J31" s="1" t="s">
        <v>226</v>
      </c>
      <c r="L31" s="2" t="s">
        <v>227</v>
      </c>
      <c r="AC31" s="1" t="s">
        <v>148</v>
      </c>
      <c r="AE31" s="1" t="s">
        <v>87</v>
      </c>
      <c r="AF31" s="1" t="s">
        <v>175</v>
      </c>
      <c r="AG31" s="1" t="s">
        <v>164</v>
      </c>
      <c r="AI31" s="1" t="s">
        <v>78</v>
      </c>
      <c r="AJ31" s="1" t="s">
        <v>116</v>
      </c>
      <c r="AK31" s="1" t="s">
        <v>272</v>
      </c>
      <c r="AN31" s="1" t="s">
        <v>82</v>
      </c>
      <c r="AO31" s="1" t="s">
        <v>83</v>
      </c>
      <c r="AP31" s="1" t="s">
        <v>83</v>
      </c>
      <c r="AQ31" s="1" t="s">
        <v>196</v>
      </c>
      <c r="AR31" s="1" t="s">
        <v>105</v>
      </c>
      <c r="AS31" s="1" t="s">
        <v>87</v>
      </c>
      <c r="AU31" s="1" t="s">
        <v>88</v>
      </c>
      <c r="AV31" s="1" t="s">
        <v>87</v>
      </c>
      <c r="AX31" s="1" t="s">
        <v>88</v>
      </c>
      <c r="AZ31" s="1" t="s">
        <v>89</v>
      </c>
      <c r="BA31" s="1" t="s">
        <v>185</v>
      </c>
      <c r="BB31" s="1" t="s">
        <v>121</v>
      </c>
      <c r="BC31" s="1" t="s">
        <v>121</v>
      </c>
      <c r="BD31" s="1" t="s">
        <v>91</v>
      </c>
      <c r="BE31" s="1" t="s">
        <v>93</v>
      </c>
      <c r="BF31" s="1" t="s">
        <v>93</v>
      </c>
      <c r="BG31" s="1" t="s">
        <v>93</v>
      </c>
      <c r="BH31" s="1" t="s">
        <v>92</v>
      </c>
      <c r="BI31" s="1" t="s">
        <v>92</v>
      </c>
      <c r="BJ31" s="1" t="s">
        <v>92</v>
      </c>
      <c r="BK31" s="1" t="s">
        <v>94</v>
      </c>
      <c r="BL31" s="1" t="s">
        <v>94</v>
      </c>
      <c r="BM31" s="1" t="s">
        <v>109</v>
      </c>
      <c r="BN31" s="1" t="s">
        <v>208</v>
      </c>
    </row>
    <row r="32" spans="2:66" ht="12.75" customHeight="1">
      <c r="B32" s="1">
        <v>87</v>
      </c>
      <c r="C32" s="1" t="s">
        <v>276</v>
      </c>
      <c r="D32" s="1">
        <v>6</v>
      </c>
      <c r="E32" s="1" t="s">
        <v>68</v>
      </c>
      <c r="F32" s="1" t="s">
        <v>277</v>
      </c>
      <c r="G32" s="1" t="s">
        <v>278</v>
      </c>
      <c r="H32" s="1" t="s">
        <v>279</v>
      </c>
      <c r="I32" s="1">
        <v>2010</v>
      </c>
      <c r="J32" s="1" t="s">
        <v>154</v>
      </c>
      <c r="K32"/>
      <c r="L32"/>
      <c r="M32"/>
      <c r="N32"/>
      <c r="O32"/>
      <c r="P32"/>
      <c r="Q32"/>
      <c r="R32"/>
      <c r="S32"/>
      <c r="T32"/>
      <c r="U32"/>
      <c r="V32"/>
      <c r="W32"/>
      <c r="X32"/>
      <c r="Y32" s="1" t="s">
        <v>155</v>
      </c>
      <c r="Z32"/>
      <c r="AA32"/>
      <c r="AB32"/>
      <c r="AC32" s="1" t="s">
        <v>135</v>
      </c>
      <c r="AI32" s="1" t="s">
        <v>88</v>
      </c>
      <c r="AO32" s="1" t="s">
        <v>84</v>
      </c>
      <c r="AP32" s="1" t="s">
        <v>104</v>
      </c>
      <c r="AQ32" s="1" t="s">
        <v>85</v>
      </c>
      <c r="AR32" s="1" t="s">
        <v>86</v>
      </c>
      <c r="AS32" s="1" t="s">
        <v>87</v>
      </c>
      <c r="AU32" s="1" t="s">
        <v>88</v>
      </c>
      <c r="AV32" s="1" t="s">
        <v>78</v>
      </c>
      <c r="AW32" s="1" t="s">
        <v>158</v>
      </c>
      <c r="AX32" s="1" t="s">
        <v>78</v>
      </c>
      <c r="AY32" s="1" t="s">
        <v>159</v>
      </c>
      <c r="AZ32" s="1" t="s">
        <v>89</v>
      </c>
      <c r="BA32" s="1" t="s">
        <v>89</v>
      </c>
      <c r="BB32" s="1" t="s">
        <v>160</v>
      </c>
      <c r="BC32" s="1" t="s">
        <v>150</v>
      </c>
      <c r="BD32" s="1" t="s">
        <v>137</v>
      </c>
      <c r="BE32" s="1" t="s">
        <v>93</v>
      </c>
      <c r="BF32" s="1" t="s">
        <v>93</v>
      </c>
      <c r="BG32" s="1" t="s">
        <v>93</v>
      </c>
      <c r="BH32" s="1" t="s">
        <v>93</v>
      </c>
      <c r="BI32" s="1" t="s">
        <v>93</v>
      </c>
      <c r="BJ32" s="1" t="s">
        <v>93</v>
      </c>
      <c r="BK32" s="1" t="s">
        <v>94</v>
      </c>
      <c r="BL32" s="1" t="s">
        <v>138</v>
      </c>
      <c r="BM32" s="1" t="s">
        <v>110</v>
      </c>
      <c r="BN32" s="1" t="s">
        <v>192</v>
      </c>
    </row>
    <row r="33" spans="2:66" ht="12.75" customHeight="1">
      <c r="B33" s="1">
        <v>88</v>
      </c>
      <c r="C33" s="1" t="s">
        <v>280</v>
      </c>
      <c r="D33" s="1">
        <v>6</v>
      </c>
      <c r="E33" s="1" t="s">
        <v>68</v>
      </c>
      <c r="F33" s="1" t="s">
        <v>281</v>
      </c>
      <c r="G33" s="1" t="s">
        <v>280</v>
      </c>
      <c r="H33" s="1" t="s">
        <v>282</v>
      </c>
      <c r="I33" s="1">
        <v>2013</v>
      </c>
      <c r="J33" s="1" t="s">
        <v>154</v>
      </c>
      <c r="K33"/>
      <c r="L33"/>
      <c r="M33"/>
      <c r="N33"/>
      <c r="O33"/>
      <c r="P33"/>
      <c r="Q33"/>
      <c r="R33"/>
      <c r="S33"/>
      <c r="T33"/>
      <c r="U33"/>
      <c r="V33"/>
      <c r="W33"/>
      <c r="X33"/>
      <c r="Y33" s="1" t="s">
        <v>155</v>
      </c>
      <c r="Z33"/>
      <c r="AA33"/>
      <c r="AB33"/>
      <c r="AC33" s="1" t="s">
        <v>135</v>
      </c>
      <c r="AI33" s="1" t="s">
        <v>88</v>
      </c>
      <c r="AO33" s="1" t="s">
        <v>128</v>
      </c>
      <c r="AP33" s="1" t="s">
        <v>104</v>
      </c>
      <c r="AQ33" s="1" t="s">
        <v>176</v>
      </c>
      <c r="AR33" s="1" t="s">
        <v>130</v>
      </c>
      <c r="AS33" s="1" t="s">
        <v>87</v>
      </c>
      <c r="AU33" s="1" t="s">
        <v>88</v>
      </c>
      <c r="AV33" s="1" t="s">
        <v>78</v>
      </c>
      <c r="AW33" s="1" t="s">
        <v>158</v>
      </c>
      <c r="AX33" s="1" t="s">
        <v>87</v>
      </c>
      <c r="AY33" s="1" t="s">
        <v>107</v>
      </c>
      <c r="AZ33" s="1" t="s">
        <v>183</v>
      </c>
      <c r="BA33" s="1" t="s">
        <v>89</v>
      </c>
      <c r="BB33" s="1" t="s">
        <v>102</v>
      </c>
      <c r="BC33" s="1" t="s">
        <v>150</v>
      </c>
      <c r="BD33" s="1" t="s">
        <v>137</v>
      </c>
      <c r="BE33" s="1" t="s">
        <v>93</v>
      </c>
      <c r="BF33" s="1" t="s">
        <v>93</v>
      </c>
      <c r="BG33" s="1" t="s">
        <v>92</v>
      </c>
      <c r="BH33" s="1" t="s">
        <v>92</v>
      </c>
      <c r="BI33" s="1" t="s">
        <v>92</v>
      </c>
      <c r="BJ33" s="1" t="s">
        <v>92</v>
      </c>
      <c r="BK33" s="1" t="s">
        <v>94</v>
      </c>
      <c r="BL33" s="1" t="s">
        <v>138</v>
      </c>
      <c r="BM33" s="1" t="s">
        <v>110</v>
      </c>
      <c r="BN33" s="1" t="s">
        <v>192</v>
      </c>
    </row>
    <row r="34" spans="2:66" ht="12.75" customHeight="1">
      <c r="B34" s="1">
        <v>89</v>
      </c>
      <c r="C34" s="1" t="s">
        <v>283</v>
      </c>
      <c r="D34" s="1">
        <v>6</v>
      </c>
      <c r="E34" s="1" t="s">
        <v>68</v>
      </c>
      <c r="F34" s="1" t="s">
        <v>284</v>
      </c>
      <c r="G34" s="1" t="s">
        <v>283</v>
      </c>
      <c r="H34" s="1" t="s">
        <v>285</v>
      </c>
      <c r="I34" s="1">
        <v>2013</v>
      </c>
      <c r="J34" s="1" t="s">
        <v>154</v>
      </c>
      <c r="K34"/>
      <c r="L34"/>
      <c r="M34"/>
      <c r="N34"/>
      <c r="O34"/>
      <c r="P34"/>
      <c r="Q34"/>
      <c r="R34"/>
      <c r="S34"/>
      <c r="T34"/>
      <c r="U34"/>
      <c r="V34"/>
      <c r="W34"/>
      <c r="X34"/>
      <c r="Y34" s="1" t="s">
        <v>155</v>
      </c>
      <c r="Z34"/>
      <c r="AA34"/>
      <c r="AB34"/>
      <c r="AC34" s="1" t="s">
        <v>74</v>
      </c>
      <c r="AE34" s="1" t="s">
        <v>87</v>
      </c>
      <c r="AF34" s="1" t="s">
        <v>76</v>
      </c>
      <c r="AG34" s="1" t="s">
        <v>164</v>
      </c>
      <c r="AI34" s="1" t="s">
        <v>87</v>
      </c>
      <c r="AJ34" s="1" t="s">
        <v>116</v>
      </c>
      <c r="AK34" s="1" t="s">
        <v>272</v>
      </c>
      <c r="AN34" s="1" t="s">
        <v>286</v>
      </c>
      <c r="AO34" s="1" t="s">
        <v>136</v>
      </c>
      <c r="AP34" s="1" t="s">
        <v>104</v>
      </c>
      <c r="AQ34" s="1" t="s">
        <v>85</v>
      </c>
      <c r="AR34" s="1" t="s">
        <v>105</v>
      </c>
      <c r="AS34" s="1" t="s">
        <v>87</v>
      </c>
      <c r="AU34" s="1" t="s">
        <v>88</v>
      </c>
      <c r="AV34" s="1" t="s">
        <v>78</v>
      </c>
      <c r="AW34" s="1" t="s">
        <v>158</v>
      </c>
      <c r="AX34" s="1" t="s">
        <v>87</v>
      </c>
      <c r="AY34" s="1" t="s">
        <v>107</v>
      </c>
      <c r="AZ34" s="1" t="s">
        <v>89</v>
      </c>
      <c r="BA34" s="1" t="s">
        <v>89</v>
      </c>
      <c r="BB34" s="1" t="s">
        <v>120</v>
      </c>
      <c r="BC34" s="1" t="s">
        <v>150</v>
      </c>
      <c r="BD34" s="1" t="s">
        <v>137</v>
      </c>
      <c r="BE34" s="1" t="s">
        <v>92</v>
      </c>
      <c r="BF34" s="1" t="s">
        <v>93</v>
      </c>
      <c r="BG34" s="1" t="s">
        <v>93</v>
      </c>
      <c r="BH34" s="1" t="s">
        <v>92</v>
      </c>
      <c r="BI34" s="1" t="s">
        <v>93</v>
      </c>
      <c r="BJ34" s="1" t="s">
        <v>93</v>
      </c>
      <c r="BK34" s="1" t="s">
        <v>138</v>
      </c>
      <c r="BL34" s="1" t="s">
        <v>94</v>
      </c>
      <c r="BM34" s="1" t="s">
        <v>110</v>
      </c>
      <c r="BN34" s="1" t="s">
        <v>177</v>
      </c>
    </row>
    <row r="35" spans="2:66" ht="12.75" customHeight="1">
      <c r="B35" s="1">
        <v>86</v>
      </c>
      <c r="D35" s="1">
        <v>4</v>
      </c>
      <c r="E35" s="1" t="s">
        <v>68</v>
      </c>
      <c r="F35" s="1" t="s">
        <v>273</v>
      </c>
      <c r="G35" s="1" t="s">
        <v>274</v>
      </c>
      <c r="H35" s="1" t="s">
        <v>275</v>
      </c>
      <c r="I35" s="1">
        <v>2013</v>
      </c>
      <c r="J35" s="1" t="s">
        <v>154</v>
      </c>
      <c r="K35"/>
      <c r="L35"/>
      <c r="M35"/>
      <c r="N35"/>
      <c r="O35"/>
      <c r="P35"/>
      <c r="Q35"/>
      <c r="R35"/>
      <c r="S35"/>
      <c r="T35"/>
      <c r="U35"/>
      <c r="V35"/>
      <c r="W35"/>
      <c r="X35"/>
      <c r="Y35" s="1" t="s">
        <v>155</v>
      </c>
      <c r="Z35"/>
      <c r="AA35"/>
      <c r="AB35"/>
      <c r="AC35" s="1" t="s">
        <v>135</v>
      </c>
      <c r="AI35" s="1" t="s">
        <v>88</v>
      </c>
      <c r="AO35" s="1" t="s">
        <v>84</v>
      </c>
      <c r="AP35" s="1" t="s">
        <v>104</v>
      </c>
      <c r="AQ35" s="1" t="s">
        <v>85</v>
      </c>
      <c r="AR35" s="1" t="s">
        <v>105</v>
      </c>
      <c r="AS35" s="1" t="s">
        <v>87</v>
      </c>
      <c r="AU35" s="1" t="s">
        <v>88</v>
      </c>
      <c r="AV35" s="1" t="s">
        <v>78</v>
      </c>
      <c r="AW35" s="1" t="s">
        <v>158</v>
      </c>
      <c r="AX35" s="1" t="s">
        <v>87</v>
      </c>
      <c r="AY35" s="1" t="s">
        <v>107</v>
      </c>
      <c r="AZ35" s="1" t="s">
        <v>89</v>
      </c>
      <c r="BA35" s="1" t="s">
        <v>89</v>
      </c>
      <c r="BB35" s="1" t="s">
        <v>150</v>
      </c>
      <c r="BC35" s="1" t="s">
        <v>150</v>
      </c>
    </row>
    <row r="36" spans="2:66" ht="12.75" customHeight="1">
      <c r="B36" s="1">
        <v>90</v>
      </c>
      <c r="C36" s="1" t="s">
        <v>287</v>
      </c>
      <c r="D36" s="1">
        <v>6</v>
      </c>
      <c r="E36" s="1" t="s">
        <v>68</v>
      </c>
      <c r="F36" s="1" t="s">
        <v>288</v>
      </c>
      <c r="G36" s="1" t="s">
        <v>287</v>
      </c>
      <c r="H36" s="1" t="s">
        <v>289</v>
      </c>
      <c r="I36" s="1">
        <v>2013</v>
      </c>
      <c r="J36" s="1" t="s">
        <v>154</v>
      </c>
      <c r="K36"/>
      <c r="L36"/>
      <c r="M36"/>
      <c r="N36"/>
      <c r="O36"/>
      <c r="P36"/>
      <c r="Q36"/>
      <c r="R36"/>
      <c r="S36"/>
      <c r="T36"/>
      <c r="U36"/>
      <c r="V36"/>
      <c r="W36"/>
      <c r="X36"/>
      <c r="Y36" s="1" t="s">
        <v>99</v>
      </c>
      <c r="Z36"/>
      <c r="AA36"/>
      <c r="AB36"/>
      <c r="AC36" s="1" t="s">
        <v>74</v>
      </c>
      <c r="AE36" s="1" t="s">
        <v>87</v>
      </c>
      <c r="AF36" s="1" t="s">
        <v>100</v>
      </c>
      <c r="AG36" s="1" t="s">
        <v>115</v>
      </c>
      <c r="AI36" s="1" t="s">
        <v>87</v>
      </c>
      <c r="AJ36" s="1" t="s">
        <v>116</v>
      </c>
      <c r="AK36" s="1" t="s">
        <v>102</v>
      </c>
      <c r="AN36" s="1" t="s">
        <v>168</v>
      </c>
      <c r="AO36" s="1" t="s">
        <v>84</v>
      </c>
      <c r="AP36" s="1" t="s">
        <v>104</v>
      </c>
      <c r="AQ36" s="1" t="s">
        <v>85</v>
      </c>
      <c r="AR36" s="1" t="s">
        <v>86</v>
      </c>
      <c r="AS36" s="1" t="s">
        <v>87</v>
      </c>
      <c r="AU36" s="1" t="s">
        <v>88</v>
      </c>
      <c r="AV36" s="1" t="s">
        <v>78</v>
      </c>
      <c r="AW36" s="1" t="s">
        <v>158</v>
      </c>
      <c r="AX36" s="1" t="s">
        <v>87</v>
      </c>
      <c r="AY36" s="1" t="s">
        <v>107</v>
      </c>
      <c r="AZ36" s="1" t="s">
        <v>89</v>
      </c>
      <c r="BA36" s="1" t="s">
        <v>89</v>
      </c>
      <c r="BB36" s="1" t="s">
        <v>150</v>
      </c>
      <c r="BC36" s="1" t="s">
        <v>109</v>
      </c>
      <c r="BD36" s="1" t="s">
        <v>137</v>
      </c>
      <c r="BE36" s="1" t="s">
        <v>92</v>
      </c>
      <c r="BF36" s="1" t="s">
        <v>93</v>
      </c>
      <c r="BG36" s="1" t="s">
        <v>92</v>
      </c>
      <c r="BH36" s="1" t="s">
        <v>92</v>
      </c>
      <c r="BI36" s="1" t="s">
        <v>123</v>
      </c>
      <c r="BJ36" s="1" t="s">
        <v>92</v>
      </c>
      <c r="BK36" s="1" t="s">
        <v>94</v>
      </c>
      <c r="BL36" s="1" t="s">
        <v>138</v>
      </c>
      <c r="BM36" s="1" t="s">
        <v>110</v>
      </c>
      <c r="BN36" s="1" t="s">
        <v>177</v>
      </c>
    </row>
    <row r="37" spans="2:66" ht="12.75" customHeight="1">
      <c r="B37" s="1">
        <v>92</v>
      </c>
      <c r="C37" s="1" t="s">
        <v>291</v>
      </c>
      <c r="D37" s="1">
        <v>6</v>
      </c>
      <c r="E37" s="1" t="s">
        <v>68</v>
      </c>
      <c r="F37" s="1" t="s">
        <v>292</v>
      </c>
      <c r="G37" s="1" t="s">
        <v>293</v>
      </c>
      <c r="H37" s="1" t="s">
        <v>294</v>
      </c>
      <c r="I37" s="1">
        <v>2010</v>
      </c>
      <c r="J37" s="1" t="s">
        <v>226</v>
      </c>
      <c r="L37" s="2" t="s">
        <v>227</v>
      </c>
      <c r="AC37" s="1" t="s">
        <v>74</v>
      </c>
      <c r="AE37" s="1" t="s">
        <v>75</v>
      </c>
      <c r="AF37" s="1" t="s">
        <v>76</v>
      </c>
      <c r="AG37" s="1" t="s">
        <v>164</v>
      </c>
      <c r="AI37" s="1" t="s">
        <v>87</v>
      </c>
      <c r="AJ37" s="1" t="s">
        <v>116</v>
      </c>
      <c r="AK37" s="1" t="s">
        <v>80</v>
      </c>
      <c r="AM37" s="1" t="s">
        <v>167</v>
      </c>
      <c r="AN37" s="1" t="s">
        <v>168</v>
      </c>
      <c r="AO37" s="1" t="s">
        <v>104</v>
      </c>
      <c r="AP37" s="1" t="s">
        <v>104</v>
      </c>
      <c r="AQ37" s="1" t="s">
        <v>85</v>
      </c>
      <c r="AR37" s="1" t="s">
        <v>86</v>
      </c>
      <c r="AS37" s="1" t="s">
        <v>87</v>
      </c>
      <c r="AU37" s="1" t="s">
        <v>88</v>
      </c>
      <c r="AV37" s="1" t="s">
        <v>78</v>
      </c>
      <c r="AW37" s="1" t="s">
        <v>119</v>
      </c>
      <c r="AX37" s="1" t="s">
        <v>87</v>
      </c>
      <c r="AY37" s="1" t="s">
        <v>107</v>
      </c>
      <c r="AZ37" s="1" t="s">
        <v>89</v>
      </c>
      <c r="BA37" s="1" t="s">
        <v>89</v>
      </c>
      <c r="BB37" s="1" t="s">
        <v>150</v>
      </c>
      <c r="BC37" s="1" t="s">
        <v>150</v>
      </c>
      <c r="BD37" s="1" t="s">
        <v>144</v>
      </c>
      <c r="BE37" s="1" t="s">
        <v>92</v>
      </c>
      <c r="BF37" s="1" t="s">
        <v>92</v>
      </c>
      <c r="BG37" s="1" t="s">
        <v>92</v>
      </c>
      <c r="BH37" s="1" t="s">
        <v>92</v>
      </c>
      <c r="BI37" s="1" t="s">
        <v>123</v>
      </c>
      <c r="BJ37" s="1" t="s">
        <v>92</v>
      </c>
      <c r="BK37" s="1" t="s">
        <v>94</v>
      </c>
      <c r="BL37" s="1" t="s">
        <v>94</v>
      </c>
      <c r="BM37" s="1" t="s">
        <v>110</v>
      </c>
      <c r="BN37" s="1" t="s">
        <v>125</v>
      </c>
    </row>
    <row r="38" spans="2:66" ht="12.75" customHeight="1">
      <c r="B38" s="1">
        <v>96</v>
      </c>
      <c r="C38" s="1" t="s">
        <v>300</v>
      </c>
      <c r="D38" s="1">
        <v>6</v>
      </c>
      <c r="E38" s="1" t="s">
        <v>68</v>
      </c>
      <c r="F38" s="1" t="s">
        <v>301</v>
      </c>
      <c r="G38" s="1" t="s">
        <v>302</v>
      </c>
      <c r="H38" s="1" t="s">
        <v>295</v>
      </c>
      <c r="I38" s="1">
        <v>2014</v>
      </c>
      <c r="J38" s="1" t="s">
        <v>154</v>
      </c>
      <c r="K38"/>
      <c r="L38"/>
      <c r="M38"/>
      <c r="N38"/>
      <c r="O38"/>
      <c r="P38"/>
      <c r="Q38"/>
      <c r="R38"/>
      <c r="S38"/>
      <c r="T38"/>
      <c r="U38"/>
      <c r="V38"/>
      <c r="W38"/>
      <c r="X38"/>
      <c r="Y38" s="1" t="s">
        <v>155</v>
      </c>
      <c r="Z38"/>
      <c r="AA38"/>
      <c r="AB38"/>
      <c r="AC38" s="1" t="s">
        <v>135</v>
      </c>
      <c r="AI38" s="1" t="s">
        <v>88</v>
      </c>
      <c r="AO38" s="1" t="s">
        <v>84</v>
      </c>
      <c r="AP38" s="1" t="s">
        <v>104</v>
      </c>
      <c r="AQ38" s="1" t="s">
        <v>85</v>
      </c>
      <c r="AR38" s="1" t="s">
        <v>105</v>
      </c>
      <c r="AS38" s="1" t="s">
        <v>87</v>
      </c>
      <c r="AU38" s="1" t="s">
        <v>88</v>
      </c>
      <c r="AV38" s="1" t="s">
        <v>78</v>
      </c>
      <c r="AW38" s="1" t="s">
        <v>106</v>
      </c>
      <c r="AX38" s="1" t="s">
        <v>87</v>
      </c>
      <c r="AY38" s="1" t="s">
        <v>107</v>
      </c>
      <c r="AZ38" s="1" t="s">
        <v>89</v>
      </c>
      <c r="BA38" s="1" t="s">
        <v>89</v>
      </c>
      <c r="BB38" s="1" t="s">
        <v>109</v>
      </c>
      <c r="BC38" s="1" t="s">
        <v>186</v>
      </c>
      <c r="BD38" s="1" t="s">
        <v>137</v>
      </c>
      <c r="BE38" s="1" t="s">
        <v>92</v>
      </c>
      <c r="BF38" s="1" t="s">
        <v>92</v>
      </c>
      <c r="BG38" s="1" t="s">
        <v>92</v>
      </c>
      <c r="BH38" s="1" t="s">
        <v>93</v>
      </c>
      <c r="BI38" s="1" t="s">
        <v>92</v>
      </c>
      <c r="BJ38" s="1" t="s">
        <v>93</v>
      </c>
      <c r="BK38" s="1" t="s">
        <v>94</v>
      </c>
      <c r="BL38" s="1" t="s">
        <v>94</v>
      </c>
      <c r="BM38" s="1" t="s">
        <v>110</v>
      </c>
      <c r="BN38" s="1" t="s">
        <v>192</v>
      </c>
    </row>
    <row r="39" spans="2:66" ht="12.75" customHeight="1">
      <c r="B39" s="1">
        <v>95</v>
      </c>
      <c r="C39" s="1" t="s">
        <v>296</v>
      </c>
      <c r="D39" s="1">
        <v>6</v>
      </c>
      <c r="E39" s="1" t="s">
        <v>68</v>
      </c>
      <c r="F39" s="1" t="s">
        <v>297</v>
      </c>
      <c r="G39" s="1" t="s">
        <v>296</v>
      </c>
      <c r="H39" s="1" t="s">
        <v>298</v>
      </c>
      <c r="I39" s="1">
        <v>2012</v>
      </c>
      <c r="J39" s="1" t="s">
        <v>226</v>
      </c>
      <c r="L39" s="2" t="s">
        <v>245</v>
      </c>
      <c r="AC39" s="1" t="s">
        <v>74</v>
      </c>
      <c r="AE39" s="1" t="s">
        <v>87</v>
      </c>
      <c r="AF39" s="1" t="s">
        <v>175</v>
      </c>
      <c r="AG39" s="1" t="s">
        <v>164</v>
      </c>
      <c r="AI39" s="1" t="s">
        <v>78</v>
      </c>
      <c r="AJ39" s="1" t="s">
        <v>116</v>
      </c>
      <c r="AK39" s="1" t="s">
        <v>156</v>
      </c>
      <c r="AL39" s="1" t="s">
        <v>299</v>
      </c>
      <c r="AN39" s="1" t="s">
        <v>117</v>
      </c>
      <c r="AO39" s="1" t="s">
        <v>83</v>
      </c>
      <c r="AP39" s="1" t="s">
        <v>84</v>
      </c>
      <c r="AQ39" s="1" t="s">
        <v>85</v>
      </c>
      <c r="AR39" s="1" t="s">
        <v>86</v>
      </c>
      <c r="AS39" s="1" t="s">
        <v>78</v>
      </c>
      <c r="AT39" s="1" t="s">
        <v>237</v>
      </c>
      <c r="AU39" s="1" t="s">
        <v>87</v>
      </c>
      <c r="AV39" s="1" t="s">
        <v>87</v>
      </c>
      <c r="AX39" s="1" t="s">
        <v>88</v>
      </c>
      <c r="AZ39" s="1" t="s">
        <v>89</v>
      </c>
      <c r="BA39" s="1" t="s">
        <v>89</v>
      </c>
      <c r="BB39" s="1" t="s">
        <v>121</v>
      </c>
      <c r="BC39" s="1" t="s">
        <v>109</v>
      </c>
      <c r="BD39" s="1" t="s">
        <v>144</v>
      </c>
      <c r="BE39" s="1" t="s">
        <v>93</v>
      </c>
      <c r="BF39" s="1" t="s">
        <v>123</v>
      </c>
      <c r="BG39" s="1" t="s">
        <v>93</v>
      </c>
      <c r="BH39" s="1" t="s">
        <v>93</v>
      </c>
      <c r="BI39" s="1" t="s">
        <v>123</v>
      </c>
      <c r="BJ39" s="1" t="s">
        <v>93</v>
      </c>
      <c r="BK39" s="1" t="s">
        <v>94</v>
      </c>
      <c r="BL39" s="1" t="s">
        <v>94</v>
      </c>
      <c r="BM39" s="1" t="s">
        <v>109</v>
      </c>
      <c r="BN39" s="1" t="s">
        <v>125</v>
      </c>
    </row>
    <row r="40" spans="2:66" ht="12.75" customHeight="1">
      <c r="B40" s="1">
        <v>97</v>
      </c>
      <c r="C40" s="1" t="s">
        <v>303</v>
      </c>
      <c r="D40" s="1">
        <v>6</v>
      </c>
      <c r="E40" s="1" t="s">
        <v>68</v>
      </c>
      <c r="F40" s="1" t="s">
        <v>304</v>
      </c>
      <c r="G40" s="1" t="s">
        <v>303</v>
      </c>
      <c r="H40" s="1" t="s">
        <v>290</v>
      </c>
      <c r="I40" s="1">
        <v>2014</v>
      </c>
      <c r="J40" s="1" t="s">
        <v>154</v>
      </c>
      <c r="K40"/>
      <c r="L40"/>
      <c r="M40"/>
      <c r="N40"/>
      <c r="O40"/>
      <c r="P40"/>
      <c r="Q40"/>
      <c r="R40"/>
      <c r="S40"/>
      <c r="T40"/>
      <c r="U40"/>
      <c r="V40"/>
      <c r="W40"/>
      <c r="X40"/>
      <c r="Y40" s="1" t="s">
        <v>155</v>
      </c>
      <c r="Z40"/>
      <c r="AA40"/>
      <c r="AB40"/>
      <c r="AC40" s="1" t="s">
        <v>74</v>
      </c>
      <c r="AE40" s="1" t="s">
        <v>87</v>
      </c>
      <c r="AF40" s="1" t="s">
        <v>76</v>
      </c>
      <c r="AG40" s="1" t="s">
        <v>101</v>
      </c>
      <c r="AI40" s="1" t="s">
        <v>87</v>
      </c>
      <c r="AJ40" s="1" t="s">
        <v>116</v>
      </c>
      <c r="AK40" s="1" t="s">
        <v>103</v>
      </c>
      <c r="AN40" s="1" t="s">
        <v>286</v>
      </c>
      <c r="AO40" s="1" t="s">
        <v>84</v>
      </c>
      <c r="AP40" s="1" t="s">
        <v>104</v>
      </c>
      <c r="AQ40" s="1" t="s">
        <v>118</v>
      </c>
      <c r="AR40" s="1" t="s">
        <v>105</v>
      </c>
      <c r="AS40" s="1" t="s">
        <v>78</v>
      </c>
      <c r="AT40" s="1" t="s">
        <v>207</v>
      </c>
      <c r="AU40" s="1" t="s">
        <v>87</v>
      </c>
      <c r="AV40" s="1" t="s">
        <v>87</v>
      </c>
      <c r="AX40" s="1" t="s">
        <v>88</v>
      </c>
      <c r="AZ40" s="1" t="s">
        <v>89</v>
      </c>
      <c r="BA40" s="1" t="s">
        <v>89</v>
      </c>
      <c r="BB40" s="1" t="s">
        <v>150</v>
      </c>
      <c r="BC40" s="1" t="s">
        <v>186</v>
      </c>
      <c r="BD40" s="1" t="s">
        <v>137</v>
      </c>
      <c r="BE40" s="1" t="s">
        <v>93</v>
      </c>
      <c r="BF40" s="1" t="s">
        <v>93</v>
      </c>
      <c r="BG40" s="1" t="s">
        <v>93</v>
      </c>
      <c r="BH40" s="1" t="s">
        <v>93</v>
      </c>
      <c r="BI40" s="1" t="s">
        <v>93</v>
      </c>
      <c r="BJ40" s="1" t="s">
        <v>93</v>
      </c>
      <c r="BK40" s="1" t="s">
        <v>94</v>
      </c>
      <c r="BL40" s="1" t="s">
        <v>138</v>
      </c>
      <c r="BM40" s="1" t="s">
        <v>109</v>
      </c>
      <c r="BN40" s="1" t="s">
        <v>125</v>
      </c>
    </row>
    <row r="41" spans="2:66" ht="12.75" customHeight="1">
      <c r="B41" s="1">
        <v>100</v>
      </c>
      <c r="C41" s="1" t="s">
        <v>306</v>
      </c>
      <c r="D41" s="1">
        <v>6</v>
      </c>
      <c r="E41" s="1" t="s">
        <v>68</v>
      </c>
      <c r="F41" s="1" t="s">
        <v>307</v>
      </c>
      <c r="G41" s="1" t="s">
        <v>306</v>
      </c>
      <c r="H41" s="1" t="s">
        <v>308</v>
      </c>
      <c r="I41" s="1">
        <v>2000</v>
      </c>
      <c r="J41" s="1" t="s">
        <v>305</v>
      </c>
      <c r="K41"/>
      <c r="L41"/>
      <c r="M41"/>
      <c r="N41"/>
      <c r="O41"/>
      <c r="P41"/>
      <c r="Q41"/>
      <c r="R41"/>
      <c r="S41"/>
      <c r="T41"/>
      <c r="U41"/>
      <c r="V41"/>
      <c r="W41" s="1" t="s">
        <v>227</v>
      </c>
      <c r="X41"/>
      <c r="Y41"/>
      <c r="Z41"/>
      <c r="AA41"/>
      <c r="AB41"/>
      <c r="AC41" s="1" t="s">
        <v>148</v>
      </c>
      <c r="AE41" s="1" t="s">
        <v>162</v>
      </c>
      <c r="AF41" s="1" t="s">
        <v>175</v>
      </c>
      <c r="AG41" s="1" t="s">
        <v>115</v>
      </c>
      <c r="AI41" s="1" t="s">
        <v>87</v>
      </c>
      <c r="AJ41" s="1" t="s">
        <v>309</v>
      </c>
      <c r="AK41" s="1" t="s">
        <v>80</v>
      </c>
      <c r="AM41" s="1" t="s">
        <v>102</v>
      </c>
      <c r="AN41" s="1" t="s">
        <v>117</v>
      </c>
      <c r="AO41" s="1" t="s">
        <v>83</v>
      </c>
      <c r="AP41" s="1" t="s">
        <v>83</v>
      </c>
      <c r="AQ41" s="1" t="s">
        <v>196</v>
      </c>
      <c r="AR41" s="1" t="s">
        <v>105</v>
      </c>
      <c r="AS41" s="1" t="s">
        <v>78</v>
      </c>
      <c r="AT41" s="1" t="s">
        <v>228</v>
      </c>
      <c r="AU41" s="1" t="s">
        <v>78</v>
      </c>
      <c r="AV41" s="1" t="s">
        <v>78</v>
      </c>
      <c r="AW41" s="1" t="s">
        <v>119</v>
      </c>
      <c r="AX41" s="1" t="s">
        <v>78</v>
      </c>
      <c r="AY41" s="1" t="s">
        <v>229</v>
      </c>
      <c r="AZ41" s="1" t="s">
        <v>89</v>
      </c>
      <c r="BA41" s="1" t="s">
        <v>89</v>
      </c>
      <c r="BB41" s="1" t="s">
        <v>121</v>
      </c>
      <c r="BC41" s="1" t="s">
        <v>109</v>
      </c>
      <c r="BD41" s="1" t="s">
        <v>91</v>
      </c>
      <c r="BE41" s="1" t="s">
        <v>93</v>
      </c>
      <c r="BF41" s="1" t="s">
        <v>93</v>
      </c>
      <c r="BG41" s="1" t="s">
        <v>93</v>
      </c>
      <c r="BH41" s="1" t="s">
        <v>93</v>
      </c>
      <c r="BI41" s="1" t="s">
        <v>93</v>
      </c>
      <c r="BJ41" s="1" t="s">
        <v>93</v>
      </c>
      <c r="BK41" s="1" t="s">
        <v>138</v>
      </c>
      <c r="BL41" s="1" t="s">
        <v>138</v>
      </c>
      <c r="BM41" s="1" t="s">
        <v>230</v>
      </c>
      <c r="BN41" s="1" t="s">
        <v>139</v>
      </c>
    </row>
    <row r="42" spans="2:66" ht="12.75" customHeight="1">
      <c r="B42" s="1">
        <v>102</v>
      </c>
      <c r="C42" s="1" t="s">
        <v>310</v>
      </c>
      <c r="D42" s="1">
        <v>6</v>
      </c>
      <c r="E42" s="1" t="s">
        <v>68</v>
      </c>
      <c r="F42" s="1" t="s">
        <v>311</v>
      </c>
      <c r="G42" s="1" t="s">
        <v>310</v>
      </c>
      <c r="H42" s="1" t="s">
        <v>312</v>
      </c>
      <c r="I42" s="1">
        <v>2014</v>
      </c>
      <c r="J42" s="1" t="s">
        <v>154</v>
      </c>
      <c r="K42"/>
      <c r="L42"/>
      <c r="M42"/>
      <c r="N42"/>
      <c r="O42"/>
      <c r="P42"/>
      <c r="Q42"/>
      <c r="R42"/>
      <c r="S42"/>
      <c r="T42"/>
      <c r="U42"/>
      <c r="V42"/>
      <c r="W42"/>
      <c r="X42"/>
      <c r="Y42" s="1" t="s">
        <v>155</v>
      </c>
      <c r="Z42"/>
      <c r="AA42"/>
      <c r="AB42"/>
      <c r="AC42" s="1" t="s">
        <v>135</v>
      </c>
      <c r="AI42" s="1" t="s">
        <v>88</v>
      </c>
      <c r="AO42" s="1" t="s">
        <v>104</v>
      </c>
      <c r="AP42" s="1" t="s">
        <v>83</v>
      </c>
      <c r="AQ42" s="1" t="s">
        <v>196</v>
      </c>
      <c r="AR42" s="1" t="s">
        <v>169</v>
      </c>
      <c r="AS42" s="1" t="s">
        <v>87</v>
      </c>
      <c r="AU42" s="1" t="s">
        <v>88</v>
      </c>
      <c r="AV42" s="1" t="s">
        <v>78</v>
      </c>
      <c r="AW42" s="1" t="s">
        <v>119</v>
      </c>
      <c r="AX42" s="1" t="s">
        <v>87</v>
      </c>
      <c r="AY42" s="1" t="s">
        <v>107</v>
      </c>
      <c r="AZ42" s="1" t="s">
        <v>89</v>
      </c>
      <c r="BA42" s="1" t="s">
        <v>89</v>
      </c>
      <c r="BB42" s="1" t="s">
        <v>109</v>
      </c>
      <c r="BC42" s="1" t="s">
        <v>109</v>
      </c>
      <c r="BD42" s="1" t="s">
        <v>137</v>
      </c>
      <c r="BE42" s="1" t="s">
        <v>93</v>
      </c>
      <c r="BF42" s="1" t="s">
        <v>93</v>
      </c>
      <c r="BG42" s="1" t="s">
        <v>93</v>
      </c>
      <c r="BH42" s="1" t="s">
        <v>93</v>
      </c>
      <c r="BI42" s="1" t="s">
        <v>93</v>
      </c>
      <c r="BJ42" s="1" t="s">
        <v>93</v>
      </c>
      <c r="BK42" s="1" t="s">
        <v>138</v>
      </c>
      <c r="BL42" s="1" t="s">
        <v>138</v>
      </c>
      <c r="BM42" s="1" t="s">
        <v>110</v>
      </c>
      <c r="BN42" s="1" t="s">
        <v>111</v>
      </c>
    </row>
    <row r="43" spans="2:66" ht="12.75" customHeight="1">
      <c r="B43" s="1">
        <v>103</v>
      </c>
      <c r="C43" s="1" t="s">
        <v>313</v>
      </c>
      <c r="D43" s="1">
        <v>6</v>
      </c>
      <c r="E43" s="1" t="s">
        <v>68</v>
      </c>
      <c r="F43" s="1" t="s">
        <v>314</v>
      </c>
      <c r="G43" s="1" t="s">
        <v>313</v>
      </c>
      <c r="H43" s="1" t="s">
        <v>315</v>
      </c>
      <c r="I43" s="1">
        <v>2013</v>
      </c>
      <c r="J43" s="1" t="s">
        <v>154</v>
      </c>
      <c r="K43"/>
      <c r="L43"/>
      <c r="M43"/>
      <c r="N43"/>
      <c r="O43"/>
      <c r="P43"/>
      <c r="Q43"/>
      <c r="R43"/>
      <c r="S43"/>
      <c r="T43"/>
      <c r="U43"/>
      <c r="V43"/>
      <c r="W43"/>
      <c r="X43"/>
      <c r="Y43" s="1" t="s">
        <v>155</v>
      </c>
      <c r="Z43"/>
      <c r="AA43"/>
      <c r="AB43"/>
      <c r="AC43" s="1" t="s">
        <v>74</v>
      </c>
      <c r="AE43" s="1" t="s">
        <v>87</v>
      </c>
      <c r="AF43" s="1" t="s">
        <v>76</v>
      </c>
      <c r="AG43" s="1" t="s">
        <v>164</v>
      </c>
      <c r="AI43" s="1" t="s">
        <v>78</v>
      </c>
      <c r="AJ43" s="1" t="s">
        <v>79</v>
      </c>
      <c r="AK43" s="1" t="s">
        <v>103</v>
      </c>
      <c r="AN43" s="1" t="s">
        <v>286</v>
      </c>
      <c r="AO43" s="1" t="s">
        <v>83</v>
      </c>
      <c r="AP43" s="1" t="s">
        <v>83</v>
      </c>
      <c r="AQ43" s="1" t="s">
        <v>85</v>
      </c>
      <c r="AR43" s="1" t="s">
        <v>105</v>
      </c>
      <c r="AS43" s="1" t="s">
        <v>78</v>
      </c>
      <c r="AT43" s="1" t="s">
        <v>207</v>
      </c>
      <c r="AU43" s="1" t="s">
        <v>87</v>
      </c>
      <c r="AV43" s="1" t="s">
        <v>87</v>
      </c>
      <c r="AX43" s="1" t="s">
        <v>88</v>
      </c>
      <c r="AZ43" s="1" t="s">
        <v>89</v>
      </c>
      <c r="BA43" s="1" t="s">
        <v>89</v>
      </c>
      <c r="BB43" s="1" t="s">
        <v>150</v>
      </c>
      <c r="BC43" s="1" t="s">
        <v>160</v>
      </c>
      <c r="BD43" s="1" t="s">
        <v>91</v>
      </c>
      <c r="BE43" s="1" t="s">
        <v>93</v>
      </c>
      <c r="BF43" s="1" t="s">
        <v>93</v>
      </c>
      <c r="BG43" s="1" t="s">
        <v>93</v>
      </c>
      <c r="BH43" s="1" t="s">
        <v>93</v>
      </c>
      <c r="BI43" s="1" t="s">
        <v>93</v>
      </c>
      <c r="BJ43" s="1" t="s">
        <v>93</v>
      </c>
      <c r="BK43" s="1" t="s">
        <v>138</v>
      </c>
      <c r="BL43" s="1" t="s">
        <v>138</v>
      </c>
      <c r="BM43" s="1" t="s">
        <v>109</v>
      </c>
      <c r="BN43" s="1" t="s">
        <v>125</v>
      </c>
    </row>
    <row r="44" spans="2:66" ht="12.75" customHeight="1">
      <c r="B44" s="1">
        <v>105</v>
      </c>
      <c r="C44" s="1" t="s">
        <v>316</v>
      </c>
      <c r="D44" s="1">
        <v>6</v>
      </c>
      <c r="E44" s="1" t="s">
        <v>68</v>
      </c>
      <c r="F44" s="1" t="s">
        <v>317</v>
      </c>
      <c r="G44" s="1" t="s">
        <v>316</v>
      </c>
      <c r="H44" s="1" t="s">
        <v>318</v>
      </c>
      <c r="I44" s="1">
        <v>2014</v>
      </c>
      <c r="J44" s="1" t="s">
        <v>154</v>
      </c>
      <c r="K44"/>
      <c r="L44"/>
      <c r="M44"/>
      <c r="N44"/>
      <c r="O44"/>
      <c r="P44"/>
      <c r="Q44"/>
      <c r="R44"/>
      <c r="S44"/>
      <c r="T44"/>
      <c r="U44"/>
      <c r="V44"/>
      <c r="W44"/>
      <c r="X44"/>
      <c r="Y44" s="1" t="s">
        <v>155</v>
      </c>
      <c r="Z44"/>
      <c r="AA44"/>
      <c r="AB44"/>
      <c r="AC44" s="1" t="s">
        <v>135</v>
      </c>
      <c r="AI44" s="1" t="s">
        <v>88</v>
      </c>
      <c r="AO44" s="1" t="s">
        <v>128</v>
      </c>
      <c r="AP44" s="1" t="s">
        <v>83</v>
      </c>
      <c r="AQ44" s="1" t="s">
        <v>102</v>
      </c>
      <c r="AR44" s="1" t="s">
        <v>102</v>
      </c>
      <c r="AS44" s="1" t="s">
        <v>87</v>
      </c>
      <c r="AU44" s="1" t="s">
        <v>88</v>
      </c>
      <c r="AV44" s="1" t="s">
        <v>87</v>
      </c>
      <c r="AX44" s="1" t="s">
        <v>88</v>
      </c>
      <c r="AZ44" s="1" t="s">
        <v>89</v>
      </c>
      <c r="BA44" s="1" t="s">
        <v>89</v>
      </c>
      <c r="BB44" s="1" t="s">
        <v>109</v>
      </c>
      <c r="BC44" s="1" t="s">
        <v>109</v>
      </c>
      <c r="BD44" s="1" t="s">
        <v>137</v>
      </c>
      <c r="BE44" s="1" t="s">
        <v>92</v>
      </c>
      <c r="BF44" s="1" t="s">
        <v>93</v>
      </c>
      <c r="BG44" s="1" t="s">
        <v>92</v>
      </c>
      <c r="BH44" s="1" t="s">
        <v>92</v>
      </c>
      <c r="BI44" s="1" t="s">
        <v>92</v>
      </c>
      <c r="BJ44" s="1" t="s">
        <v>93</v>
      </c>
      <c r="BK44" s="1" t="s">
        <v>138</v>
      </c>
      <c r="BL44" s="1" t="s">
        <v>138</v>
      </c>
      <c r="BM44" s="1" t="s">
        <v>109</v>
      </c>
      <c r="BN44" s="1" t="s">
        <v>192</v>
      </c>
    </row>
    <row r="45" spans="2:66" ht="12.75" customHeight="1">
      <c r="B45" s="1">
        <v>107</v>
      </c>
      <c r="C45" s="1" t="s">
        <v>319</v>
      </c>
      <c r="D45" s="1">
        <v>6</v>
      </c>
      <c r="E45" s="1" t="s">
        <v>68</v>
      </c>
      <c r="F45" s="1" t="s">
        <v>320</v>
      </c>
      <c r="G45" s="1" t="s">
        <v>319</v>
      </c>
      <c r="H45" s="1" t="s">
        <v>321</v>
      </c>
      <c r="I45" s="1">
        <v>2014</v>
      </c>
      <c r="J45" s="1" t="s">
        <v>161</v>
      </c>
      <c r="K45"/>
      <c r="L45"/>
      <c r="M45"/>
      <c r="N45"/>
      <c r="O45" s="1" t="s">
        <v>98</v>
      </c>
      <c r="P45"/>
      <c r="Q45"/>
      <c r="R45"/>
      <c r="S45"/>
      <c r="T45"/>
      <c r="U45"/>
      <c r="V45"/>
      <c r="W45"/>
      <c r="X45"/>
      <c r="Y45"/>
      <c r="Z45"/>
      <c r="AA45"/>
      <c r="AB45"/>
      <c r="AC45" s="1" t="s">
        <v>135</v>
      </c>
      <c r="AI45" s="1" t="s">
        <v>88</v>
      </c>
      <c r="AO45" s="1" t="s">
        <v>104</v>
      </c>
      <c r="AP45" s="1" t="s">
        <v>104</v>
      </c>
      <c r="AQ45" s="1" t="s">
        <v>85</v>
      </c>
      <c r="AR45" s="1" t="s">
        <v>86</v>
      </c>
      <c r="AS45" s="1" t="s">
        <v>87</v>
      </c>
      <c r="AU45" s="1" t="s">
        <v>88</v>
      </c>
      <c r="AV45" s="1" t="s">
        <v>78</v>
      </c>
      <c r="AW45" s="1" t="s">
        <v>119</v>
      </c>
      <c r="AX45" s="1" t="s">
        <v>78</v>
      </c>
      <c r="AY45" s="1" t="s">
        <v>107</v>
      </c>
      <c r="AZ45" s="1" t="s">
        <v>183</v>
      </c>
      <c r="BA45" s="1" t="s">
        <v>89</v>
      </c>
      <c r="BB45" s="1" t="s">
        <v>186</v>
      </c>
      <c r="BC45" s="1" t="s">
        <v>109</v>
      </c>
      <c r="BD45" s="1" t="s">
        <v>144</v>
      </c>
      <c r="BE45" s="1" t="s">
        <v>93</v>
      </c>
      <c r="BF45" s="1" t="s">
        <v>93</v>
      </c>
      <c r="BG45" s="1" t="s">
        <v>93</v>
      </c>
      <c r="BH45" s="1" t="s">
        <v>93</v>
      </c>
      <c r="BI45" s="1" t="s">
        <v>93</v>
      </c>
      <c r="BJ45" s="1" t="s">
        <v>93</v>
      </c>
      <c r="BK45" s="1" t="s">
        <v>138</v>
      </c>
      <c r="BL45" s="1" t="s">
        <v>138</v>
      </c>
      <c r="BM45" s="1" t="s">
        <v>109</v>
      </c>
      <c r="BN45" s="1" t="s">
        <v>192</v>
      </c>
    </row>
    <row r="46" spans="2:66" ht="12.75" customHeight="1">
      <c r="B46" s="1">
        <v>109</v>
      </c>
      <c r="C46" s="1" t="s">
        <v>322</v>
      </c>
      <c r="D46" s="1">
        <v>6</v>
      </c>
      <c r="E46" s="1" t="s">
        <v>68</v>
      </c>
      <c r="F46" s="1" t="s">
        <v>323</v>
      </c>
      <c r="G46" s="1" t="s">
        <v>322</v>
      </c>
      <c r="H46" s="1" t="s">
        <v>324</v>
      </c>
      <c r="I46" s="1">
        <v>2011</v>
      </c>
      <c r="J46" s="1" t="s">
        <v>325</v>
      </c>
      <c r="K46"/>
      <c r="L46"/>
      <c r="M46"/>
      <c r="N46"/>
      <c r="O46"/>
      <c r="P46"/>
      <c r="Q46"/>
      <c r="R46"/>
      <c r="S46" s="1" t="s">
        <v>326</v>
      </c>
      <c r="T46"/>
      <c r="U46"/>
      <c r="V46"/>
      <c r="W46"/>
      <c r="X46"/>
      <c r="Y46"/>
      <c r="Z46"/>
      <c r="AA46"/>
      <c r="AB46"/>
      <c r="AC46" s="1" t="s">
        <v>74</v>
      </c>
      <c r="AE46" s="1" t="s">
        <v>87</v>
      </c>
      <c r="AF46" s="1" t="s">
        <v>76</v>
      </c>
      <c r="AG46" s="1" t="s">
        <v>115</v>
      </c>
      <c r="AI46" s="1" t="s">
        <v>78</v>
      </c>
      <c r="AJ46" s="1" t="s">
        <v>116</v>
      </c>
      <c r="AK46" s="1" t="s">
        <v>103</v>
      </c>
      <c r="AN46" s="1" t="s">
        <v>117</v>
      </c>
      <c r="AO46" s="1" t="s">
        <v>84</v>
      </c>
      <c r="AP46" s="1" t="s">
        <v>83</v>
      </c>
      <c r="AQ46" s="1" t="s">
        <v>118</v>
      </c>
      <c r="AR46" s="1" t="s">
        <v>105</v>
      </c>
      <c r="AS46" s="1" t="s">
        <v>87</v>
      </c>
      <c r="AU46" s="1" t="s">
        <v>88</v>
      </c>
      <c r="AV46" s="1" t="s">
        <v>87</v>
      </c>
      <c r="AX46" s="1" t="s">
        <v>88</v>
      </c>
      <c r="AZ46" s="1" t="s">
        <v>89</v>
      </c>
      <c r="BA46" s="1" t="s">
        <v>170</v>
      </c>
      <c r="BB46" s="1" t="s">
        <v>109</v>
      </c>
      <c r="BC46" s="1" t="s">
        <v>109</v>
      </c>
      <c r="BD46" s="1" t="s">
        <v>91</v>
      </c>
      <c r="BE46" s="1" t="s">
        <v>93</v>
      </c>
      <c r="BF46" s="1" t="s">
        <v>92</v>
      </c>
      <c r="BG46" s="1" t="s">
        <v>93</v>
      </c>
      <c r="BH46" s="1" t="s">
        <v>93</v>
      </c>
      <c r="BI46" s="1" t="s">
        <v>92</v>
      </c>
      <c r="BJ46" s="1" t="s">
        <v>93</v>
      </c>
      <c r="BK46" s="1" t="s">
        <v>94</v>
      </c>
      <c r="BL46" s="1" t="s">
        <v>138</v>
      </c>
      <c r="BM46" s="1" t="s">
        <v>230</v>
      </c>
      <c r="BN46" s="1" t="s">
        <v>177</v>
      </c>
    </row>
    <row r="47" spans="2:66" ht="12.75" customHeight="1">
      <c r="B47" s="1">
        <v>110</v>
      </c>
      <c r="C47" s="1" t="s">
        <v>327</v>
      </c>
      <c r="D47" s="1">
        <v>6</v>
      </c>
      <c r="E47" s="1" t="s">
        <v>68</v>
      </c>
      <c r="F47" s="1" t="s">
        <v>328</v>
      </c>
      <c r="G47" s="1" t="s">
        <v>329</v>
      </c>
      <c r="H47" s="1" t="s">
        <v>330</v>
      </c>
      <c r="I47" s="1">
        <v>2014</v>
      </c>
      <c r="J47" s="1" t="s">
        <v>161</v>
      </c>
      <c r="K47"/>
      <c r="L47"/>
      <c r="M47"/>
      <c r="N47"/>
      <c r="O47" s="1" t="s">
        <v>96</v>
      </c>
      <c r="P47"/>
      <c r="Q47"/>
      <c r="R47"/>
      <c r="S47"/>
      <c r="T47"/>
      <c r="U47"/>
      <c r="V47"/>
      <c r="W47"/>
      <c r="X47"/>
      <c r="Y47"/>
      <c r="Z47"/>
      <c r="AA47"/>
      <c r="AB47"/>
      <c r="AC47" s="1" t="s">
        <v>74</v>
      </c>
      <c r="AE47" s="1" t="s">
        <v>75</v>
      </c>
      <c r="AF47" s="1" t="s">
        <v>175</v>
      </c>
      <c r="AG47" s="1" t="s">
        <v>164</v>
      </c>
      <c r="AI47" s="1" t="s">
        <v>78</v>
      </c>
      <c r="AJ47" s="1" t="s">
        <v>309</v>
      </c>
      <c r="AK47" s="1" t="s">
        <v>272</v>
      </c>
      <c r="AM47" s="1" t="s">
        <v>167</v>
      </c>
      <c r="AN47" s="1" t="s">
        <v>168</v>
      </c>
      <c r="AO47" s="1" t="s">
        <v>104</v>
      </c>
      <c r="AP47" s="1" t="s">
        <v>104</v>
      </c>
      <c r="AQ47" s="1" t="s">
        <v>85</v>
      </c>
      <c r="AR47" s="1" t="s">
        <v>86</v>
      </c>
      <c r="AS47" s="1" t="s">
        <v>87</v>
      </c>
      <c r="AU47" s="1" t="s">
        <v>88</v>
      </c>
      <c r="AV47" s="1" t="s">
        <v>78</v>
      </c>
      <c r="AW47" s="1" t="s">
        <v>106</v>
      </c>
      <c r="AX47" s="1" t="s">
        <v>87</v>
      </c>
      <c r="AY47" s="1" t="s">
        <v>159</v>
      </c>
      <c r="AZ47" s="1" t="s">
        <v>89</v>
      </c>
      <c r="BA47" s="1" t="s">
        <v>89</v>
      </c>
      <c r="BB47" s="1" t="s">
        <v>160</v>
      </c>
      <c r="BC47" s="1" t="s">
        <v>160</v>
      </c>
      <c r="BD47" s="1" t="s">
        <v>91</v>
      </c>
      <c r="BE47" s="1" t="s">
        <v>92</v>
      </c>
      <c r="BF47" s="1" t="s">
        <v>123</v>
      </c>
      <c r="BG47" s="1" t="s">
        <v>92</v>
      </c>
      <c r="BH47" s="1" t="s">
        <v>93</v>
      </c>
      <c r="BI47" s="1" t="s">
        <v>92</v>
      </c>
      <c r="BJ47" s="1" t="s">
        <v>93</v>
      </c>
      <c r="BK47" s="1" t="s">
        <v>138</v>
      </c>
      <c r="BL47" s="1" t="s">
        <v>94</v>
      </c>
      <c r="BM47" s="1" t="s">
        <v>110</v>
      </c>
      <c r="BN47" s="1" t="s">
        <v>125</v>
      </c>
    </row>
    <row r="48" spans="2:66" ht="12.75" customHeight="1">
      <c r="B48" s="1">
        <v>111</v>
      </c>
      <c r="C48" s="1" t="s">
        <v>331</v>
      </c>
      <c r="D48" s="1">
        <v>6</v>
      </c>
      <c r="E48" s="1" t="s">
        <v>68</v>
      </c>
      <c r="F48" s="1" t="s">
        <v>332</v>
      </c>
      <c r="G48" s="1" t="s">
        <v>331</v>
      </c>
      <c r="H48" s="1" t="s">
        <v>333</v>
      </c>
      <c r="I48" s="1">
        <v>2013</v>
      </c>
      <c r="J48" s="1" t="s">
        <v>154</v>
      </c>
      <c r="K48"/>
      <c r="L48"/>
      <c r="M48"/>
      <c r="N48"/>
      <c r="O48"/>
      <c r="P48"/>
      <c r="Q48"/>
      <c r="R48"/>
      <c r="S48"/>
      <c r="T48"/>
      <c r="U48"/>
      <c r="V48"/>
      <c r="W48"/>
      <c r="X48"/>
      <c r="Y48" s="1" t="s">
        <v>99</v>
      </c>
      <c r="Z48"/>
      <c r="AA48"/>
      <c r="AB48"/>
      <c r="AC48" s="1" t="s">
        <v>148</v>
      </c>
      <c r="AE48" s="1" t="s">
        <v>87</v>
      </c>
      <c r="AF48" s="1" t="s">
        <v>206</v>
      </c>
      <c r="AG48" s="1" t="s">
        <v>164</v>
      </c>
      <c r="AI48" s="1" t="s">
        <v>87</v>
      </c>
      <c r="AJ48" s="1" t="s">
        <v>116</v>
      </c>
      <c r="AK48" s="1" t="s">
        <v>102</v>
      </c>
      <c r="AN48" s="1" t="s">
        <v>117</v>
      </c>
      <c r="AO48" s="1" t="s">
        <v>84</v>
      </c>
      <c r="AP48" s="1" t="s">
        <v>84</v>
      </c>
      <c r="AQ48" s="1" t="s">
        <v>85</v>
      </c>
      <c r="AR48" s="1" t="s">
        <v>86</v>
      </c>
      <c r="AS48" s="1" t="s">
        <v>87</v>
      </c>
      <c r="AU48" s="1" t="s">
        <v>88</v>
      </c>
      <c r="AV48" s="1" t="s">
        <v>87</v>
      </c>
      <c r="AX48" s="1" t="s">
        <v>88</v>
      </c>
      <c r="AZ48" s="1" t="s">
        <v>89</v>
      </c>
      <c r="BA48" s="1" t="s">
        <v>89</v>
      </c>
      <c r="BB48" s="1" t="s">
        <v>121</v>
      </c>
      <c r="BC48" s="1" t="s">
        <v>90</v>
      </c>
      <c r="BD48" s="1" t="s">
        <v>137</v>
      </c>
      <c r="BE48" s="1" t="s">
        <v>92</v>
      </c>
      <c r="BF48" s="1" t="s">
        <v>92</v>
      </c>
      <c r="BG48" s="1" t="s">
        <v>92</v>
      </c>
      <c r="BH48" s="1" t="s">
        <v>92</v>
      </c>
      <c r="BI48" s="1" t="s">
        <v>123</v>
      </c>
      <c r="BJ48" s="1" t="s">
        <v>93</v>
      </c>
      <c r="BK48" s="1" t="s">
        <v>124</v>
      </c>
      <c r="BL48" s="1" t="s">
        <v>94</v>
      </c>
      <c r="BM48" s="1" t="s">
        <v>110</v>
      </c>
      <c r="BN48" s="1" t="s">
        <v>111</v>
      </c>
    </row>
    <row r="49" spans="2:66" ht="12.75" customHeight="1">
      <c r="B49" s="1">
        <v>112</v>
      </c>
      <c r="C49" s="1" t="s">
        <v>334</v>
      </c>
      <c r="D49" s="1">
        <v>6</v>
      </c>
      <c r="E49" s="1" t="s">
        <v>68</v>
      </c>
      <c r="F49" s="1" t="s">
        <v>335</v>
      </c>
      <c r="G49" s="1" t="s">
        <v>336</v>
      </c>
      <c r="H49" s="1" t="s">
        <v>337</v>
      </c>
      <c r="I49" s="1">
        <v>2014</v>
      </c>
      <c r="J49" s="1" t="s">
        <v>161</v>
      </c>
      <c r="K49"/>
      <c r="L49"/>
      <c r="M49"/>
      <c r="N49"/>
      <c r="O49" s="1" t="s">
        <v>98</v>
      </c>
      <c r="P49"/>
      <c r="Q49"/>
      <c r="R49"/>
      <c r="S49"/>
      <c r="T49"/>
      <c r="U49"/>
      <c r="V49"/>
      <c r="W49"/>
      <c r="X49"/>
      <c r="Y49"/>
      <c r="Z49"/>
      <c r="AA49"/>
      <c r="AB49"/>
      <c r="AC49" s="1" t="s">
        <v>135</v>
      </c>
      <c r="AI49" s="1" t="s">
        <v>88</v>
      </c>
      <c r="AO49" s="1" t="s">
        <v>83</v>
      </c>
      <c r="AP49" s="1" t="s">
        <v>104</v>
      </c>
      <c r="AQ49" s="1" t="s">
        <v>85</v>
      </c>
      <c r="AR49" s="1" t="s">
        <v>86</v>
      </c>
      <c r="AS49" s="1" t="s">
        <v>87</v>
      </c>
      <c r="AU49" s="1" t="s">
        <v>88</v>
      </c>
      <c r="AV49" s="1" t="s">
        <v>78</v>
      </c>
      <c r="AW49" s="1" t="s">
        <v>119</v>
      </c>
      <c r="AX49" s="1" t="s">
        <v>78</v>
      </c>
      <c r="AY49" s="1" t="s">
        <v>107</v>
      </c>
      <c r="AZ49" s="1" t="s">
        <v>89</v>
      </c>
      <c r="BA49" s="1" t="s">
        <v>89</v>
      </c>
      <c r="BB49" s="1" t="s">
        <v>150</v>
      </c>
      <c r="BC49" s="1" t="s">
        <v>121</v>
      </c>
      <c r="BD49" s="1" t="s">
        <v>144</v>
      </c>
      <c r="BE49" s="1" t="s">
        <v>93</v>
      </c>
      <c r="BF49" s="1" t="s">
        <v>93</v>
      </c>
      <c r="BG49" s="1" t="s">
        <v>92</v>
      </c>
      <c r="BH49" s="1" t="s">
        <v>92</v>
      </c>
      <c r="BI49" s="1" t="s">
        <v>92</v>
      </c>
      <c r="BJ49" s="1" t="s">
        <v>92</v>
      </c>
      <c r="BK49" s="1" t="s">
        <v>138</v>
      </c>
      <c r="BL49" s="1" t="s">
        <v>138</v>
      </c>
      <c r="BM49" s="1" t="s">
        <v>110</v>
      </c>
      <c r="BN49" s="1" t="s">
        <v>192</v>
      </c>
    </row>
    <row r="50" spans="2:66" ht="12.75" customHeight="1">
      <c r="B50" s="1">
        <v>113</v>
      </c>
      <c r="C50" s="1" t="s">
        <v>338</v>
      </c>
      <c r="D50" s="1">
        <v>6</v>
      </c>
      <c r="E50" s="1" t="s">
        <v>68</v>
      </c>
      <c r="F50" s="1" t="s">
        <v>339</v>
      </c>
      <c r="G50" s="1" t="s">
        <v>338</v>
      </c>
      <c r="H50" s="1" t="s">
        <v>340</v>
      </c>
      <c r="I50" s="1">
        <v>2013</v>
      </c>
      <c r="J50" s="1" t="s">
        <v>341</v>
      </c>
      <c r="K50"/>
      <c r="L50"/>
      <c r="M50"/>
      <c r="N50"/>
      <c r="O50"/>
      <c r="P50"/>
      <c r="Q50"/>
      <c r="R50"/>
      <c r="S50"/>
      <c r="T50"/>
      <c r="U50"/>
      <c r="V50" s="1" t="s">
        <v>155</v>
      </c>
      <c r="W50"/>
      <c r="X50"/>
      <c r="Y50"/>
      <c r="Z50"/>
      <c r="AA50"/>
      <c r="AB50"/>
      <c r="AC50" s="1" t="s">
        <v>74</v>
      </c>
      <c r="AE50" s="1" t="s">
        <v>87</v>
      </c>
      <c r="AF50" s="1" t="s">
        <v>175</v>
      </c>
      <c r="AG50" s="1" t="s">
        <v>115</v>
      </c>
      <c r="AI50" s="1" t="s">
        <v>87</v>
      </c>
      <c r="AJ50" s="1" t="s">
        <v>149</v>
      </c>
      <c r="AK50" s="1" t="s">
        <v>156</v>
      </c>
      <c r="AL50" s="1" t="s">
        <v>342</v>
      </c>
      <c r="AN50" s="1" t="s">
        <v>117</v>
      </c>
      <c r="AO50" s="1" t="s">
        <v>83</v>
      </c>
      <c r="AP50" s="1" t="s">
        <v>104</v>
      </c>
      <c r="AQ50" s="1" t="s">
        <v>196</v>
      </c>
      <c r="AR50" s="1" t="s">
        <v>86</v>
      </c>
      <c r="AS50" s="1" t="s">
        <v>87</v>
      </c>
      <c r="AU50" s="1" t="s">
        <v>88</v>
      </c>
      <c r="AV50" s="1" t="s">
        <v>78</v>
      </c>
      <c r="AW50" s="1" t="s">
        <v>106</v>
      </c>
      <c r="AX50" s="1" t="s">
        <v>78</v>
      </c>
      <c r="AY50" s="1" t="s">
        <v>159</v>
      </c>
      <c r="AZ50" s="1" t="s">
        <v>89</v>
      </c>
      <c r="BA50" s="1" t="s">
        <v>89</v>
      </c>
      <c r="BB50" s="1" t="s">
        <v>150</v>
      </c>
      <c r="BC50" s="1" t="s">
        <v>109</v>
      </c>
      <c r="BD50" s="1" t="s">
        <v>137</v>
      </c>
      <c r="BE50" s="1" t="s">
        <v>93</v>
      </c>
      <c r="BF50" s="1" t="s">
        <v>92</v>
      </c>
      <c r="BG50" s="1" t="s">
        <v>92</v>
      </c>
      <c r="BH50" s="1" t="s">
        <v>92</v>
      </c>
      <c r="BI50" s="1" t="s">
        <v>93</v>
      </c>
      <c r="BJ50" s="1" t="s">
        <v>93</v>
      </c>
      <c r="BK50" s="1" t="s">
        <v>138</v>
      </c>
      <c r="BL50" s="1" t="s">
        <v>94</v>
      </c>
      <c r="BM50" s="1" t="s">
        <v>110</v>
      </c>
      <c r="BN50" s="1" t="s">
        <v>111</v>
      </c>
    </row>
    <row r="51" spans="2:66" ht="12.75" customHeight="1">
      <c r="B51" s="1">
        <v>115</v>
      </c>
      <c r="C51" s="1" t="s">
        <v>343</v>
      </c>
      <c r="D51" s="1">
        <v>6</v>
      </c>
      <c r="E51" s="1" t="s">
        <v>68</v>
      </c>
      <c r="F51" s="1" t="s">
        <v>344</v>
      </c>
      <c r="G51" s="1" t="s">
        <v>343</v>
      </c>
      <c r="H51" s="1" t="s">
        <v>345</v>
      </c>
      <c r="I51" s="1">
        <v>2014</v>
      </c>
      <c r="J51" s="1" t="s">
        <v>341</v>
      </c>
      <c r="K51"/>
      <c r="L51"/>
      <c r="M51"/>
      <c r="N51"/>
      <c r="O51"/>
      <c r="P51"/>
      <c r="Q51"/>
      <c r="R51"/>
      <c r="S51"/>
      <c r="T51"/>
      <c r="U51"/>
      <c r="V51" s="1" t="s">
        <v>346</v>
      </c>
      <c r="W51"/>
      <c r="X51"/>
      <c r="Y51"/>
      <c r="Z51"/>
      <c r="AA51"/>
      <c r="AB51"/>
      <c r="AC51" s="1" t="s">
        <v>135</v>
      </c>
      <c r="AI51" s="1" t="s">
        <v>88</v>
      </c>
      <c r="AO51" s="1" t="s">
        <v>83</v>
      </c>
      <c r="AP51" s="1" t="s">
        <v>84</v>
      </c>
      <c r="AQ51" s="1" t="s">
        <v>176</v>
      </c>
      <c r="AR51" s="1" t="s">
        <v>86</v>
      </c>
      <c r="AS51" s="1" t="s">
        <v>87</v>
      </c>
      <c r="AU51" s="1" t="s">
        <v>88</v>
      </c>
      <c r="AV51" s="1" t="s">
        <v>87</v>
      </c>
      <c r="AX51" s="1" t="s">
        <v>88</v>
      </c>
      <c r="AZ51" s="1" t="s">
        <v>89</v>
      </c>
      <c r="BA51" s="1" t="s">
        <v>89</v>
      </c>
      <c r="BB51" s="1" t="s">
        <v>109</v>
      </c>
      <c r="BC51" s="1" t="s">
        <v>120</v>
      </c>
      <c r="BD51" s="1" t="s">
        <v>144</v>
      </c>
      <c r="BE51" s="1" t="s">
        <v>123</v>
      </c>
      <c r="BF51" s="1" t="s">
        <v>123</v>
      </c>
      <c r="BG51" s="1" t="s">
        <v>92</v>
      </c>
      <c r="BH51" s="1" t="s">
        <v>92</v>
      </c>
      <c r="BI51" s="1" t="s">
        <v>123</v>
      </c>
      <c r="BJ51" s="1" t="s">
        <v>92</v>
      </c>
      <c r="BK51" s="1" t="s">
        <v>138</v>
      </c>
      <c r="BL51" s="1" t="s">
        <v>124</v>
      </c>
      <c r="BM51" s="1" t="s">
        <v>109</v>
      </c>
      <c r="BN51" s="1" t="s">
        <v>192</v>
      </c>
    </row>
    <row r="52" spans="2:66" ht="12.75" customHeight="1">
      <c r="B52" s="1">
        <v>117</v>
      </c>
      <c r="C52" s="1" t="s">
        <v>347</v>
      </c>
      <c r="D52" s="1">
        <v>6</v>
      </c>
      <c r="E52" s="1" t="s">
        <v>68</v>
      </c>
      <c r="F52" s="1" t="s">
        <v>348</v>
      </c>
      <c r="G52" s="1" t="s">
        <v>347</v>
      </c>
      <c r="H52" s="1" t="s">
        <v>349</v>
      </c>
      <c r="I52" s="1">
        <v>2013</v>
      </c>
      <c r="J52" s="1" t="s">
        <v>341</v>
      </c>
      <c r="K52"/>
      <c r="L52"/>
      <c r="M52"/>
      <c r="N52"/>
      <c r="O52"/>
      <c r="P52"/>
      <c r="Q52"/>
      <c r="R52"/>
      <c r="S52"/>
      <c r="T52"/>
      <c r="U52"/>
      <c r="V52" s="1" t="s">
        <v>346</v>
      </c>
      <c r="W52"/>
      <c r="X52"/>
      <c r="Y52"/>
      <c r="Z52"/>
      <c r="AA52"/>
      <c r="AB52"/>
      <c r="AC52" s="1" t="s">
        <v>148</v>
      </c>
      <c r="AE52" s="1" t="s">
        <v>87</v>
      </c>
      <c r="AF52" s="1" t="s">
        <v>206</v>
      </c>
      <c r="AG52" s="1" t="s">
        <v>164</v>
      </c>
      <c r="AI52" s="1" t="s">
        <v>78</v>
      </c>
      <c r="AJ52" s="1" t="s">
        <v>116</v>
      </c>
      <c r="AK52" s="1" t="s">
        <v>272</v>
      </c>
      <c r="AN52" s="1" t="s">
        <v>117</v>
      </c>
      <c r="AO52" s="1" t="s">
        <v>83</v>
      </c>
      <c r="AP52" s="1" t="s">
        <v>136</v>
      </c>
      <c r="AQ52" s="1" t="s">
        <v>118</v>
      </c>
      <c r="AR52" s="1" t="s">
        <v>130</v>
      </c>
      <c r="AS52" s="1" t="s">
        <v>87</v>
      </c>
      <c r="AU52" s="1" t="s">
        <v>88</v>
      </c>
      <c r="AV52" s="1" t="s">
        <v>87</v>
      </c>
      <c r="AX52" s="1" t="s">
        <v>88</v>
      </c>
      <c r="AZ52" s="1" t="s">
        <v>89</v>
      </c>
      <c r="BA52" s="1" t="s">
        <v>89</v>
      </c>
      <c r="BB52" s="1" t="s">
        <v>121</v>
      </c>
      <c r="BC52" s="1" t="s">
        <v>120</v>
      </c>
      <c r="BD52" s="1" t="s">
        <v>91</v>
      </c>
      <c r="BE52" s="1" t="s">
        <v>92</v>
      </c>
      <c r="BF52" s="1" t="s">
        <v>92</v>
      </c>
      <c r="BG52" s="1" t="s">
        <v>123</v>
      </c>
      <c r="BH52" s="1" t="s">
        <v>92</v>
      </c>
      <c r="BI52" s="1" t="s">
        <v>122</v>
      </c>
      <c r="BJ52" s="1" t="s">
        <v>92</v>
      </c>
      <c r="BK52" s="1" t="s">
        <v>124</v>
      </c>
      <c r="BL52" s="1" t="s">
        <v>94</v>
      </c>
      <c r="BM52" s="1" t="s">
        <v>109</v>
      </c>
      <c r="BN52" s="1" t="s">
        <v>125</v>
      </c>
    </row>
    <row r="53" spans="2:66" ht="12.75" customHeight="1">
      <c r="B53" s="1">
        <v>118</v>
      </c>
      <c r="C53" s="1" t="s">
        <v>350</v>
      </c>
      <c r="D53" s="1">
        <v>6</v>
      </c>
      <c r="E53" s="1" t="s">
        <v>68</v>
      </c>
      <c r="F53" s="1" t="s">
        <v>351</v>
      </c>
      <c r="G53" s="1" t="s">
        <v>350</v>
      </c>
      <c r="H53" s="1" t="s">
        <v>352</v>
      </c>
      <c r="I53" s="1">
        <v>2014</v>
      </c>
      <c r="J53" s="1" t="s">
        <v>72</v>
      </c>
      <c r="K53"/>
      <c r="L53"/>
      <c r="M53"/>
      <c r="N53" s="1" t="s">
        <v>73</v>
      </c>
      <c r="O53"/>
      <c r="P53"/>
      <c r="Q53"/>
      <c r="R53"/>
      <c r="S53"/>
      <c r="T53"/>
      <c r="U53"/>
      <c r="V53"/>
      <c r="W53"/>
      <c r="X53"/>
      <c r="Y53"/>
      <c r="Z53"/>
      <c r="AA53"/>
      <c r="AB53"/>
      <c r="AC53" s="1" t="s">
        <v>148</v>
      </c>
      <c r="AE53" s="1" t="s">
        <v>162</v>
      </c>
      <c r="AF53" s="1" t="s">
        <v>206</v>
      </c>
      <c r="AG53" s="1" t="s">
        <v>164</v>
      </c>
      <c r="AI53" s="1" t="s">
        <v>78</v>
      </c>
      <c r="AJ53" s="1" t="s">
        <v>309</v>
      </c>
      <c r="AK53" s="1" t="s">
        <v>272</v>
      </c>
      <c r="AM53" s="1" t="s">
        <v>167</v>
      </c>
      <c r="AN53" s="1" t="s">
        <v>117</v>
      </c>
      <c r="AO53" s="1" t="s">
        <v>84</v>
      </c>
      <c r="AP53" s="1" t="s">
        <v>104</v>
      </c>
      <c r="AQ53" s="1" t="s">
        <v>85</v>
      </c>
      <c r="AR53" s="1" t="s">
        <v>105</v>
      </c>
      <c r="AS53" s="1" t="s">
        <v>87</v>
      </c>
      <c r="AU53" s="1" t="s">
        <v>88</v>
      </c>
      <c r="AV53" s="1" t="s">
        <v>87</v>
      </c>
      <c r="AX53" s="1" t="s">
        <v>88</v>
      </c>
      <c r="AZ53" s="1" t="s">
        <v>89</v>
      </c>
      <c r="BA53" s="1" t="s">
        <v>89</v>
      </c>
      <c r="BB53" s="1" t="s">
        <v>102</v>
      </c>
      <c r="BC53" s="1" t="s">
        <v>120</v>
      </c>
      <c r="BD53" s="1" t="s">
        <v>91</v>
      </c>
      <c r="BE53" s="1" t="s">
        <v>93</v>
      </c>
      <c r="BF53" s="1" t="s">
        <v>92</v>
      </c>
      <c r="BG53" s="1" t="s">
        <v>92</v>
      </c>
      <c r="BH53" s="1" t="s">
        <v>93</v>
      </c>
      <c r="BI53" s="1" t="s">
        <v>123</v>
      </c>
      <c r="BJ53" s="1" t="s">
        <v>92</v>
      </c>
      <c r="BK53" s="1" t="s">
        <v>138</v>
      </c>
      <c r="BL53" s="1" t="s">
        <v>138</v>
      </c>
      <c r="BM53" s="1" t="s">
        <v>110</v>
      </c>
      <c r="BN53" s="1" t="s">
        <v>208</v>
      </c>
    </row>
    <row r="54" spans="2:66" ht="12.75" customHeight="1">
      <c r="B54" s="1">
        <v>120</v>
      </c>
      <c r="C54" s="1" t="s">
        <v>355</v>
      </c>
      <c r="D54" s="1">
        <v>6</v>
      </c>
      <c r="E54" s="1" t="s">
        <v>68</v>
      </c>
      <c r="F54" s="1" t="s">
        <v>356</v>
      </c>
      <c r="G54" s="1" t="s">
        <v>357</v>
      </c>
      <c r="H54" s="1" t="s">
        <v>358</v>
      </c>
      <c r="I54" s="1">
        <v>2013</v>
      </c>
      <c r="J54" s="1" t="s">
        <v>154</v>
      </c>
      <c r="K54"/>
      <c r="L54"/>
      <c r="M54"/>
      <c r="N54"/>
      <c r="O54"/>
      <c r="P54"/>
      <c r="Q54"/>
      <c r="R54"/>
      <c r="S54"/>
      <c r="T54"/>
      <c r="U54"/>
      <c r="V54"/>
      <c r="W54"/>
      <c r="X54"/>
      <c r="Y54" s="1" t="s">
        <v>155</v>
      </c>
      <c r="Z54"/>
      <c r="AA54"/>
      <c r="AB54"/>
      <c r="AC54" s="1" t="s">
        <v>135</v>
      </c>
      <c r="AI54" s="1" t="s">
        <v>88</v>
      </c>
      <c r="AO54" s="1" t="s">
        <v>136</v>
      </c>
      <c r="AP54" s="1" t="s">
        <v>83</v>
      </c>
      <c r="AQ54" s="1" t="s">
        <v>85</v>
      </c>
      <c r="AR54" s="1" t="s">
        <v>105</v>
      </c>
      <c r="AS54" s="1" t="s">
        <v>87</v>
      </c>
      <c r="AU54" s="1" t="s">
        <v>88</v>
      </c>
      <c r="AV54" s="1" t="s">
        <v>78</v>
      </c>
      <c r="AW54" s="1" t="s">
        <v>158</v>
      </c>
      <c r="AX54" s="1" t="s">
        <v>87</v>
      </c>
      <c r="AY54" s="1" t="s">
        <v>107</v>
      </c>
      <c r="AZ54" s="1" t="s">
        <v>170</v>
      </c>
      <c r="BA54" s="1" t="s">
        <v>89</v>
      </c>
      <c r="BB54" s="1" t="s">
        <v>186</v>
      </c>
      <c r="BC54" s="1" t="s">
        <v>186</v>
      </c>
      <c r="BD54" s="1" t="s">
        <v>137</v>
      </c>
      <c r="BE54" s="1" t="s">
        <v>93</v>
      </c>
      <c r="BF54" s="1" t="s">
        <v>93</v>
      </c>
      <c r="BG54" s="1" t="s">
        <v>93</v>
      </c>
      <c r="BH54" s="1" t="s">
        <v>93</v>
      </c>
      <c r="BI54" s="1" t="s">
        <v>93</v>
      </c>
      <c r="BJ54" s="1" t="s">
        <v>93</v>
      </c>
      <c r="BK54" s="1" t="s">
        <v>138</v>
      </c>
      <c r="BL54" s="1" t="s">
        <v>138</v>
      </c>
      <c r="BM54" s="1" t="s">
        <v>110</v>
      </c>
      <c r="BN54" s="1" t="s">
        <v>192</v>
      </c>
    </row>
    <row r="55" spans="2:66" ht="12.75" customHeight="1">
      <c r="B55" s="1">
        <v>121</v>
      </c>
      <c r="C55" s="1" t="s">
        <v>359</v>
      </c>
      <c r="D55" s="1">
        <v>6</v>
      </c>
      <c r="E55" s="1" t="s">
        <v>68</v>
      </c>
      <c r="F55" s="1" t="s">
        <v>360</v>
      </c>
      <c r="G55" s="1" t="s">
        <v>359</v>
      </c>
      <c r="H55" s="1" t="s">
        <v>361</v>
      </c>
      <c r="I55" s="1">
        <v>2014</v>
      </c>
      <c r="J55" s="1" t="s">
        <v>154</v>
      </c>
      <c r="K55"/>
      <c r="L55"/>
      <c r="M55"/>
      <c r="N55"/>
      <c r="O55"/>
      <c r="P55"/>
      <c r="Q55"/>
      <c r="R55"/>
      <c r="S55"/>
      <c r="T55"/>
      <c r="U55"/>
      <c r="V55"/>
      <c r="W55"/>
      <c r="X55"/>
      <c r="Y55" s="1" t="s">
        <v>155</v>
      </c>
      <c r="Z55"/>
      <c r="AA55"/>
      <c r="AB55"/>
      <c r="AC55" s="1" t="s">
        <v>135</v>
      </c>
      <c r="AI55" s="1" t="s">
        <v>88</v>
      </c>
      <c r="AO55" s="1" t="s">
        <v>84</v>
      </c>
      <c r="AP55" s="1" t="s">
        <v>104</v>
      </c>
      <c r="AQ55" s="1" t="s">
        <v>85</v>
      </c>
      <c r="AR55" s="1" t="s">
        <v>86</v>
      </c>
      <c r="AS55" s="1" t="s">
        <v>87</v>
      </c>
      <c r="AU55" s="1" t="s">
        <v>88</v>
      </c>
      <c r="AV55" s="1" t="s">
        <v>78</v>
      </c>
      <c r="AW55" s="1" t="s">
        <v>106</v>
      </c>
      <c r="AX55" s="1" t="s">
        <v>87</v>
      </c>
      <c r="AY55" s="1" t="s">
        <v>107</v>
      </c>
      <c r="AZ55" s="1" t="s">
        <v>89</v>
      </c>
      <c r="BA55" s="1" t="s">
        <v>89</v>
      </c>
      <c r="BB55" s="1" t="s">
        <v>160</v>
      </c>
      <c r="BC55" s="1" t="s">
        <v>109</v>
      </c>
      <c r="BD55" s="1" t="s">
        <v>144</v>
      </c>
      <c r="BE55" s="1" t="s">
        <v>92</v>
      </c>
      <c r="BF55" s="1" t="s">
        <v>92</v>
      </c>
      <c r="BG55" s="1" t="s">
        <v>92</v>
      </c>
      <c r="BH55" s="1" t="s">
        <v>92</v>
      </c>
      <c r="BI55" s="1" t="s">
        <v>92</v>
      </c>
      <c r="BJ55" s="1" t="s">
        <v>92</v>
      </c>
      <c r="BK55" s="1" t="s">
        <v>94</v>
      </c>
      <c r="BL55" s="1" t="s">
        <v>94</v>
      </c>
      <c r="BM55" s="1" t="s">
        <v>110</v>
      </c>
      <c r="BN55" s="1" t="s">
        <v>111</v>
      </c>
    </row>
    <row r="56" spans="2:66" ht="12.75" customHeight="1">
      <c r="B56" s="1">
        <v>122</v>
      </c>
      <c r="C56" s="1" t="s">
        <v>362</v>
      </c>
      <c r="D56" s="1">
        <v>6</v>
      </c>
      <c r="E56" s="1" t="s">
        <v>68</v>
      </c>
      <c r="F56" s="1" t="s">
        <v>363</v>
      </c>
      <c r="G56" s="1" t="s">
        <v>362</v>
      </c>
      <c r="H56" s="1" t="s">
        <v>364</v>
      </c>
      <c r="I56" s="1">
        <v>2015</v>
      </c>
      <c r="J56" s="1" t="s">
        <v>72</v>
      </c>
      <c r="K56"/>
      <c r="L56"/>
      <c r="M56"/>
      <c r="N56" s="1" t="s">
        <v>73</v>
      </c>
      <c r="O56"/>
      <c r="P56"/>
      <c r="Q56"/>
      <c r="R56"/>
      <c r="S56"/>
      <c r="T56"/>
      <c r="U56"/>
      <c r="V56"/>
      <c r="W56"/>
      <c r="X56"/>
      <c r="Y56"/>
      <c r="Z56"/>
      <c r="AA56"/>
      <c r="AB56"/>
      <c r="AC56" s="1" t="s">
        <v>148</v>
      </c>
      <c r="AE56" s="1" t="s">
        <v>87</v>
      </c>
      <c r="AF56" s="1" t="s">
        <v>206</v>
      </c>
      <c r="AG56" s="1" t="s">
        <v>164</v>
      </c>
      <c r="AI56" s="1" t="s">
        <v>78</v>
      </c>
      <c r="AJ56" s="1" t="s">
        <v>116</v>
      </c>
      <c r="AK56" s="1" t="s">
        <v>103</v>
      </c>
      <c r="AN56" s="1" t="s">
        <v>117</v>
      </c>
      <c r="AO56" s="1" t="s">
        <v>83</v>
      </c>
      <c r="AP56" s="1" t="s">
        <v>104</v>
      </c>
      <c r="AQ56" s="1" t="s">
        <v>118</v>
      </c>
      <c r="AR56" s="1" t="s">
        <v>86</v>
      </c>
      <c r="AS56" s="1" t="s">
        <v>87</v>
      </c>
      <c r="AU56" s="1" t="s">
        <v>88</v>
      </c>
      <c r="AV56" s="1" t="s">
        <v>87</v>
      </c>
      <c r="AX56" s="1" t="s">
        <v>88</v>
      </c>
      <c r="AZ56" s="1" t="s">
        <v>89</v>
      </c>
      <c r="BA56" s="1" t="s">
        <v>89</v>
      </c>
      <c r="BB56" s="1" t="s">
        <v>150</v>
      </c>
      <c r="BC56" s="1" t="s">
        <v>121</v>
      </c>
      <c r="BD56" s="1" t="s">
        <v>144</v>
      </c>
      <c r="BE56" s="1" t="s">
        <v>93</v>
      </c>
      <c r="BF56" s="1" t="s">
        <v>92</v>
      </c>
      <c r="BG56" s="1" t="s">
        <v>92</v>
      </c>
      <c r="BH56" s="1" t="s">
        <v>93</v>
      </c>
      <c r="BI56" s="1" t="s">
        <v>123</v>
      </c>
      <c r="BJ56" s="1" t="s">
        <v>93</v>
      </c>
      <c r="BK56" s="1" t="s">
        <v>138</v>
      </c>
      <c r="BL56" s="1" t="s">
        <v>94</v>
      </c>
      <c r="BM56" s="1" t="s">
        <v>109</v>
      </c>
      <c r="BN56" s="1" t="s">
        <v>125</v>
      </c>
    </row>
    <row r="57" spans="2:66" ht="12.75" customHeight="1">
      <c r="B57" s="1">
        <v>123</v>
      </c>
      <c r="C57" s="1" t="s">
        <v>365</v>
      </c>
      <c r="D57" s="1">
        <v>6</v>
      </c>
      <c r="E57" s="1" t="s">
        <v>68</v>
      </c>
      <c r="F57" s="1" t="s">
        <v>366</v>
      </c>
      <c r="G57" s="1" t="s">
        <v>365</v>
      </c>
      <c r="H57" s="1" t="s">
        <v>367</v>
      </c>
      <c r="I57" s="1">
        <v>2014</v>
      </c>
      <c r="J57" s="1" t="s">
        <v>341</v>
      </c>
      <c r="K57"/>
      <c r="L57"/>
      <c r="M57"/>
      <c r="N57"/>
      <c r="O57"/>
      <c r="P57"/>
      <c r="Q57"/>
      <c r="R57"/>
      <c r="S57"/>
      <c r="T57"/>
      <c r="U57"/>
      <c r="V57" s="1" t="s">
        <v>346</v>
      </c>
      <c r="W57"/>
      <c r="X57"/>
      <c r="Y57"/>
      <c r="Z57"/>
      <c r="AA57"/>
      <c r="AB57"/>
      <c r="AC57" s="1" t="s">
        <v>135</v>
      </c>
      <c r="AI57" s="1" t="s">
        <v>88</v>
      </c>
      <c r="AO57" s="1" t="s">
        <v>84</v>
      </c>
      <c r="AP57" s="1" t="s">
        <v>104</v>
      </c>
      <c r="AQ57" s="1" t="s">
        <v>118</v>
      </c>
      <c r="AR57" s="1" t="s">
        <v>102</v>
      </c>
      <c r="AS57" s="1" t="s">
        <v>87</v>
      </c>
      <c r="AU57" s="1" t="s">
        <v>88</v>
      </c>
      <c r="AV57" s="1" t="s">
        <v>78</v>
      </c>
      <c r="AW57" s="1" t="s">
        <v>158</v>
      </c>
      <c r="AX57" s="1" t="s">
        <v>87</v>
      </c>
      <c r="AY57" s="1" t="s">
        <v>159</v>
      </c>
      <c r="AZ57" s="1" t="s">
        <v>183</v>
      </c>
      <c r="BA57" s="1" t="s">
        <v>89</v>
      </c>
      <c r="BB57" s="1" t="s">
        <v>109</v>
      </c>
      <c r="BC57" s="1" t="s">
        <v>186</v>
      </c>
      <c r="BD57" s="1" t="s">
        <v>137</v>
      </c>
      <c r="BE57" s="1" t="s">
        <v>92</v>
      </c>
      <c r="BF57" s="1" t="s">
        <v>92</v>
      </c>
      <c r="BG57" s="1" t="s">
        <v>92</v>
      </c>
      <c r="BH57" s="1" t="s">
        <v>123</v>
      </c>
      <c r="BI57" s="1" t="s">
        <v>123</v>
      </c>
      <c r="BJ57" s="1" t="s">
        <v>92</v>
      </c>
      <c r="BK57" s="1" t="s">
        <v>94</v>
      </c>
      <c r="BL57" s="1" t="s">
        <v>94</v>
      </c>
      <c r="BM57" s="1" t="s">
        <v>110</v>
      </c>
      <c r="BN57" s="1" t="s">
        <v>192</v>
      </c>
    </row>
    <row r="58" spans="2:66" ht="12.75" customHeight="1">
      <c r="B58" s="1">
        <v>124</v>
      </c>
      <c r="C58" s="1" t="s">
        <v>368</v>
      </c>
      <c r="D58" s="1">
        <v>6</v>
      </c>
      <c r="E58" s="1" t="s">
        <v>68</v>
      </c>
      <c r="F58" s="1" t="s">
        <v>369</v>
      </c>
      <c r="G58" s="1" t="s">
        <v>370</v>
      </c>
      <c r="H58" s="1" t="s">
        <v>371</v>
      </c>
      <c r="I58" s="1">
        <v>2014</v>
      </c>
      <c r="J58" s="1" t="s">
        <v>161</v>
      </c>
      <c r="K58"/>
      <c r="L58"/>
      <c r="M58"/>
      <c r="N58"/>
      <c r="O58" s="1" t="s">
        <v>96</v>
      </c>
      <c r="P58"/>
      <c r="Q58"/>
      <c r="R58"/>
      <c r="S58"/>
      <c r="T58"/>
      <c r="U58"/>
      <c r="V58"/>
      <c r="W58"/>
      <c r="X58"/>
      <c r="Y58"/>
      <c r="Z58"/>
      <c r="AA58"/>
      <c r="AB58"/>
      <c r="AC58" s="1" t="s">
        <v>135</v>
      </c>
      <c r="AI58" s="1" t="s">
        <v>88</v>
      </c>
      <c r="AO58" s="1" t="s">
        <v>84</v>
      </c>
      <c r="AP58" s="1" t="s">
        <v>104</v>
      </c>
      <c r="AQ58" s="1" t="s">
        <v>85</v>
      </c>
      <c r="AR58" s="1" t="s">
        <v>86</v>
      </c>
      <c r="AS58" s="1" t="s">
        <v>87</v>
      </c>
      <c r="AU58" s="1" t="s">
        <v>88</v>
      </c>
      <c r="AV58" s="1" t="s">
        <v>78</v>
      </c>
      <c r="AW58" s="1" t="s">
        <v>119</v>
      </c>
      <c r="AX58" s="1" t="s">
        <v>78</v>
      </c>
      <c r="AY58" s="1" t="s">
        <v>107</v>
      </c>
      <c r="AZ58" s="1" t="s">
        <v>89</v>
      </c>
      <c r="BA58" s="1" t="s">
        <v>170</v>
      </c>
      <c r="BB58" s="1" t="s">
        <v>186</v>
      </c>
      <c r="BC58" s="1" t="s">
        <v>186</v>
      </c>
      <c r="BD58" s="1" t="s">
        <v>144</v>
      </c>
      <c r="BE58" s="1" t="s">
        <v>92</v>
      </c>
      <c r="BF58" s="1" t="s">
        <v>92</v>
      </c>
      <c r="BG58" s="1" t="s">
        <v>92</v>
      </c>
      <c r="BH58" s="1" t="s">
        <v>92</v>
      </c>
      <c r="BI58" s="1" t="s">
        <v>123</v>
      </c>
      <c r="BJ58" s="1" t="s">
        <v>92</v>
      </c>
      <c r="BK58" s="1" t="s">
        <v>138</v>
      </c>
      <c r="BL58" s="1" t="s">
        <v>94</v>
      </c>
      <c r="BM58" s="1" t="s">
        <v>110</v>
      </c>
      <c r="BN58" s="1" t="s">
        <v>192</v>
      </c>
    </row>
    <row r="59" spans="2:66" ht="12.75" customHeight="1">
      <c r="B59" s="1">
        <v>125</v>
      </c>
      <c r="C59" s="1" t="s">
        <v>372</v>
      </c>
      <c r="D59" s="1">
        <v>6</v>
      </c>
      <c r="E59" s="1" t="s">
        <v>68</v>
      </c>
      <c r="F59" s="1" t="s">
        <v>373</v>
      </c>
      <c r="G59" s="1" t="s">
        <v>372</v>
      </c>
      <c r="H59" s="1" t="s">
        <v>353</v>
      </c>
      <c r="I59" s="1">
        <v>2014</v>
      </c>
      <c r="J59" s="1" t="s">
        <v>341</v>
      </c>
      <c r="K59"/>
      <c r="L59"/>
      <c r="M59"/>
      <c r="N59"/>
      <c r="O59"/>
      <c r="P59"/>
      <c r="Q59"/>
      <c r="R59"/>
      <c r="S59"/>
      <c r="T59"/>
      <c r="U59"/>
      <c r="V59" s="1" t="s">
        <v>354</v>
      </c>
      <c r="W59"/>
      <c r="X59"/>
      <c r="Y59"/>
      <c r="Z59"/>
      <c r="AA59"/>
      <c r="AB59"/>
      <c r="AC59" s="1" t="s">
        <v>74</v>
      </c>
      <c r="AE59" s="1" t="s">
        <v>87</v>
      </c>
      <c r="AF59" s="1" t="s">
        <v>163</v>
      </c>
      <c r="AG59" s="1" t="s">
        <v>102</v>
      </c>
      <c r="AI59" s="1" t="s">
        <v>87</v>
      </c>
      <c r="AJ59" s="1" t="s">
        <v>102</v>
      </c>
      <c r="AK59" s="1" t="s">
        <v>156</v>
      </c>
      <c r="AL59" s="1" t="s">
        <v>374</v>
      </c>
      <c r="AN59" s="1" t="s">
        <v>117</v>
      </c>
      <c r="AO59" s="1" t="s">
        <v>102</v>
      </c>
      <c r="AP59" s="1" t="s">
        <v>84</v>
      </c>
      <c r="AQ59" s="1" t="s">
        <v>102</v>
      </c>
      <c r="AR59" s="1" t="s">
        <v>105</v>
      </c>
      <c r="AS59" s="1" t="s">
        <v>87</v>
      </c>
      <c r="AU59" s="1" t="s">
        <v>88</v>
      </c>
      <c r="AV59" s="1" t="s">
        <v>78</v>
      </c>
      <c r="AW59" s="1" t="s">
        <v>158</v>
      </c>
      <c r="AX59" s="1" t="s">
        <v>78</v>
      </c>
      <c r="AY59" s="1" t="s">
        <v>229</v>
      </c>
      <c r="AZ59" s="1" t="s">
        <v>170</v>
      </c>
      <c r="BA59" s="1" t="s">
        <v>89</v>
      </c>
      <c r="BB59" s="1" t="s">
        <v>109</v>
      </c>
      <c r="BC59" s="1" t="s">
        <v>109</v>
      </c>
      <c r="BD59" s="1" t="s">
        <v>137</v>
      </c>
      <c r="BE59" s="1" t="s">
        <v>123</v>
      </c>
      <c r="BF59" s="1" t="s">
        <v>123</v>
      </c>
      <c r="BG59" s="1" t="s">
        <v>123</v>
      </c>
      <c r="BH59" s="1" t="s">
        <v>123</v>
      </c>
      <c r="BI59" s="1" t="s">
        <v>123</v>
      </c>
      <c r="BJ59" s="1" t="s">
        <v>93</v>
      </c>
      <c r="BK59" s="1" t="s">
        <v>94</v>
      </c>
      <c r="BL59" s="1" t="s">
        <v>124</v>
      </c>
      <c r="BM59" s="1" t="s">
        <v>110</v>
      </c>
      <c r="BN59" s="1" t="s">
        <v>111</v>
      </c>
    </row>
    <row r="60" spans="2:66" ht="12.75" customHeight="1">
      <c r="B60" s="1">
        <v>127</v>
      </c>
      <c r="C60" s="1" t="s">
        <v>378</v>
      </c>
      <c r="D60" s="1">
        <v>6</v>
      </c>
      <c r="E60" s="1" t="s">
        <v>68</v>
      </c>
      <c r="F60" s="1" t="s">
        <v>379</v>
      </c>
      <c r="G60" s="1" t="s">
        <v>378</v>
      </c>
      <c r="H60" s="1" t="s">
        <v>380</v>
      </c>
      <c r="I60" s="1">
        <v>2014</v>
      </c>
      <c r="J60" s="1" t="s">
        <v>161</v>
      </c>
      <c r="K60"/>
      <c r="L60"/>
      <c r="M60"/>
      <c r="N60"/>
      <c r="O60" s="1" t="s">
        <v>98</v>
      </c>
      <c r="P60"/>
      <c r="Q60"/>
      <c r="R60"/>
      <c r="S60"/>
      <c r="T60"/>
      <c r="U60"/>
      <c r="V60"/>
      <c r="W60"/>
      <c r="X60"/>
      <c r="Y60"/>
      <c r="Z60"/>
      <c r="AA60"/>
      <c r="AB60"/>
      <c r="AC60" s="1" t="s">
        <v>74</v>
      </c>
      <c r="AE60" s="1" t="s">
        <v>75</v>
      </c>
      <c r="AF60" s="1" t="s">
        <v>163</v>
      </c>
      <c r="AG60" s="1" t="s">
        <v>101</v>
      </c>
      <c r="AI60" s="1" t="s">
        <v>87</v>
      </c>
      <c r="AJ60" s="1" t="s">
        <v>149</v>
      </c>
      <c r="AK60" s="1" t="s">
        <v>80</v>
      </c>
      <c r="AM60" s="1" t="s">
        <v>167</v>
      </c>
      <c r="AN60" s="1" t="s">
        <v>117</v>
      </c>
      <c r="AO60" s="1" t="s">
        <v>83</v>
      </c>
      <c r="AP60" s="1" t="s">
        <v>104</v>
      </c>
      <c r="AQ60" s="1" t="s">
        <v>85</v>
      </c>
      <c r="AR60" s="1" t="s">
        <v>86</v>
      </c>
      <c r="AS60" s="1" t="s">
        <v>87</v>
      </c>
      <c r="AU60" s="1" t="s">
        <v>88</v>
      </c>
      <c r="AV60" s="1" t="s">
        <v>78</v>
      </c>
      <c r="AW60" s="1" t="s">
        <v>119</v>
      </c>
      <c r="AX60" s="1" t="s">
        <v>78</v>
      </c>
      <c r="AY60" s="1" t="s">
        <v>107</v>
      </c>
      <c r="AZ60" s="1" t="s">
        <v>183</v>
      </c>
      <c r="BA60" s="1" t="s">
        <v>89</v>
      </c>
      <c r="BB60" s="1" t="s">
        <v>186</v>
      </c>
      <c r="BC60" s="1" t="s">
        <v>109</v>
      </c>
      <c r="BD60" s="1" t="s">
        <v>91</v>
      </c>
      <c r="BE60" s="1" t="s">
        <v>92</v>
      </c>
      <c r="BF60" s="1" t="s">
        <v>123</v>
      </c>
      <c r="BG60" s="1" t="s">
        <v>93</v>
      </c>
      <c r="BH60" s="1" t="s">
        <v>93</v>
      </c>
      <c r="BI60" s="1" t="s">
        <v>92</v>
      </c>
      <c r="BJ60" s="1" t="s">
        <v>93</v>
      </c>
      <c r="BK60" s="1" t="s">
        <v>138</v>
      </c>
      <c r="BL60" s="1" t="s">
        <v>94</v>
      </c>
      <c r="BM60" s="1" t="s">
        <v>110</v>
      </c>
      <c r="BN60" s="1" t="s">
        <v>125</v>
      </c>
    </row>
    <row r="61" spans="2:66" ht="12.75" customHeight="1">
      <c r="B61" s="1">
        <v>128</v>
      </c>
      <c r="C61" s="1" t="s">
        <v>381</v>
      </c>
      <c r="D61" s="1">
        <v>6</v>
      </c>
      <c r="E61" s="1" t="s">
        <v>68</v>
      </c>
      <c r="F61" s="1" t="s">
        <v>382</v>
      </c>
      <c r="G61" s="1" t="s">
        <v>381</v>
      </c>
      <c r="H61" s="1" t="s">
        <v>383</v>
      </c>
      <c r="I61" s="1">
        <v>2015</v>
      </c>
      <c r="J61" s="1" t="s">
        <v>72</v>
      </c>
      <c r="K61"/>
      <c r="L61"/>
      <c r="M61"/>
      <c r="N61" s="1" t="s">
        <v>73</v>
      </c>
      <c r="O61"/>
      <c r="P61"/>
      <c r="Q61"/>
      <c r="R61"/>
      <c r="S61"/>
      <c r="T61"/>
      <c r="U61"/>
      <c r="V61"/>
      <c r="W61"/>
      <c r="X61"/>
      <c r="Y61"/>
      <c r="Z61"/>
      <c r="AA61"/>
      <c r="AB61"/>
      <c r="AC61" s="1" t="s">
        <v>127</v>
      </c>
      <c r="AI61" s="1" t="s">
        <v>88</v>
      </c>
      <c r="AO61" s="1" t="s">
        <v>83</v>
      </c>
      <c r="AP61" s="1" t="s">
        <v>104</v>
      </c>
      <c r="AQ61" s="1" t="s">
        <v>85</v>
      </c>
      <c r="AR61" s="1" t="s">
        <v>86</v>
      </c>
      <c r="AS61" s="1" t="s">
        <v>87</v>
      </c>
      <c r="AU61" s="1" t="s">
        <v>88</v>
      </c>
      <c r="AV61" s="1" t="s">
        <v>87</v>
      </c>
      <c r="AX61" s="1" t="s">
        <v>88</v>
      </c>
      <c r="AZ61" s="1" t="s">
        <v>89</v>
      </c>
      <c r="BA61" s="1" t="s">
        <v>89</v>
      </c>
      <c r="BB61" s="1" t="s">
        <v>102</v>
      </c>
      <c r="BC61" s="1" t="s">
        <v>102</v>
      </c>
      <c r="BD61" s="1" t="s">
        <v>91</v>
      </c>
      <c r="BE61" s="1" t="s">
        <v>93</v>
      </c>
      <c r="BF61" s="1" t="s">
        <v>93</v>
      </c>
      <c r="BG61" s="1" t="s">
        <v>92</v>
      </c>
      <c r="BH61" s="1" t="s">
        <v>92</v>
      </c>
      <c r="BI61" s="1" t="s">
        <v>92</v>
      </c>
      <c r="BJ61" s="1" t="s">
        <v>92</v>
      </c>
      <c r="BK61" s="1" t="s">
        <v>94</v>
      </c>
      <c r="BL61" s="1" t="s">
        <v>94</v>
      </c>
      <c r="BM61" s="1" t="s">
        <v>109</v>
      </c>
      <c r="BN61" s="1" t="s">
        <v>192</v>
      </c>
    </row>
    <row r="62" spans="2:66" ht="12.75" customHeight="1">
      <c r="B62" s="1">
        <v>126</v>
      </c>
      <c r="C62" s="1" t="s">
        <v>375</v>
      </c>
      <c r="D62" s="1">
        <v>6</v>
      </c>
      <c r="E62" s="1" t="s">
        <v>68</v>
      </c>
      <c r="F62" s="1" t="s">
        <v>376</v>
      </c>
      <c r="G62" s="1" t="s">
        <v>375</v>
      </c>
      <c r="H62" s="1" t="s">
        <v>377</v>
      </c>
      <c r="I62" s="1">
        <v>2011</v>
      </c>
      <c r="J62" s="1" t="s">
        <v>341</v>
      </c>
      <c r="K62"/>
      <c r="L62"/>
      <c r="M62"/>
      <c r="N62"/>
      <c r="O62"/>
      <c r="P62"/>
      <c r="Q62"/>
      <c r="R62"/>
      <c r="S62"/>
      <c r="T62"/>
      <c r="U62"/>
      <c r="V62" s="1" t="s">
        <v>354</v>
      </c>
      <c r="W62"/>
      <c r="X62"/>
      <c r="Y62"/>
      <c r="Z62"/>
      <c r="AA62"/>
      <c r="AB62"/>
      <c r="AC62" s="1" t="s">
        <v>135</v>
      </c>
      <c r="AI62" s="1" t="s">
        <v>88</v>
      </c>
      <c r="AO62" s="1" t="s">
        <v>84</v>
      </c>
      <c r="AP62" s="1" t="s">
        <v>104</v>
      </c>
      <c r="AQ62" s="1" t="s">
        <v>85</v>
      </c>
      <c r="AR62" s="1" t="s">
        <v>105</v>
      </c>
      <c r="AS62" s="1" t="s">
        <v>87</v>
      </c>
      <c r="AU62" s="1" t="s">
        <v>88</v>
      </c>
      <c r="AV62" s="1" t="s">
        <v>78</v>
      </c>
      <c r="AW62" s="1" t="s">
        <v>119</v>
      </c>
      <c r="AX62" s="1" t="s">
        <v>78</v>
      </c>
      <c r="AY62" s="1" t="s">
        <v>107</v>
      </c>
      <c r="AZ62" s="1" t="s">
        <v>89</v>
      </c>
      <c r="BA62" s="1" t="s">
        <v>89</v>
      </c>
      <c r="BB62" s="1" t="s">
        <v>109</v>
      </c>
      <c r="BC62" s="1" t="s">
        <v>109</v>
      </c>
      <c r="BD62" s="1" t="s">
        <v>137</v>
      </c>
      <c r="BE62" s="1" t="s">
        <v>92</v>
      </c>
      <c r="BF62" s="1" t="s">
        <v>122</v>
      </c>
      <c r="BG62" s="1" t="s">
        <v>123</v>
      </c>
      <c r="BH62" s="1" t="s">
        <v>92</v>
      </c>
      <c r="BI62" s="1" t="s">
        <v>122</v>
      </c>
      <c r="BJ62" s="1" t="s">
        <v>92</v>
      </c>
      <c r="BK62" s="1" t="s">
        <v>94</v>
      </c>
      <c r="BL62" s="1" t="s">
        <v>94</v>
      </c>
      <c r="BM62" s="1" t="s">
        <v>110</v>
      </c>
      <c r="BN62" s="1" t="s">
        <v>192</v>
      </c>
    </row>
    <row r="63" spans="2:66" ht="12.75" customHeight="1">
      <c r="B63" s="1">
        <v>130</v>
      </c>
      <c r="C63" s="1" t="s">
        <v>384</v>
      </c>
      <c r="D63" s="1">
        <v>6</v>
      </c>
      <c r="E63" s="1" t="s">
        <v>68</v>
      </c>
      <c r="F63" s="1" t="s">
        <v>385</v>
      </c>
      <c r="G63" s="1" t="s">
        <v>384</v>
      </c>
      <c r="H63" s="1" t="s">
        <v>386</v>
      </c>
      <c r="I63" s="1">
        <v>2014</v>
      </c>
      <c r="J63" s="1" t="s">
        <v>161</v>
      </c>
      <c r="K63"/>
      <c r="L63"/>
      <c r="M63"/>
      <c r="N63"/>
      <c r="O63" s="1" t="s">
        <v>98</v>
      </c>
      <c r="P63"/>
      <c r="Q63"/>
      <c r="R63"/>
      <c r="S63"/>
      <c r="T63"/>
      <c r="U63"/>
      <c r="V63"/>
      <c r="W63"/>
      <c r="X63"/>
      <c r="Y63"/>
      <c r="Z63"/>
      <c r="AA63"/>
      <c r="AB63"/>
      <c r="AC63" s="1" t="s">
        <v>74</v>
      </c>
      <c r="AE63" s="1" t="s">
        <v>162</v>
      </c>
      <c r="AF63" s="1" t="s">
        <v>100</v>
      </c>
      <c r="AG63" s="1" t="s">
        <v>101</v>
      </c>
      <c r="AI63" s="1" t="s">
        <v>78</v>
      </c>
      <c r="AJ63" s="1" t="s">
        <v>165</v>
      </c>
      <c r="AK63" s="1" t="s">
        <v>156</v>
      </c>
      <c r="AL63" s="1" t="s">
        <v>387</v>
      </c>
      <c r="AM63" s="1" t="s">
        <v>81</v>
      </c>
      <c r="AN63" s="1" t="s">
        <v>117</v>
      </c>
      <c r="AO63" s="1" t="s">
        <v>83</v>
      </c>
      <c r="AP63" s="1" t="s">
        <v>104</v>
      </c>
      <c r="AQ63" s="1" t="s">
        <v>196</v>
      </c>
      <c r="AR63" s="1" t="s">
        <v>105</v>
      </c>
      <c r="AS63" s="1" t="s">
        <v>78</v>
      </c>
      <c r="AT63" s="1" t="s">
        <v>228</v>
      </c>
      <c r="AU63" s="1" t="s">
        <v>78</v>
      </c>
      <c r="AV63" s="1" t="s">
        <v>78</v>
      </c>
      <c r="AW63" s="1" t="s">
        <v>119</v>
      </c>
      <c r="AX63" s="1" t="s">
        <v>78</v>
      </c>
      <c r="AY63" s="1" t="s">
        <v>107</v>
      </c>
      <c r="AZ63" s="1" t="s">
        <v>89</v>
      </c>
      <c r="BA63" s="1" t="s">
        <v>89</v>
      </c>
      <c r="BB63" s="1" t="s">
        <v>109</v>
      </c>
      <c r="BC63" s="1" t="s">
        <v>109</v>
      </c>
      <c r="BD63" s="1" t="s">
        <v>144</v>
      </c>
      <c r="BE63" s="1" t="s">
        <v>93</v>
      </c>
      <c r="BF63" s="1" t="s">
        <v>93</v>
      </c>
      <c r="BG63" s="1" t="s">
        <v>93</v>
      </c>
      <c r="BH63" s="1" t="s">
        <v>92</v>
      </c>
      <c r="BI63" s="1" t="s">
        <v>92</v>
      </c>
      <c r="BJ63" s="1" t="s">
        <v>93</v>
      </c>
      <c r="BK63" s="1" t="s">
        <v>94</v>
      </c>
      <c r="BL63" s="1" t="s">
        <v>138</v>
      </c>
      <c r="BM63" s="1" t="s">
        <v>110</v>
      </c>
      <c r="BN63" s="1" t="s">
        <v>111</v>
      </c>
    </row>
    <row r="64" spans="2:66" ht="12.75" customHeight="1">
      <c r="B64" s="1">
        <v>132</v>
      </c>
      <c r="C64" s="1" t="s">
        <v>392</v>
      </c>
      <c r="D64" s="1">
        <v>6</v>
      </c>
      <c r="E64" s="1" t="s">
        <v>68</v>
      </c>
      <c r="F64" s="1" t="s">
        <v>393</v>
      </c>
      <c r="G64" s="1" t="s">
        <v>392</v>
      </c>
      <c r="H64" s="1" t="s">
        <v>394</v>
      </c>
      <c r="I64" s="1">
        <v>2011</v>
      </c>
      <c r="J64" s="1" t="s">
        <v>341</v>
      </c>
      <c r="K64"/>
      <c r="L64"/>
      <c r="M64"/>
      <c r="N64"/>
      <c r="O64"/>
      <c r="P64"/>
      <c r="Q64"/>
      <c r="R64"/>
      <c r="S64"/>
      <c r="T64"/>
      <c r="U64"/>
      <c r="V64" s="1" t="s">
        <v>354</v>
      </c>
      <c r="W64"/>
      <c r="X64"/>
      <c r="Y64"/>
      <c r="Z64"/>
      <c r="AA64"/>
      <c r="AB64"/>
      <c r="AC64" s="1" t="s">
        <v>135</v>
      </c>
      <c r="AI64" s="1" t="s">
        <v>88</v>
      </c>
      <c r="AO64" s="1" t="s">
        <v>84</v>
      </c>
      <c r="AP64" s="1" t="s">
        <v>104</v>
      </c>
      <c r="AQ64" s="1" t="s">
        <v>85</v>
      </c>
      <c r="AR64" s="1" t="s">
        <v>130</v>
      </c>
      <c r="AS64" s="1" t="s">
        <v>87</v>
      </c>
      <c r="AU64" s="1" t="s">
        <v>88</v>
      </c>
      <c r="AV64" s="1" t="s">
        <v>78</v>
      </c>
      <c r="AW64" s="1" t="s">
        <v>119</v>
      </c>
      <c r="AX64" s="1" t="s">
        <v>78</v>
      </c>
      <c r="AY64" s="1" t="s">
        <v>107</v>
      </c>
      <c r="AZ64" s="1" t="s">
        <v>89</v>
      </c>
      <c r="BA64" s="1" t="s">
        <v>89</v>
      </c>
      <c r="BB64" s="1" t="s">
        <v>120</v>
      </c>
      <c r="BC64" s="1" t="s">
        <v>120</v>
      </c>
      <c r="BD64" s="1" t="s">
        <v>137</v>
      </c>
      <c r="BE64" s="1" t="s">
        <v>92</v>
      </c>
      <c r="BF64" s="1" t="s">
        <v>123</v>
      </c>
      <c r="BG64" s="1" t="s">
        <v>92</v>
      </c>
      <c r="BH64" s="1" t="s">
        <v>92</v>
      </c>
      <c r="BI64" s="1" t="s">
        <v>122</v>
      </c>
      <c r="BJ64" s="1" t="s">
        <v>92</v>
      </c>
      <c r="BK64" s="1" t="s">
        <v>94</v>
      </c>
      <c r="BL64" s="1" t="s">
        <v>94</v>
      </c>
      <c r="BM64" s="1" t="s">
        <v>110</v>
      </c>
      <c r="BN64" s="1" t="s">
        <v>192</v>
      </c>
    </row>
    <row r="65" spans="2:66" ht="12.75" customHeight="1">
      <c r="B65" s="1">
        <v>131</v>
      </c>
      <c r="C65" s="1" t="s">
        <v>388</v>
      </c>
      <c r="D65" s="1">
        <v>6</v>
      </c>
      <c r="E65" s="1" t="s">
        <v>68</v>
      </c>
      <c r="F65" s="1" t="s">
        <v>389</v>
      </c>
      <c r="G65" s="1" t="s">
        <v>388</v>
      </c>
      <c r="H65" s="1" t="s">
        <v>390</v>
      </c>
      <c r="I65" s="1">
        <v>2013</v>
      </c>
      <c r="J65" s="1" t="s">
        <v>305</v>
      </c>
      <c r="K65"/>
      <c r="L65"/>
      <c r="M65"/>
      <c r="N65"/>
      <c r="O65"/>
      <c r="P65"/>
      <c r="Q65"/>
      <c r="R65"/>
      <c r="S65"/>
      <c r="T65"/>
      <c r="U65"/>
      <c r="V65"/>
      <c r="W65" s="1" t="s">
        <v>391</v>
      </c>
      <c r="X65"/>
      <c r="Y65"/>
      <c r="Z65"/>
      <c r="AA65"/>
      <c r="AB65"/>
      <c r="AC65" s="1" t="s">
        <v>74</v>
      </c>
      <c r="AE65" s="1" t="s">
        <v>162</v>
      </c>
      <c r="AF65" s="1" t="s">
        <v>175</v>
      </c>
      <c r="AG65" s="1" t="s">
        <v>164</v>
      </c>
      <c r="AI65" s="1" t="s">
        <v>87</v>
      </c>
      <c r="AJ65" s="1" t="s">
        <v>79</v>
      </c>
      <c r="AK65" s="1" t="s">
        <v>103</v>
      </c>
      <c r="AM65" s="1" t="s">
        <v>81</v>
      </c>
      <c r="AN65" s="1" t="s">
        <v>168</v>
      </c>
      <c r="AO65" s="1" t="s">
        <v>104</v>
      </c>
      <c r="AP65" s="1" t="s">
        <v>104</v>
      </c>
      <c r="AQ65" s="1" t="s">
        <v>85</v>
      </c>
      <c r="AR65" s="1" t="s">
        <v>86</v>
      </c>
      <c r="AS65" s="1" t="s">
        <v>87</v>
      </c>
      <c r="AU65" s="1" t="s">
        <v>88</v>
      </c>
      <c r="AV65" s="1" t="s">
        <v>78</v>
      </c>
      <c r="AW65" s="1" t="s">
        <v>106</v>
      </c>
      <c r="AX65" s="1" t="s">
        <v>87</v>
      </c>
      <c r="AY65" s="1" t="s">
        <v>107</v>
      </c>
      <c r="AZ65" s="1" t="s">
        <v>89</v>
      </c>
      <c r="BA65" s="1" t="s">
        <v>89</v>
      </c>
      <c r="BB65" s="1" t="s">
        <v>121</v>
      </c>
      <c r="BC65" s="1" t="s">
        <v>121</v>
      </c>
      <c r="BD65" s="1" t="s">
        <v>144</v>
      </c>
      <c r="BE65" s="1" t="s">
        <v>92</v>
      </c>
      <c r="BF65" s="1" t="s">
        <v>92</v>
      </c>
      <c r="BG65" s="1" t="s">
        <v>93</v>
      </c>
      <c r="BH65" s="1" t="s">
        <v>93</v>
      </c>
      <c r="BI65" s="1" t="s">
        <v>92</v>
      </c>
      <c r="BJ65" s="1" t="s">
        <v>93</v>
      </c>
      <c r="BK65" s="1" t="s">
        <v>138</v>
      </c>
      <c r="BL65" s="1" t="s">
        <v>138</v>
      </c>
      <c r="BM65" s="1" t="s">
        <v>110</v>
      </c>
      <c r="BN65" s="1" t="s">
        <v>125</v>
      </c>
    </row>
    <row r="66" spans="2:66" ht="12.75" customHeight="1">
      <c r="B66" s="1">
        <v>133</v>
      </c>
      <c r="C66" s="1" t="s">
        <v>395</v>
      </c>
      <c r="D66" s="1">
        <v>6</v>
      </c>
      <c r="E66" s="1" t="s">
        <v>68</v>
      </c>
      <c r="F66" s="1" t="s">
        <v>396</v>
      </c>
      <c r="G66" s="1" t="s">
        <v>395</v>
      </c>
      <c r="H66" s="1" t="s">
        <v>397</v>
      </c>
      <c r="I66" s="1">
        <v>2012</v>
      </c>
      <c r="J66" s="1" t="s">
        <v>325</v>
      </c>
      <c r="K66"/>
      <c r="L66"/>
      <c r="M66"/>
      <c r="N66"/>
      <c r="O66"/>
      <c r="P66"/>
      <c r="Q66"/>
      <c r="R66"/>
      <c r="S66" s="1" t="s">
        <v>99</v>
      </c>
      <c r="T66"/>
      <c r="U66"/>
      <c r="V66"/>
      <c r="W66"/>
      <c r="X66"/>
      <c r="Y66"/>
      <c r="Z66"/>
      <c r="AA66"/>
      <c r="AB66"/>
      <c r="AC66" s="1" t="s">
        <v>135</v>
      </c>
      <c r="AI66" s="1" t="s">
        <v>88</v>
      </c>
      <c r="AO66" s="1" t="s">
        <v>128</v>
      </c>
      <c r="AP66" s="1" t="s">
        <v>83</v>
      </c>
      <c r="AQ66" s="1" t="s">
        <v>102</v>
      </c>
      <c r="AR66" s="1" t="s">
        <v>102</v>
      </c>
      <c r="AS66" s="1" t="s">
        <v>78</v>
      </c>
      <c r="AT66" s="1" t="s">
        <v>207</v>
      </c>
      <c r="AU66" s="1" t="s">
        <v>87</v>
      </c>
      <c r="AV66" s="1" t="s">
        <v>78</v>
      </c>
      <c r="AW66" s="1" t="s">
        <v>106</v>
      </c>
      <c r="AX66" s="1" t="s">
        <v>87</v>
      </c>
      <c r="AY66" s="1" t="s">
        <v>159</v>
      </c>
      <c r="AZ66" s="1" t="s">
        <v>170</v>
      </c>
      <c r="BA66" s="1" t="s">
        <v>89</v>
      </c>
      <c r="BB66" s="1" t="s">
        <v>160</v>
      </c>
      <c r="BC66" s="1" t="s">
        <v>109</v>
      </c>
      <c r="BD66" s="1" t="s">
        <v>137</v>
      </c>
      <c r="BE66" s="1" t="s">
        <v>92</v>
      </c>
      <c r="BF66" s="1" t="s">
        <v>123</v>
      </c>
      <c r="BG66" s="1" t="s">
        <v>123</v>
      </c>
      <c r="BH66" s="1" t="s">
        <v>92</v>
      </c>
      <c r="BI66" s="1" t="s">
        <v>191</v>
      </c>
      <c r="BJ66" s="1" t="s">
        <v>93</v>
      </c>
      <c r="BK66" s="1" t="s">
        <v>94</v>
      </c>
      <c r="BL66" s="1" t="s">
        <v>138</v>
      </c>
      <c r="BM66" s="1" t="s">
        <v>110</v>
      </c>
      <c r="BN66" s="1" t="s">
        <v>125</v>
      </c>
    </row>
    <row r="67" spans="2:66" ht="12.75" customHeight="1">
      <c r="B67" s="1">
        <v>134</v>
      </c>
      <c r="C67" s="1" t="s">
        <v>398</v>
      </c>
      <c r="D67" s="1">
        <v>6</v>
      </c>
      <c r="E67" s="1" t="s">
        <v>68</v>
      </c>
      <c r="F67" s="1" t="s">
        <v>399</v>
      </c>
      <c r="G67" s="1" t="s">
        <v>398</v>
      </c>
      <c r="H67" s="1" t="s">
        <v>400</v>
      </c>
      <c r="I67" s="1">
        <v>2012</v>
      </c>
      <c r="J67" s="1" t="s">
        <v>325</v>
      </c>
      <c r="K67"/>
      <c r="L67"/>
      <c r="M67"/>
      <c r="N67"/>
      <c r="O67"/>
      <c r="P67"/>
      <c r="Q67"/>
      <c r="R67"/>
      <c r="S67" s="1" t="s">
        <v>99</v>
      </c>
      <c r="T67"/>
      <c r="U67"/>
      <c r="V67"/>
      <c r="W67"/>
      <c r="X67"/>
      <c r="Y67"/>
      <c r="Z67"/>
      <c r="AA67"/>
      <c r="AB67"/>
      <c r="AC67" s="1" t="s">
        <v>74</v>
      </c>
      <c r="AE67" s="1" t="s">
        <v>162</v>
      </c>
      <c r="AF67" s="1" t="s">
        <v>76</v>
      </c>
      <c r="AG67" s="1" t="s">
        <v>77</v>
      </c>
      <c r="AI67" s="1" t="s">
        <v>87</v>
      </c>
      <c r="AJ67" s="1" t="s">
        <v>79</v>
      </c>
      <c r="AK67" s="1" t="s">
        <v>103</v>
      </c>
      <c r="AM67" s="1" t="s">
        <v>81</v>
      </c>
      <c r="AN67" s="1" t="s">
        <v>286</v>
      </c>
      <c r="AO67" s="1" t="s">
        <v>84</v>
      </c>
      <c r="AP67" s="1" t="s">
        <v>104</v>
      </c>
      <c r="AQ67" s="1" t="s">
        <v>196</v>
      </c>
      <c r="AR67" s="1" t="s">
        <v>105</v>
      </c>
      <c r="AS67" s="1" t="s">
        <v>87</v>
      </c>
      <c r="AU67" s="1" t="s">
        <v>88</v>
      </c>
      <c r="AV67" s="1" t="s">
        <v>78</v>
      </c>
      <c r="AW67" s="1" t="s">
        <v>119</v>
      </c>
      <c r="AX67" s="1" t="s">
        <v>87</v>
      </c>
      <c r="AY67" s="1" t="s">
        <v>107</v>
      </c>
      <c r="AZ67" s="1" t="s">
        <v>183</v>
      </c>
      <c r="BA67" s="1" t="s">
        <v>89</v>
      </c>
      <c r="BB67" s="1" t="s">
        <v>186</v>
      </c>
      <c r="BC67" s="1" t="s">
        <v>150</v>
      </c>
      <c r="BD67" s="1" t="s">
        <v>137</v>
      </c>
      <c r="BE67" s="1" t="s">
        <v>93</v>
      </c>
      <c r="BF67" s="1" t="s">
        <v>92</v>
      </c>
      <c r="BG67" s="1" t="s">
        <v>93</v>
      </c>
      <c r="BH67" s="1" t="s">
        <v>93</v>
      </c>
      <c r="BI67" s="1" t="s">
        <v>122</v>
      </c>
      <c r="BJ67" s="1" t="s">
        <v>93</v>
      </c>
      <c r="BK67" s="1" t="s">
        <v>138</v>
      </c>
      <c r="BL67" s="1" t="s">
        <v>138</v>
      </c>
      <c r="BM67" s="1" t="s">
        <v>110</v>
      </c>
      <c r="BN67" s="1" t="s">
        <v>177</v>
      </c>
    </row>
    <row r="68" spans="2:66" ht="12.75" customHeight="1">
      <c r="B68" s="1">
        <v>135</v>
      </c>
      <c r="C68" s="1" t="s">
        <v>401</v>
      </c>
      <c r="D68" s="1">
        <v>6</v>
      </c>
      <c r="E68" s="1" t="s">
        <v>68</v>
      </c>
      <c r="F68" s="1" t="s">
        <v>402</v>
      </c>
      <c r="G68" s="1" t="s">
        <v>401</v>
      </c>
      <c r="H68" s="1" t="s">
        <v>403</v>
      </c>
      <c r="I68" s="1">
        <v>2013</v>
      </c>
      <c r="J68" s="1" t="s">
        <v>325</v>
      </c>
      <c r="K68"/>
      <c r="L68"/>
      <c r="M68"/>
      <c r="N68"/>
      <c r="O68"/>
      <c r="P68"/>
      <c r="Q68"/>
      <c r="R68"/>
      <c r="S68" s="1" t="s">
        <v>99</v>
      </c>
      <c r="T68"/>
      <c r="U68"/>
      <c r="V68"/>
      <c r="W68"/>
      <c r="X68"/>
      <c r="Y68"/>
      <c r="Z68"/>
      <c r="AA68"/>
      <c r="AB68"/>
      <c r="AC68" s="1" t="s">
        <v>156</v>
      </c>
      <c r="AD68" s="1" t="s">
        <v>404</v>
      </c>
      <c r="AI68" s="1" t="s">
        <v>88</v>
      </c>
      <c r="AO68" s="1" t="s">
        <v>136</v>
      </c>
      <c r="AP68" s="1" t="s">
        <v>83</v>
      </c>
      <c r="AQ68" s="1" t="s">
        <v>85</v>
      </c>
      <c r="AR68" s="1" t="s">
        <v>86</v>
      </c>
      <c r="AS68" s="1" t="s">
        <v>87</v>
      </c>
      <c r="AU68" s="1" t="s">
        <v>88</v>
      </c>
      <c r="AV68" s="1" t="s">
        <v>78</v>
      </c>
      <c r="AW68" s="1" t="s">
        <v>119</v>
      </c>
      <c r="AX68" s="1" t="s">
        <v>87</v>
      </c>
      <c r="AY68" s="1" t="s">
        <v>107</v>
      </c>
      <c r="AZ68" s="1" t="s">
        <v>185</v>
      </c>
      <c r="BA68" s="1" t="s">
        <v>89</v>
      </c>
      <c r="BB68" s="1" t="s">
        <v>109</v>
      </c>
      <c r="BC68" s="1" t="s">
        <v>186</v>
      </c>
      <c r="BD68" s="1" t="s">
        <v>137</v>
      </c>
      <c r="BE68" s="1" t="s">
        <v>93</v>
      </c>
      <c r="BF68" s="1" t="s">
        <v>123</v>
      </c>
      <c r="BG68" s="1" t="s">
        <v>93</v>
      </c>
      <c r="BH68" s="1" t="s">
        <v>93</v>
      </c>
      <c r="BI68" s="1" t="s">
        <v>93</v>
      </c>
      <c r="BJ68" s="1" t="s">
        <v>93</v>
      </c>
      <c r="BK68" s="1" t="s">
        <v>94</v>
      </c>
      <c r="BL68" s="1" t="s">
        <v>94</v>
      </c>
      <c r="BM68" s="1" t="s">
        <v>110</v>
      </c>
      <c r="BN68" s="1" t="s">
        <v>111</v>
      </c>
    </row>
    <row r="69" spans="2:66" ht="12.75" customHeight="1">
      <c r="B69" s="1">
        <v>136</v>
      </c>
      <c r="C69" s="1" t="s">
        <v>405</v>
      </c>
      <c r="D69" s="1">
        <v>6</v>
      </c>
      <c r="E69" s="1" t="s">
        <v>68</v>
      </c>
      <c r="F69" s="1" t="s">
        <v>406</v>
      </c>
      <c r="G69" s="1" t="s">
        <v>405</v>
      </c>
      <c r="H69" s="1" t="s">
        <v>407</v>
      </c>
      <c r="I69" s="1">
        <v>2014</v>
      </c>
      <c r="J69" s="1" t="s">
        <v>341</v>
      </c>
      <c r="K69"/>
      <c r="L69"/>
      <c r="M69"/>
      <c r="N69"/>
      <c r="O69"/>
      <c r="P69"/>
      <c r="Q69"/>
      <c r="R69"/>
      <c r="S69"/>
      <c r="T69"/>
      <c r="U69"/>
      <c r="V69" s="1" t="s">
        <v>346</v>
      </c>
      <c r="W69"/>
      <c r="X69"/>
      <c r="Y69"/>
      <c r="Z69"/>
      <c r="AA69"/>
      <c r="AB69"/>
      <c r="AC69" s="1" t="s">
        <v>127</v>
      </c>
      <c r="AI69" s="1" t="s">
        <v>88</v>
      </c>
      <c r="AO69" s="1" t="s">
        <v>104</v>
      </c>
      <c r="AP69" s="1" t="s">
        <v>83</v>
      </c>
      <c r="AQ69" s="1" t="s">
        <v>85</v>
      </c>
      <c r="AR69" s="1" t="s">
        <v>86</v>
      </c>
      <c r="AS69" s="1" t="s">
        <v>87</v>
      </c>
      <c r="AU69" s="1" t="s">
        <v>88</v>
      </c>
      <c r="AV69" s="1" t="s">
        <v>87</v>
      </c>
      <c r="AX69" s="1" t="s">
        <v>88</v>
      </c>
      <c r="AZ69" s="1" t="s">
        <v>89</v>
      </c>
      <c r="BA69" s="1" t="s">
        <v>89</v>
      </c>
      <c r="BB69" s="1" t="s">
        <v>121</v>
      </c>
      <c r="BC69" s="1" t="s">
        <v>120</v>
      </c>
      <c r="BD69" s="1" t="s">
        <v>91</v>
      </c>
      <c r="BE69" s="1" t="s">
        <v>92</v>
      </c>
      <c r="BF69" s="1" t="s">
        <v>92</v>
      </c>
      <c r="BG69" s="1" t="s">
        <v>92</v>
      </c>
      <c r="BH69" s="1" t="s">
        <v>92</v>
      </c>
      <c r="BI69" s="1" t="s">
        <v>123</v>
      </c>
      <c r="BJ69" s="1" t="s">
        <v>93</v>
      </c>
      <c r="BK69" s="1" t="s">
        <v>138</v>
      </c>
      <c r="BL69" s="1" t="s">
        <v>94</v>
      </c>
      <c r="BM69" s="1" t="s">
        <v>109</v>
      </c>
      <c r="BN69" s="1" t="s">
        <v>111</v>
      </c>
    </row>
    <row r="70" spans="2:66" ht="12.75" customHeight="1">
      <c r="B70" s="1">
        <v>137</v>
      </c>
      <c r="C70" s="1" t="s">
        <v>408</v>
      </c>
      <c r="D70" s="1">
        <v>6</v>
      </c>
      <c r="E70" s="1" t="s">
        <v>68</v>
      </c>
      <c r="F70" s="1" t="s">
        <v>409</v>
      </c>
      <c r="G70" s="1" t="s">
        <v>410</v>
      </c>
      <c r="H70" s="1" t="s">
        <v>411</v>
      </c>
      <c r="I70" s="1">
        <v>2015</v>
      </c>
      <c r="J70" s="1" t="s">
        <v>72</v>
      </c>
      <c r="K70"/>
      <c r="L70"/>
      <c r="M70"/>
      <c r="N70" s="1" t="s">
        <v>73</v>
      </c>
      <c r="O70"/>
      <c r="P70"/>
      <c r="Q70"/>
      <c r="R70"/>
      <c r="S70"/>
      <c r="T70"/>
      <c r="U70"/>
      <c r="V70"/>
      <c r="W70"/>
      <c r="X70"/>
      <c r="Y70"/>
      <c r="Z70"/>
      <c r="AA70"/>
      <c r="AB70"/>
      <c r="AC70" s="1" t="s">
        <v>74</v>
      </c>
      <c r="AE70" s="1" t="s">
        <v>87</v>
      </c>
      <c r="AF70" s="1" t="s">
        <v>100</v>
      </c>
      <c r="AG70" s="1" t="s">
        <v>101</v>
      </c>
      <c r="AI70" s="1" t="s">
        <v>87</v>
      </c>
      <c r="AJ70" s="1" t="s">
        <v>165</v>
      </c>
      <c r="AK70" s="1" t="s">
        <v>103</v>
      </c>
      <c r="AN70" s="1" t="s">
        <v>82</v>
      </c>
      <c r="AO70" s="1" t="s">
        <v>84</v>
      </c>
      <c r="AP70" s="1" t="s">
        <v>84</v>
      </c>
      <c r="AQ70" s="1" t="s">
        <v>102</v>
      </c>
      <c r="AR70" s="1" t="s">
        <v>105</v>
      </c>
      <c r="AS70" s="1" t="s">
        <v>87</v>
      </c>
      <c r="AU70" s="1" t="s">
        <v>88</v>
      </c>
      <c r="AV70" s="1" t="s">
        <v>78</v>
      </c>
      <c r="AW70" s="1" t="s">
        <v>119</v>
      </c>
      <c r="AX70" s="1" t="s">
        <v>87</v>
      </c>
      <c r="AY70" s="1" t="s">
        <v>107</v>
      </c>
      <c r="AZ70" s="1" t="s">
        <v>89</v>
      </c>
      <c r="BA70" s="1" t="s">
        <v>89</v>
      </c>
      <c r="BB70" s="1" t="s">
        <v>150</v>
      </c>
      <c r="BC70" s="1" t="s">
        <v>150</v>
      </c>
      <c r="BD70" s="1" t="s">
        <v>91</v>
      </c>
      <c r="BE70" s="1" t="s">
        <v>93</v>
      </c>
      <c r="BF70" s="1" t="s">
        <v>93</v>
      </c>
      <c r="BG70" s="1" t="s">
        <v>92</v>
      </c>
      <c r="BH70" s="1" t="s">
        <v>93</v>
      </c>
      <c r="BI70" s="1" t="s">
        <v>122</v>
      </c>
      <c r="BJ70" s="1" t="s">
        <v>93</v>
      </c>
      <c r="BK70" s="1" t="s">
        <v>94</v>
      </c>
      <c r="BL70" s="1" t="s">
        <v>138</v>
      </c>
      <c r="BM70" s="1" t="s">
        <v>110</v>
      </c>
      <c r="BN70" s="1" t="s">
        <v>125</v>
      </c>
    </row>
    <row r="71" spans="2:66" ht="12.75" customHeight="1">
      <c r="B71" s="1">
        <v>138</v>
      </c>
      <c r="C71" s="1" t="s">
        <v>412</v>
      </c>
      <c r="D71" s="1">
        <v>6</v>
      </c>
      <c r="E71" s="1" t="s">
        <v>68</v>
      </c>
      <c r="F71" s="1" t="s">
        <v>413</v>
      </c>
      <c r="G71" s="1" t="s">
        <v>412</v>
      </c>
      <c r="H71" s="1" t="s">
        <v>414</v>
      </c>
      <c r="I71" s="1">
        <v>2014</v>
      </c>
      <c r="J71" s="1" t="s">
        <v>161</v>
      </c>
      <c r="K71"/>
      <c r="L71"/>
      <c r="M71"/>
      <c r="N71"/>
      <c r="O71" s="1" t="s">
        <v>98</v>
      </c>
      <c r="P71"/>
      <c r="Q71"/>
      <c r="R71"/>
      <c r="S71"/>
      <c r="T71"/>
      <c r="U71"/>
      <c r="V71"/>
      <c r="W71"/>
      <c r="X71"/>
      <c r="Y71"/>
      <c r="Z71"/>
      <c r="AA71"/>
      <c r="AB71"/>
      <c r="AC71" s="1" t="s">
        <v>148</v>
      </c>
      <c r="AE71" s="1" t="s">
        <v>75</v>
      </c>
      <c r="AF71" s="1" t="s">
        <v>206</v>
      </c>
      <c r="AG71" s="1" t="s">
        <v>164</v>
      </c>
      <c r="AI71" s="1" t="s">
        <v>78</v>
      </c>
      <c r="AJ71" s="1" t="s">
        <v>309</v>
      </c>
      <c r="AK71" s="1" t="s">
        <v>103</v>
      </c>
      <c r="AM71" s="1" t="s">
        <v>167</v>
      </c>
      <c r="AN71" s="1" t="s">
        <v>117</v>
      </c>
      <c r="AO71" s="1" t="s">
        <v>83</v>
      </c>
      <c r="AP71" s="1" t="s">
        <v>104</v>
      </c>
      <c r="AQ71" s="1" t="s">
        <v>85</v>
      </c>
      <c r="AR71" s="1" t="s">
        <v>86</v>
      </c>
      <c r="AS71" s="1" t="s">
        <v>87</v>
      </c>
      <c r="AU71" s="1" t="s">
        <v>88</v>
      </c>
      <c r="AV71" s="1" t="s">
        <v>87</v>
      </c>
      <c r="AX71" s="1" t="s">
        <v>88</v>
      </c>
      <c r="AZ71" s="1" t="s">
        <v>183</v>
      </c>
      <c r="BA71" s="1" t="s">
        <v>170</v>
      </c>
      <c r="BB71" s="1" t="s">
        <v>109</v>
      </c>
      <c r="BC71" s="1" t="s">
        <v>186</v>
      </c>
      <c r="BD71" s="1" t="s">
        <v>144</v>
      </c>
      <c r="BE71" s="1" t="s">
        <v>93</v>
      </c>
      <c r="BF71" s="1" t="s">
        <v>93</v>
      </c>
      <c r="BG71" s="1" t="s">
        <v>92</v>
      </c>
      <c r="BH71" s="1" t="s">
        <v>93</v>
      </c>
      <c r="BI71" s="1" t="s">
        <v>123</v>
      </c>
      <c r="BJ71" s="1" t="s">
        <v>93</v>
      </c>
      <c r="BK71" s="1" t="s">
        <v>94</v>
      </c>
      <c r="BL71" s="1" t="s">
        <v>138</v>
      </c>
      <c r="BM71" s="1" t="s">
        <v>109</v>
      </c>
      <c r="BN71" s="1" t="s">
        <v>125</v>
      </c>
    </row>
    <row r="72" spans="2:66" ht="12.75" customHeight="1">
      <c r="B72" s="1">
        <v>139</v>
      </c>
      <c r="C72" s="1" t="s">
        <v>415</v>
      </c>
      <c r="D72" s="1">
        <v>6</v>
      </c>
      <c r="E72" s="1" t="s">
        <v>68</v>
      </c>
      <c r="F72" s="1" t="s">
        <v>416</v>
      </c>
      <c r="G72" s="1" t="s">
        <v>415</v>
      </c>
      <c r="H72" s="1" t="s">
        <v>417</v>
      </c>
      <c r="I72" s="1">
        <v>2013</v>
      </c>
      <c r="J72" s="1" t="s">
        <v>305</v>
      </c>
      <c r="K72"/>
      <c r="L72"/>
      <c r="M72"/>
      <c r="N72"/>
      <c r="O72"/>
      <c r="P72"/>
      <c r="Q72"/>
      <c r="R72"/>
      <c r="S72"/>
      <c r="T72"/>
      <c r="U72"/>
      <c r="V72"/>
      <c r="W72" s="1" t="s">
        <v>391</v>
      </c>
      <c r="X72"/>
      <c r="Y72"/>
      <c r="Z72"/>
      <c r="AA72"/>
      <c r="AB72"/>
      <c r="AC72" s="1" t="s">
        <v>148</v>
      </c>
      <c r="AE72" s="1" t="s">
        <v>75</v>
      </c>
      <c r="AF72" s="1" t="s">
        <v>175</v>
      </c>
      <c r="AG72" s="1" t="s">
        <v>164</v>
      </c>
      <c r="AI72" s="1" t="s">
        <v>87</v>
      </c>
      <c r="AJ72" s="1" t="s">
        <v>149</v>
      </c>
      <c r="AK72" s="1" t="s">
        <v>80</v>
      </c>
      <c r="AM72" s="1" t="s">
        <v>81</v>
      </c>
      <c r="AN72" s="1" t="s">
        <v>286</v>
      </c>
      <c r="AO72" s="1" t="s">
        <v>83</v>
      </c>
      <c r="AP72" s="1" t="s">
        <v>104</v>
      </c>
      <c r="AQ72" s="1" t="s">
        <v>196</v>
      </c>
      <c r="AR72" s="1" t="s">
        <v>105</v>
      </c>
      <c r="AS72" s="1" t="s">
        <v>87</v>
      </c>
      <c r="AU72" s="1" t="s">
        <v>88</v>
      </c>
      <c r="AV72" s="1" t="s">
        <v>78</v>
      </c>
      <c r="AW72" s="1" t="s">
        <v>119</v>
      </c>
      <c r="AX72" s="1" t="s">
        <v>87</v>
      </c>
      <c r="AY72" s="1" t="s">
        <v>107</v>
      </c>
      <c r="AZ72" s="1" t="s">
        <v>183</v>
      </c>
      <c r="BA72" s="1" t="s">
        <v>170</v>
      </c>
      <c r="BB72" s="1" t="s">
        <v>109</v>
      </c>
      <c r="BC72" s="1" t="s">
        <v>109</v>
      </c>
      <c r="BD72" s="1" t="s">
        <v>144</v>
      </c>
      <c r="BE72" s="1" t="s">
        <v>92</v>
      </c>
      <c r="BF72" s="1" t="s">
        <v>123</v>
      </c>
      <c r="BG72" s="1" t="s">
        <v>92</v>
      </c>
      <c r="BH72" s="1" t="s">
        <v>92</v>
      </c>
      <c r="BI72" s="1" t="s">
        <v>92</v>
      </c>
      <c r="BJ72" s="1" t="s">
        <v>92</v>
      </c>
      <c r="BK72" s="1" t="s">
        <v>94</v>
      </c>
      <c r="BL72" s="1" t="s">
        <v>94</v>
      </c>
      <c r="BM72" s="1" t="s">
        <v>110</v>
      </c>
      <c r="BN72" s="1" t="s">
        <v>418</v>
      </c>
    </row>
    <row r="73" spans="2:66" ht="12.75" customHeight="1">
      <c r="B73" s="1">
        <v>140</v>
      </c>
      <c r="C73" s="1" t="s">
        <v>419</v>
      </c>
      <c r="D73" s="1">
        <v>6</v>
      </c>
      <c r="E73" s="1" t="s">
        <v>68</v>
      </c>
      <c r="F73" s="1" t="s">
        <v>420</v>
      </c>
      <c r="G73" s="1" t="s">
        <v>421</v>
      </c>
      <c r="H73" s="1" t="s">
        <v>422</v>
      </c>
      <c r="I73" s="1">
        <v>2011</v>
      </c>
      <c r="J73" s="1" t="s">
        <v>325</v>
      </c>
      <c r="K73"/>
      <c r="L73"/>
      <c r="M73"/>
      <c r="N73"/>
      <c r="O73"/>
      <c r="P73"/>
      <c r="Q73"/>
      <c r="R73"/>
      <c r="S73" s="1" t="s">
        <v>326</v>
      </c>
      <c r="T73"/>
      <c r="U73"/>
      <c r="V73"/>
      <c r="W73"/>
      <c r="X73"/>
      <c r="Y73"/>
      <c r="Z73"/>
      <c r="AA73"/>
      <c r="AB73"/>
      <c r="AC73" s="1" t="s">
        <v>148</v>
      </c>
      <c r="AE73" s="1" t="s">
        <v>87</v>
      </c>
      <c r="AF73" s="1" t="s">
        <v>76</v>
      </c>
      <c r="AG73" s="1" t="s">
        <v>164</v>
      </c>
      <c r="AI73" s="1" t="s">
        <v>78</v>
      </c>
      <c r="AJ73" s="1" t="s">
        <v>309</v>
      </c>
      <c r="AK73" s="1" t="s">
        <v>80</v>
      </c>
      <c r="AN73" s="1" t="s">
        <v>82</v>
      </c>
      <c r="AO73" s="1" t="s">
        <v>102</v>
      </c>
      <c r="AP73" s="1" t="s">
        <v>84</v>
      </c>
      <c r="AQ73" s="1" t="s">
        <v>85</v>
      </c>
      <c r="AR73" s="1" t="s">
        <v>105</v>
      </c>
      <c r="AS73" s="1" t="s">
        <v>87</v>
      </c>
      <c r="AU73" s="1" t="s">
        <v>88</v>
      </c>
      <c r="AV73" s="1" t="s">
        <v>87</v>
      </c>
      <c r="AX73" s="1" t="s">
        <v>88</v>
      </c>
      <c r="AZ73" s="1" t="s">
        <v>185</v>
      </c>
      <c r="BA73" s="1" t="s">
        <v>170</v>
      </c>
      <c r="BB73" s="1" t="s">
        <v>120</v>
      </c>
      <c r="BC73" s="1" t="s">
        <v>150</v>
      </c>
      <c r="BD73" s="1" t="s">
        <v>91</v>
      </c>
      <c r="BE73" s="1" t="s">
        <v>93</v>
      </c>
      <c r="BF73" s="1" t="s">
        <v>92</v>
      </c>
      <c r="BG73" s="1" t="s">
        <v>92</v>
      </c>
      <c r="BH73" s="1" t="s">
        <v>92</v>
      </c>
      <c r="BI73" s="1" t="s">
        <v>123</v>
      </c>
      <c r="BJ73" s="1" t="s">
        <v>92</v>
      </c>
      <c r="BK73" s="1" t="s">
        <v>94</v>
      </c>
      <c r="BL73" s="1" t="s">
        <v>94</v>
      </c>
      <c r="BM73" s="1" t="s">
        <v>230</v>
      </c>
      <c r="BN73" s="1" t="s">
        <v>139</v>
      </c>
    </row>
    <row r="74" spans="2:66" ht="12.75" customHeight="1">
      <c r="B74" s="1">
        <v>141</v>
      </c>
      <c r="C74" s="1" t="s">
        <v>423</v>
      </c>
      <c r="D74" s="1">
        <v>6</v>
      </c>
      <c r="E74" s="1" t="s">
        <v>68</v>
      </c>
      <c r="F74" s="1" t="s">
        <v>424</v>
      </c>
      <c r="G74" s="1" t="s">
        <v>423</v>
      </c>
      <c r="H74" s="1" t="s">
        <v>425</v>
      </c>
      <c r="I74" s="1">
        <v>2013</v>
      </c>
      <c r="J74" s="1" t="s">
        <v>325</v>
      </c>
      <c r="K74"/>
      <c r="L74"/>
      <c r="M74"/>
      <c r="N74"/>
      <c r="O74"/>
      <c r="P74"/>
      <c r="Q74"/>
      <c r="R74"/>
      <c r="S74" s="1" t="s">
        <v>99</v>
      </c>
      <c r="T74"/>
      <c r="U74"/>
      <c r="V74"/>
      <c r="W74"/>
      <c r="X74"/>
      <c r="Y74"/>
      <c r="Z74"/>
      <c r="AA74"/>
      <c r="AB74"/>
      <c r="AC74" s="1" t="s">
        <v>74</v>
      </c>
      <c r="AE74" s="1" t="s">
        <v>75</v>
      </c>
      <c r="AF74" s="1" t="s">
        <v>175</v>
      </c>
      <c r="AG74" s="1" t="s">
        <v>164</v>
      </c>
      <c r="AI74" s="1" t="s">
        <v>87</v>
      </c>
      <c r="AJ74" s="1" t="s">
        <v>79</v>
      </c>
      <c r="AK74" s="1" t="s">
        <v>166</v>
      </c>
      <c r="AM74" s="1" t="s">
        <v>222</v>
      </c>
      <c r="AN74" s="1" t="s">
        <v>117</v>
      </c>
      <c r="AO74" s="1" t="s">
        <v>104</v>
      </c>
      <c r="AP74" s="1" t="s">
        <v>104</v>
      </c>
      <c r="AQ74" s="1" t="s">
        <v>85</v>
      </c>
      <c r="AR74" s="1" t="s">
        <v>105</v>
      </c>
      <c r="AS74" s="1" t="s">
        <v>87</v>
      </c>
      <c r="AU74" s="1" t="s">
        <v>88</v>
      </c>
      <c r="AV74" s="1" t="s">
        <v>78</v>
      </c>
      <c r="AW74" s="1" t="s">
        <v>119</v>
      </c>
      <c r="AX74" s="1" t="s">
        <v>87</v>
      </c>
      <c r="AY74" s="1" t="s">
        <v>107</v>
      </c>
      <c r="AZ74" s="1" t="s">
        <v>89</v>
      </c>
      <c r="BA74" s="1" t="s">
        <v>89</v>
      </c>
      <c r="BB74" s="1" t="s">
        <v>109</v>
      </c>
      <c r="BC74" s="1" t="s">
        <v>186</v>
      </c>
      <c r="BD74" s="1" t="s">
        <v>137</v>
      </c>
      <c r="BE74" s="1" t="s">
        <v>92</v>
      </c>
      <c r="BF74" s="1" t="s">
        <v>92</v>
      </c>
      <c r="BG74" s="1" t="s">
        <v>92</v>
      </c>
      <c r="BH74" s="1" t="s">
        <v>92</v>
      </c>
      <c r="BI74" s="1" t="s">
        <v>92</v>
      </c>
      <c r="BJ74" s="1" t="s">
        <v>92</v>
      </c>
      <c r="BK74" s="1" t="s">
        <v>94</v>
      </c>
      <c r="BL74" s="1" t="s">
        <v>94</v>
      </c>
      <c r="BM74" s="1" t="s">
        <v>110</v>
      </c>
      <c r="BN74" s="1" t="s">
        <v>177</v>
      </c>
    </row>
    <row r="75" spans="2:66" ht="12.75" customHeight="1">
      <c r="B75" s="1">
        <v>143</v>
      </c>
      <c r="C75" s="1" t="s">
        <v>426</v>
      </c>
      <c r="D75" s="1">
        <v>6</v>
      </c>
      <c r="E75" s="1" t="s">
        <v>68</v>
      </c>
      <c r="F75" s="1" t="s">
        <v>427</v>
      </c>
      <c r="G75" s="1" t="s">
        <v>426</v>
      </c>
      <c r="H75" s="1" t="s">
        <v>428</v>
      </c>
      <c r="I75" s="1">
        <v>2013</v>
      </c>
      <c r="J75" s="1" t="s">
        <v>154</v>
      </c>
      <c r="K75"/>
      <c r="L75"/>
      <c r="M75"/>
      <c r="N75"/>
      <c r="O75"/>
      <c r="P75"/>
      <c r="Q75"/>
      <c r="R75"/>
      <c r="S75"/>
      <c r="T75"/>
      <c r="U75"/>
      <c r="V75"/>
      <c r="W75"/>
      <c r="X75"/>
      <c r="Y75" s="1" t="s">
        <v>99</v>
      </c>
      <c r="Z75"/>
      <c r="AA75"/>
      <c r="AB75"/>
      <c r="AC75" s="1" t="s">
        <v>135</v>
      </c>
      <c r="AI75" s="1" t="s">
        <v>88</v>
      </c>
      <c r="AO75" s="1" t="s">
        <v>84</v>
      </c>
      <c r="AP75" s="1" t="s">
        <v>83</v>
      </c>
      <c r="AQ75" s="1" t="s">
        <v>196</v>
      </c>
      <c r="AR75" s="1" t="s">
        <v>105</v>
      </c>
      <c r="AS75" s="1" t="s">
        <v>87</v>
      </c>
      <c r="AU75" s="1" t="s">
        <v>88</v>
      </c>
      <c r="AV75" s="1" t="s">
        <v>78</v>
      </c>
      <c r="AW75" s="1" t="s">
        <v>158</v>
      </c>
      <c r="AX75" s="1" t="s">
        <v>87</v>
      </c>
      <c r="AY75" s="1" t="s">
        <v>107</v>
      </c>
      <c r="AZ75" s="1" t="s">
        <v>89</v>
      </c>
      <c r="BA75" s="1" t="s">
        <v>89</v>
      </c>
      <c r="BB75" s="1" t="s">
        <v>120</v>
      </c>
      <c r="BC75" s="1" t="s">
        <v>110</v>
      </c>
      <c r="BD75" s="1" t="s">
        <v>137</v>
      </c>
      <c r="BE75" s="1" t="s">
        <v>93</v>
      </c>
      <c r="BF75" s="1" t="s">
        <v>93</v>
      </c>
      <c r="BG75" s="1" t="s">
        <v>93</v>
      </c>
      <c r="BH75" s="1" t="s">
        <v>92</v>
      </c>
      <c r="BI75" s="1" t="s">
        <v>92</v>
      </c>
      <c r="BJ75" s="1" t="s">
        <v>93</v>
      </c>
      <c r="BK75" s="1" t="s">
        <v>94</v>
      </c>
      <c r="BL75" s="1" t="s">
        <v>138</v>
      </c>
      <c r="BM75" s="1" t="s">
        <v>110</v>
      </c>
      <c r="BN75" s="1" t="s">
        <v>125</v>
      </c>
    </row>
    <row r="76" spans="2:66" ht="12.75" customHeight="1">
      <c r="B76" s="1">
        <v>145</v>
      </c>
      <c r="C76" s="1" t="s">
        <v>429</v>
      </c>
      <c r="D76" s="1">
        <v>6</v>
      </c>
      <c r="E76" s="1" t="s">
        <v>68</v>
      </c>
      <c r="F76" s="1" t="s">
        <v>430</v>
      </c>
      <c r="G76" s="1" t="s">
        <v>429</v>
      </c>
      <c r="H76" s="1" t="s">
        <v>431</v>
      </c>
      <c r="I76" s="1">
        <v>2014</v>
      </c>
      <c r="J76" s="1" t="s">
        <v>341</v>
      </c>
      <c r="K76"/>
      <c r="L76"/>
      <c r="M76"/>
      <c r="N76"/>
      <c r="O76"/>
      <c r="P76"/>
      <c r="Q76"/>
      <c r="R76"/>
      <c r="S76"/>
      <c r="T76"/>
      <c r="U76"/>
      <c r="V76" s="1" t="s">
        <v>354</v>
      </c>
      <c r="W76"/>
      <c r="X76"/>
      <c r="Y76"/>
      <c r="Z76"/>
      <c r="AA76"/>
      <c r="AB76"/>
      <c r="AC76" s="1" t="s">
        <v>135</v>
      </c>
      <c r="AI76" s="1" t="s">
        <v>88</v>
      </c>
      <c r="AO76" s="1" t="s">
        <v>104</v>
      </c>
      <c r="AP76" s="1" t="s">
        <v>84</v>
      </c>
      <c r="AQ76" s="1" t="s">
        <v>85</v>
      </c>
      <c r="AR76" s="1" t="s">
        <v>86</v>
      </c>
      <c r="AS76" s="1" t="s">
        <v>87</v>
      </c>
      <c r="AU76" s="1" t="s">
        <v>88</v>
      </c>
      <c r="AV76" s="1" t="s">
        <v>78</v>
      </c>
      <c r="AW76" s="1" t="s">
        <v>119</v>
      </c>
      <c r="AX76" s="1" t="s">
        <v>78</v>
      </c>
      <c r="AY76" s="1" t="s">
        <v>107</v>
      </c>
      <c r="AZ76" s="1" t="s">
        <v>89</v>
      </c>
      <c r="BA76" s="1" t="s">
        <v>89</v>
      </c>
      <c r="BB76" s="1" t="s">
        <v>160</v>
      </c>
      <c r="BC76" s="1" t="s">
        <v>160</v>
      </c>
      <c r="BD76" s="1" t="s">
        <v>137</v>
      </c>
      <c r="BE76" s="1" t="s">
        <v>123</v>
      </c>
      <c r="BF76" s="1" t="s">
        <v>123</v>
      </c>
      <c r="BG76" s="1" t="s">
        <v>92</v>
      </c>
      <c r="BH76" s="1" t="s">
        <v>123</v>
      </c>
      <c r="BI76" s="1" t="s">
        <v>123</v>
      </c>
      <c r="BJ76" s="1" t="s">
        <v>92</v>
      </c>
      <c r="BK76" s="1" t="s">
        <v>94</v>
      </c>
      <c r="BL76" s="1" t="s">
        <v>94</v>
      </c>
      <c r="BM76" s="1" t="s">
        <v>110</v>
      </c>
      <c r="BN76" s="1" t="s">
        <v>192</v>
      </c>
    </row>
    <row r="77" spans="2:66" ht="12.75" customHeight="1">
      <c r="B77" s="1">
        <v>146</v>
      </c>
      <c r="C77" s="1" t="s">
        <v>432</v>
      </c>
      <c r="D77" s="1">
        <v>6</v>
      </c>
      <c r="E77" s="1" t="s">
        <v>68</v>
      </c>
      <c r="F77" s="1" t="s">
        <v>433</v>
      </c>
      <c r="G77" s="1" t="s">
        <v>432</v>
      </c>
      <c r="H77" s="1" t="s">
        <v>434</v>
      </c>
      <c r="I77" s="1">
        <v>2012</v>
      </c>
      <c r="J77" s="1" t="s">
        <v>325</v>
      </c>
      <c r="K77"/>
      <c r="L77"/>
      <c r="M77"/>
      <c r="N77"/>
      <c r="O77"/>
      <c r="P77"/>
      <c r="Q77"/>
      <c r="R77"/>
      <c r="S77" s="1" t="s">
        <v>99</v>
      </c>
      <c r="T77"/>
      <c r="U77"/>
      <c r="V77"/>
      <c r="W77"/>
      <c r="X77"/>
      <c r="Y77"/>
      <c r="Z77"/>
      <c r="AA77"/>
      <c r="AB77"/>
      <c r="AC77" s="1" t="s">
        <v>127</v>
      </c>
      <c r="AI77" s="1" t="s">
        <v>88</v>
      </c>
      <c r="AO77" s="1" t="s">
        <v>83</v>
      </c>
      <c r="AP77" s="1" t="s">
        <v>84</v>
      </c>
      <c r="AQ77" s="1" t="s">
        <v>176</v>
      </c>
      <c r="AR77" s="1" t="s">
        <v>105</v>
      </c>
      <c r="AS77" s="1" t="s">
        <v>87</v>
      </c>
      <c r="AU77" s="1" t="s">
        <v>88</v>
      </c>
      <c r="AV77" s="1" t="s">
        <v>78</v>
      </c>
      <c r="AW77" s="1" t="s">
        <v>158</v>
      </c>
      <c r="AX77" s="1" t="s">
        <v>87</v>
      </c>
      <c r="AY77" s="1" t="s">
        <v>107</v>
      </c>
      <c r="AZ77" s="1" t="s">
        <v>89</v>
      </c>
      <c r="BA77" s="1" t="s">
        <v>89</v>
      </c>
      <c r="BB77" s="1" t="s">
        <v>109</v>
      </c>
      <c r="BC77" s="1" t="s">
        <v>102</v>
      </c>
      <c r="BD77" s="1" t="s">
        <v>91</v>
      </c>
      <c r="BE77" s="1" t="s">
        <v>92</v>
      </c>
      <c r="BF77" s="1" t="s">
        <v>92</v>
      </c>
      <c r="BG77" s="1" t="s">
        <v>92</v>
      </c>
      <c r="BH77" s="1" t="s">
        <v>92</v>
      </c>
      <c r="BI77" s="1" t="s">
        <v>123</v>
      </c>
      <c r="BJ77" s="1" t="s">
        <v>92</v>
      </c>
      <c r="BK77" s="1" t="s">
        <v>94</v>
      </c>
      <c r="BL77" s="1" t="s">
        <v>94</v>
      </c>
      <c r="BM77" s="1" t="s">
        <v>110</v>
      </c>
      <c r="BN77" s="1" t="s">
        <v>125</v>
      </c>
    </row>
    <row r="78" spans="2:66" ht="12.75" customHeight="1">
      <c r="B78" s="1">
        <v>147</v>
      </c>
      <c r="C78" s="1" t="s">
        <v>435</v>
      </c>
      <c r="D78" s="1">
        <v>6</v>
      </c>
      <c r="E78" s="1" t="s">
        <v>68</v>
      </c>
      <c r="F78" s="1" t="s">
        <v>436</v>
      </c>
      <c r="G78" s="1" t="s">
        <v>435</v>
      </c>
      <c r="H78" s="1" t="s">
        <v>437</v>
      </c>
      <c r="I78" s="1">
        <v>2011</v>
      </c>
      <c r="J78" s="1" t="s">
        <v>325</v>
      </c>
      <c r="K78"/>
      <c r="L78"/>
      <c r="M78"/>
      <c r="N78"/>
      <c r="O78"/>
      <c r="P78"/>
      <c r="Q78"/>
      <c r="R78"/>
      <c r="S78" s="1" t="s">
        <v>326</v>
      </c>
      <c r="T78"/>
      <c r="U78"/>
      <c r="V78"/>
      <c r="W78"/>
      <c r="X78"/>
      <c r="Y78"/>
      <c r="Z78"/>
      <c r="AA78"/>
      <c r="AB78"/>
      <c r="AC78" s="1" t="s">
        <v>156</v>
      </c>
      <c r="AD78" s="1" t="s">
        <v>438</v>
      </c>
      <c r="AI78" s="1" t="s">
        <v>88</v>
      </c>
      <c r="AO78" s="1" t="s">
        <v>84</v>
      </c>
      <c r="AP78" s="1" t="s">
        <v>84</v>
      </c>
      <c r="AQ78" s="1" t="s">
        <v>118</v>
      </c>
      <c r="AR78" s="1" t="s">
        <v>86</v>
      </c>
      <c r="AS78" s="1" t="s">
        <v>87</v>
      </c>
      <c r="AU78" s="1" t="s">
        <v>88</v>
      </c>
      <c r="AV78" s="1" t="s">
        <v>78</v>
      </c>
      <c r="AW78" s="1" t="s">
        <v>158</v>
      </c>
      <c r="AX78" s="1" t="s">
        <v>87</v>
      </c>
      <c r="AY78" s="1" t="s">
        <v>107</v>
      </c>
      <c r="AZ78" s="1" t="s">
        <v>170</v>
      </c>
      <c r="BA78" s="1" t="s">
        <v>170</v>
      </c>
      <c r="BB78" s="1" t="s">
        <v>186</v>
      </c>
      <c r="BC78" s="1" t="s">
        <v>109</v>
      </c>
      <c r="BD78" s="1" t="s">
        <v>144</v>
      </c>
      <c r="BE78" s="1" t="s">
        <v>92</v>
      </c>
      <c r="BF78" s="1" t="s">
        <v>92</v>
      </c>
      <c r="BG78" s="1" t="s">
        <v>92</v>
      </c>
      <c r="BH78" s="1" t="s">
        <v>92</v>
      </c>
      <c r="BI78" s="1" t="s">
        <v>92</v>
      </c>
      <c r="BJ78" s="1" t="s">
        <v>92</v>
      </c>
      <c r="BK78" s="1" t="s">
        <v>124</v>
      </c>
      <c r="BL78" s="1" t="s">
        <v>94</v>
      </c>
      <c r="BM78" s="1" t="s">
        <v>110</v>
      </c>
      <c r="BN78" s="1" t="s">
        <v>111</v>
      </c>
    </row>
    <row r="79" spans="2:66" ht="12.75" customHeight="1">
      <c r="B79" s="1">
        <v>148</v>
      </c>
      <c r="C79" s="1" t="s">
        <v>439</v>
      </c>
      <c r="D79" s="1">
        <v>6</v>
      </c>
      <c r="E79" s="1" t="s">
        <v>68</v>
      </c>
      <c r="F79" s="1" t="s">
        <v>440</v>
      </c>
      <c r="G79" s="1" t="s">
        <v>439</v>
      </c>
      <c r="H79" s="1" t="s">
        <v>441</v>
      </c>
      <c r="I79" s="1">
        <v>2014</v>
      </c>
      <c r="J79" s="1" t="s">
        <v>72</v>
      </c>
      <c r="K79"/>
      <c r="L79"/>
      <c r="M79"/>
      <c r="N79" s="1" t="s">
        <v>134</v>
      </c>
      <c r="O79"/>
      <c r="P79"/>
      <c r="Q79"/>
      <c r="R79"/>
      <c r="S79"/>
      <c r="T79"/>
      <c r="U79"/>
      <c r="V79"/>
      <c r="W79"/>
      <c r="X79"/>
      <c r="Y79"/>
      <c r="Z79"/>
      <c r="AA79"/>
      <c r="AB79"/>
      <c r="AC79" s="1" t="s">
        <v>74</v>
      </c>
      <c r="AE79" s="1" t="s">
        <v>87</v>
      </c>
      <c r="AF79" s="1" t="s">
        <v>76</v>
      </c>
      <c r="AG79" s="1" t="s">
        <v>164</v>
      </c>
      <c r="AI79" s="1" t="s">
        <v>78</v>
      </c>
      <c r="AJ79" s="1" t="s">
        <v>116</v>
      </c>
      <c r="AK79" s="1" t="s">
        <v>103</v>
      </c>
      <c r="AN79" s="1" t="s">
        <v>82</v>
      </c>
      <c r="AO79" s="1" t="s">
        <v>83</v>
      </c>
      <c r="AP79" s="1" t="s">
        <v>84</v>
      </c>
      <c r="AQ79" s="1" t="s">
        <v>129</v>
      </c>
      <c r="AR79" s="1" t="s">
        <v>86</v>
      </c>
      <c r="AS79" s="1" t="s">
        <v>87</v>
      </c>
      <c r="AU79" s="1" t="s">
        <v>88</v>
      </c>
      <c r="AV79" s="1" t="s">
        <v>78</v>
      </c>
      <c r="AW79" s="1" t="s">
        <v>106</v>
      </c>
      <c r="AX79" s="1" t="s">
        <v>87</v>
      </c>
      <c r="AY79" s="1" t="s">
        <v>107</v>
      </c>
      <c r="AZ79" s="1" t="s">
        <v>89</v>
      </c>
      <c r="BA79" s="1" t="s">
        <v>89</v>
      </c>
      <c r="BB79" s="1" t="s">
        <v>109</v>
      </c>
      <c r="BC79" s="1" t="s">
        <v>160</v>
      </c>
      <c r="BD79" s="1" t="s">
        <v>144</v>
      </c>
      <c r="BE79" s="1" t="s">
        <v>92</v>
      </c>
      <c r="BF79" s="1" t="s">
        <v>92</v>
      </c>
      <c r="BG79" s="1" t="s">
        <v>123</v>
      </c>
      <c r="BH79" s="1" t="s">
        <v>123</v>
      </c>
      <c r="BI79" s="1" t="s">
        <v>191</v>
      </c>
      <c r="BJ79" s="1" t="s">
        <v>123</v>
      </c>
      <c r="BK79" s="1" t="s">
        <v>124</v>
      </c>
      <c r="BL79" s="1" t="s">
        <v>94</v>
      </c>
      <c r="BM79" s="1" t="s">
        <v>110</v>
      </c>
      <c r="BN79" s="1" t="s">
        <v>125</v>
      </c>
    </row>
    <row r="80" spans="2:66" ht="12.75" customHeight="1">
      <c r="B80" s="1">
        <v>149</v>
      </c>
      <c r="C80" s="1" t="s">
        <v>442</v>
      </c>
      <c r="D80" s="1">
        <v>6</v>
      </c>
      <c r="E80" s="1" t="s">
        <v>68</v>
      </c>
      <c r="F80" s="1" t="s">
        <v>443</v>
      </c>
      <c r="G80" s="1" t="s">
        <v>442</v>
      </c>
      <c r="H80" s="1" t="s">
        <v>444</v>
      </c>
      <c r="I80" s="1">
        <v>2015</v>
      </c>
      <c r="J80" s="1" t="s">
        <v>341</v>
      </c>
      <c r="K80"/>
      <c r="L80"/>
      <c r="M80"/>
      <c r="N80"/>
      <c r="O80"/>
      <c r="P80"/>
      <c r="Q80"/>
      <c r="R80"/>
      <c r="S80"/>
      <c r="T80"/>
      <c r="U80"/>
      <c r="V80" s="1" t="s">
        <v>354</v>
      </c>
      <c r="W80"/>
      <c r="X80"/>
      <c r="Y80"/>
      <c r="Z80"/>
      <c r="AA80"/>
      <c r="AB80"/>
      <c r="AC80" s="1" t="s">
        <v>135</v>
      </c>
      <c r="AI80" s="1" t="s">
        <v>88</v>
      </c>
      <c r="AO80" s="1" t="s">
        <v>136</v>
      </c>
      <c r="AP80" s="1" t="s">
        <v>84</v>
      </c>
      <c r="AQ80" s="1" t="s">
        <v>118</v>
      </c>
      <c r="AR80" s="1" t="s">
        <v>105</v>
      </c>
      <c r="AS80" s="1" t="s">
        <v>87</v>
      </c>
      <c r="AU80" s="1" t="s">
        <v>88</v>
      </c>
      <c r="AV80" s="1" t="s">
        <v>78</v>
      </c>
      <c r="AW80" s="1" t="s">
        <v>119</v>
      </c>
      <c r="AX80" s="1" t="s">
        <v>87</v>
      </c>
      <c r="AY80" s="1" t="s">
        <v>107</v>
      </c>
      <c r="AZ80" s="1" t="s">
        <v>89</v>
      </c>
      <c r="BA80" s="1" t="s">
        <v>89</v>
      </c>
      <c r="BB80" s="1" t="s">
        <v>109</v>
      </c>
      <c r="BC80" s="1" t="s">
        <v>120</v>
      </c>
      <c r="BD80" s="1" t="s">
        <v>137</v>
      </c>
      <c r="BE80" s="1" t="s">
        <v>92</v>
      </c>
      <c r="BF80" s="1" t="s">
        <v>92</v>
      </c>
      <c r="BG80" s="1" t="s">
        <v>123</v>
      </c>
      <c r="BH80" s="1" t="s">
        <v>123</v>
      </c>
      <c r="BI80" s="1" t="s">
        <v>123</v>
      </c>
      <c r="BJ80" s="1" t="s">
        <v>93</v>
      </c>
      <c r="BK80" s="1" t="s">
        <v>124</v>
      </c>
      <c r="BL80" s="1" t="s">
        <v>94</v>
      </c>
      <c r="BM80" s="1" t="s">
        <v>110</v>
      </c>
      <c r="BN80" s="1" t="s">
        <v>192</v>
      </c>
    </row>
    <row r="81" spans="2:66" ht="12.75" customHeight="1">
      <c r="B81" s="1">
        <v>150</v>
      </c>
      <c r="C81" s="1" t="s">
        <v>445</v>
      </c>
      <c r="D81" s="1">
        <v>6</v>
      </c>
      <c r="E81" s="1" t="s">
        <v>68</v>
      </c>
      <c r="F81" s="1" t="s">
        <v>446</v>
      </c>
      <c r="G81" s="1" t="s">
        <v>445</v>
      </c>
      <c r="H81" s="1" t="s">
        <v>447</v>
      </c>
      <c r="I81" s="1">
        <v>2014</v>
      </c>
      <c r="J81" s="1" t="s">
        <v>161</v>
      </c>
      <c r="K81"/>
      <c r="L81"/>
      <c r="M81"/>
      <c r="N81"/>
      <c r="O81" s="1" t="s">
        <v>98</v>
      </c>
      <c r="P81"/>
      <c r="Q81"/>
      <c r="R81"/>
      <c r="S81"/>
      <c r="T81"/>
      <c r="U81"/>
      <c r="V81"/>
      <c r="W81"/>
      <c r="X81"/>
      <c r="Y81"/>
      <c r="Z81"/>
      <c r="AA81"/>
      <c r="AB81"/>
      <c r="AC81" s="1" t="s">
        <v>135</v>
      </c>
      <c r="AI81" s="1" t="s">
        <v>88</v>
      </c>
      <c r="AO81" s="1" t="s">
        <v>104</v>
      </c>
      <c r="AP81" s="1" t="s">
        <v>104</v>
      </c>
      <c r="AQ81" s="1" t="s">
        <v>196</v>
      </c>
      <c r="AR81" s="1" t="s">
        <v>86</v>
      </c>
      <c r="AS81" s="1" t="s">
        <v>87</v>
      </c>
      <c r="AU81" s="1" t="s">
        <v>88</v>
      </c>
      <c r="AV81" s="1" t="s">
        <v>78</v>
      </c>
      <c r="AW81" s="1" t="s">
        <v>119</v>
      </c>
      <c r="AX81" s="1" t="s">
        <v>78</v>
      </c>
      <c r="AY81" s="1" t="s">
        <v>107</v>
      </c>
      <c r="AZ81" s="1" t="s">
        <v>89</v>
      </c>
      <c r="BA81" s="1" t="s">
        <v>89</v>
      </c>
      <c r="BB81" s="1" t="s">
        <v>109</v>
      </c>
      <c r="BC81" s="1" t="s">
        <v>108</v>
      </c>
      <c r="BD81" s="1" t="s">
        <v>91</v>
      </c>
      <c r="BE81" s="1" t="s">
        <v>92</v>
      </c>
      <c r="BF81" s="1" t="s">
        <v>92</v>
      </c>
      <c r="BG81" s="1" t="s">
        <v>93</v>
      </c>
      <c r="BH81" s="1" t="s">
        <v>92</v>
      </c>
      <c r="BI81" s="1" t="s">
        <v>92</v>
      </c>
      <c r="BJ81" s="1" t="s">
        <v>93</v>
      </c>
      <c r="BK81" s="1" t="s">
        <v>138</v>
      </c>
      <c r="BL81" s="1" t="s">
        <v>94</v>
      </c>
      <c r="BM81" s="1" t="s">
        <v>110</v>
      </c>
      <c r="BN81" s="1" t="s">
        <v>111</v>
      </c>
    </row>
    <row r="82" spans="2:66" ht="12.75" customHeight="1">
      <c r="B82" s="1">
        <v>151</v>
      </c>
      <c r="C82" s="1" t="s">
        <v>448</v>
      </c>
      <c r="D82" s="1">
        <v>6</v>
      </c>
      <c r="E82" s="1" t="s">
        <v>68</v>
      </c>
      <c r="F82" s="1" t="s">
        <v>449</v>
      </c>
      <c r="G82" s="1" t="s">
        <v>448</v>
      </c>
      <c r="H82" s="1" t="s">
        <v>450</v>
      </c>
      <c r="I82" s="1">
        <v>2014</v>
      </c>
      <c r="J82" s="1" t="s">
        <v>161</v>
      </c>
      <c r="K82"/>
      <c r="L82"/>
      <c r="M82"/>
      <c r="N82"/>
      <c r="O82" s="1" t="s">
        <v>98</v>
      </c>
      <c r="P82"/>
      <c r="Q82"/>
      <c r="R82"/>
      <c r="S82"/>
      <c r="T82"/>
      <c r="U82"/>
      <c r="V82"/>
      <c r="W82"/>
      <c r="X82"/>
      <c r="Y82"/>
      <c r="Z82"/>
      <c r="AA82"/>
      <c r="AB82"/>
      <c r="AC82" s="1" t="s">
        <v>148</v>
      </c>
      <c r="AE82" s="1" t="s">
        <v>87</v>
      </c>
      <c r="AF82" s="1" t="s">
        <v>163</v>
      </c>
      <c r="AG82" s="1" t="s">
        <v>77</v>
      </c>
      <c r="AI82" s="1" t="s">
        <v>78</v>
      </c>
      <c r="AJ82" s="1" t="s">
        <v>116</v>
      </c>
      <c r="AK82" s="1" t="s">
        <v>166</v>
      </c>
      <c r="AN82" s="1" t="s">
        <v>117</v>
      </c>
      <c r="AO82" s="1" t="s">
        <v>104</v>
      </c>
      <c r="AP82" s="1" t="s">
        <v>104</v>
      </c>
      <c r="AQ82" s="1" t="s">
        <v>85</v>
      </c>
      <c r="AR82" s="1" t="s">
        <v>86</v>
      </c>
      <c r="AS82" s="1" t="s">
        <v>87</v>
      </c>
      <c r="AU82" s="1" t="s">
        <v>88</v>
      </c>
      <c r="AV82" s="1" t="s">
        <v>87</v>
      </c>
      <c r="AX82" s="1" t="s">
        <v>88</v>
      </c>
      <c r="AZ82" s="1" t="s">
        <v>89</v>
      </c>
      <c r="BA82" s="1" t="s">
        <v>89</v>
      </c>
      <c r="BB82" s="1" t="s">
        <v>121</v>
      </c>
      <c r="BC82" s="1" t="s">
        <v>121</v>
      </c>
      <c r="BD82" s="1" t="s">
        <v>102</v>
      </c>
      <c r="BE82" s="1" t="s">
        <v>93</v>
      </c>
      <c r="BF82" s="1" t="s">
        <v>93</v>
      </c>
      <c r="BG82" s="1" t="s">
        <v>92</v>
      </c>
      <c r="BH82" s="1" t="s">
        <v>92</v>
      </c>
      <c r="BI82" s="1" t="s">
        <v>93</v>
      </c>
      <c r="BJ82" s="1" t="s">
        <v>93</v>
      </c>
      <c r="BK82" s="1" t="s">
        <v>138</v>
      </c>
      <c r="BL82" s="1" t="s">
        <v>138</v>
      </c>
      <c r="BM82" s="1" t="s">
        <v>109</v>
      </c>
      <c r="BN82" s="1" t="s">
        <v>125</v>
      </c>
    </row>
    <row r="83" spans="2:66" ht="12.75" customHeight="1">
      <c r="B83" s="1">
        <v>152</v>
      </c>
      <c r="C83" s="1" t="s">
        <v>451</v>
      </c>
      <c r="D83" s="1">
        <v>6</v>
      </c>
      <c r="E83" s="1" t="s">
        <v>68</v>
      </c>
      <c r="F83" s="1" t="s">
        <v>452</v>
      </c>
      <c r="G83" s="1" t="s">
        <v>451</v>
      </c>
      <c r="H83" s="1" t="s">
        <v>453</v>
      </c>
      <c r="I83" s="1">
        <v>2014</v>
      </c>
      <c r="J83" s="1" t="s">
        <v>161</v>
      </c>
      <c r="K83"/>
      <c r="L83"/>
      <c r="M83"/>
      <c r="N83"/>
      <c r="O83" s="1" t="s">
        <v>98</v>
      </c>
      <c r="P83"/>
      <c r="Q83"/>
      <c r="R83"/>
      <c r="S83"/>
      <c r="T83"/>
      <c r="U83"/>
      <c r="V83"/>
      <c r="W83"/>
      <c r="X83"/>
      <c r="Y83"/>
      <c r="Z83"/>
      <c r="AA83"/>
      <c r="AB83"/>
      <c r="AC83" s="1" t="s">
        <v>156</v>
      </c>
      <c r="AD83" s="1" t="s">
        <v>454</v>
      </c>
      <c r="AI83" s="1" t="s">
        <v>88</v>
      </c>
      <c r="AO83" s="1" t="s">
        <v>104</v>
      </c>
      <c r="AP83" s="1" t="s">
        <v>83</v>
      </c>
      <c r="AQ83" s="1" t="s">
        <v>85</v>
      </c>
      <c r="AR83" s="1" t="s">
        <v>105</v>
      </c>
      <c r="AS83" s="1" t="s">
        <v>87</v>
      </c>
      <c r="AU83" s="1" t="s">
        <v>88</v>
      </c>
      <c r="AV83" s="1" t="s">
        <v>78</v>
      </c>
      <c r="AW83" s="1" t="s">
        <v>119</v>
      </c>
      <c r="AX83" s="1" t="s">
        <v>78</v>
      </c>
      <c r="AY83" s="1" t="s">
        <v>107</v>
      </c>
      <c r="AZ83" s="1" t="s">
        <v>89</v>
      </c>
      <c r="BA83" s="1" t="s">
        <v>89</v>
      </c>
      <c r="BB83" s="1" t="s">
        <v>102</v>
      </c>
      <c r="BC83" s="1" t="s">
        <v>108</v>
      </c>
      <c r="BD83" s="1" t="s">
        <v>91</v>
      </c>
      <c r="BE83" s="1" t="s">
        <v>93</v>
      </c>
      <c r="BF83" s="1" t="s">
        <v>93</v>
      </c>
      <c r="BG83" s="1" t="s">
        <v>93</v>
      </c>
      <c r="BH83" s="1" t="s">
        <v>92</v>
      </c>
      <c r="BI83" s="1" t="s">
        <v>93</v>
      </c>
      <c r="BJ83" s="1" t="s">
        <v>93</v>
      </c>
      <c r="BK83" s="1" t="s">
        <v>94</v>
      </c>
      <c r="BL83" s="1" t="s">
        <v>94</v>
      </c>
      <c r="BM83" s="1" t="s">
        <v>109</v>
      </c>
      <c r="BN83" s="1" t="s">
        <v>125</v>
      </c>
    </row>
    <row r="84" spans="2:66" ht="12.75" customHeight="1">
      <c r="B84" s="1">
        <v>153</v>
      </c>
      <c r="C84" s="1" t="s">
        <v>455</v>
      </c>
      <c r="D84" s="1">
        <v>6</v>
      </c>
      <c r="E84" s="1" t="s">
        <v>68</v>
      </c>
      <c r="F84" s="1" t="s">
        <v>456</v>
      </c>
      <c r="G84" s="1" t="s">
        <v>457</v>
      </c>
      <c r="H84" s="1" t="s">
        <v>458</v>
      </c>
      <c r="I84" s="1">
        <v>2013</v>
      </c>
      <c r="J84" s="1" t="s">
        <v>459</v>
      </c>
      <c r="K84"/>
      <c r="L84"/>
      <c r="M84"/>
      <c r="N84"/>
      <c r="O84"/>
      <c r="P84"/>
      <c r="Q84"/>
      <c r="R84"/>
      <c r="S84"/>
      <c r="T84" s="1" t="s">
        <v>96</v>
      </c>
      <c r="U84"/>
      <c r="V84"/>
      <c r="W84"/>
      <c r="X84"/>
      <c r="Y84"/>
      <c r="Z84"/>
      <c r="AA84"/>
      <c r="AB84"/>
      <c r="AC84" s="1" t="s">
        <v>148</v>
      </c>
      <c r="AE84" s="1" t="s">
        <v>162</v>
      </c>
      <c r="AF84" s="1" t="s">
        <v>76</v>
      </c>
      <c r="AG84" s="1" t="s">
        <v>77</v>
      </c>
      <c r="AI84" s="1" t="s">
        <v>78</v>
      </c>
      <c r="AJ84" s="1" t="s">
        <v>149</v>
      </c>
      <c r="AK84" s="1" t="s">
        <v>80</v>
      </c>
      <c r="AM84" s="1" t="s">
        <v>81</v>
      </c>
      <c r="AN84" s="1" t="s">
        <v>117</v>
      </c>
      <c r="AO84" s="1" t="s">
        <v>84</v>
      </c>
      <c r="AP84" s="1" t="s">
        <v>104</v>
      </c>
      <c r="AQ84" s="1" t="s">
        <v>85</v>
      </c>
      <c r="AR84" s="1" t="s">
        <v>130</v>
      </c>
      <c r="AS84" s="1" t="s">
        <v>87</v>
      </c>
      <c r="AU84" s="1" t="s">
        <v>88</v>
      </c>
      <c r="AV84" s="1" t="s">
        <v>87</v>
      </c>
      <c r="AX84" s="1" t="s">
        <v>88</v>
      </c>
      <c r="AZ84" s="1" t="s">
        <v>89</v>
      </c>
      <c r="BA84" s="1" t="s">
        <v>89</v>
      </c>
      <c r="BB84" s="1" t="s">
        <v>150</v>
      </c>
      <c r="BC84" s="1" t="s">
        <v>109</v>
      </c>
      <c r="BD84" s="1" t="s">
        <v>91</v>
      </c>
      <c r="BE84" s="1" t="s">
        <v>92</v>
      </c>
      <c r="BF84" s="1" t="s">
        <v>123</v>
      </c>
      <c r="BG84" s="1" t="s">
        <v>92</v>
      </c>
      <c r="BH84" s="1" t="s">
        <v>92</v>
      </c>
      <c r="BI84" s="1" t="s">
        <v>123</v>
      </c>
      <c r="BJ84" s="1" t="s">
        <v>92</v>
      </c>
      <c r="BK84" s="1" t="s">
        <v>94</v>
      </c>
      <c r="BL84" s="1" t="s">
        <v>94</v>
      </c>
      <c r="BM84" s="1" t="s">
        <v>230</v>
      </c>
      <c r="BN84" s="1" t="s">
        <v>208</v>
      </c>
    </row>
    <row r="85" spans="2:66" ht="12.75" customHeight="1">
      <c r="B85" s="1">
        <v>154</v>
      </c>
      <c r="C85" s="1" t="s">
        <v>460</v>
      </c>
      <c r="D85" s="1">
        <v>6</v>
      </c>
      <c r="E85" s="1" t="s">
        <v>68</v>
      </c>
      <c r="F85" s="1" t="s">
        <v>461</v>
      </c>
      <c r="G85" s="1" t="s">
        <v>460</v>
      </c>
      <c r="H85" s="1" t="s">
        <v>462</v>
      </c>
      <c r="I85" s="1">
        <v>2014</v>
      </c>
      <c r="J85" s="1" t="s">
        <v>161</v>
      </c>
      <c r="K85"/>
      <c r="L85"/>
      <c r="M85"/>
      <c r="N85"/>
      <c r="O85" s="1" t="s">
        <v>98</v>
      </c>
      <c r="P85"/>
      <c r="Q85"/>
      <c r="R85"/>
      <c r="S85"/>
      <c r="T85"/>
      <c r="U85"/>
      <c r="V85"/>
      <c r="W85"/>
      <c r="X85"/>
      <c r="Y85"/>
      <c r="Z85"/>
      <c r="AA85"/>
      <c r="AB85"/>
      <c r="AC85" s="1" t="s">
        <v>135</v>
      </c>
      <c r="AI85" s="1" t="s">
        <v>88</v>
      </c>
      <c r="AO85" s="1" t="s">
        <v>84</v>
      </c>
      <c r="AP85" s="1" t="s">
        <v>104</v>
      </c>
      <c r="AQ85" s="1" t="s">
        <v>85</v>
      </c>
      <c r="AR85" s="1" t="s">
        <v>105</v>
      </c>
      <c r="AS85" s="1" t="s">
        <v>87</v>
      </c>
      <c r="AU85" s="1" t="s">
        <v>88</v>
      </c>
      <c r="AV85" s="1" t="s">
        <v>78</v>
      </c>
      <c r="AW85" s="1" t="s">
        <v>119</v>
      </c>
      <c r="AX85" s="1" t="s">
        <v>87</v>
      </c>
      <c r="AY85" s="1" t="s">
        <v>107</v>
      </c>
      <c r="AZ85" s="1" t="s">
        <v>89</v>
      </c>
      <c r="BA85" s="1" t="s">
        <v>89</v>
      </c>
      <c r="BB85" s="1" t="s">
        <v>186</v>
      </c>
      <c r="BC85" s="1" t="s">
        <v>186</v>
      </c>
      <c r="BD85" s="1" t="s">
        <v>91</v>
      </c>
      <c r="BE85" s="1" t="s">
        <v>93</v>
      </c>
      <c r="BF85" s="1" t="s">
        <v>93</v>
      </c>
      <c r="BG85" s="1" t="s">
        <v>93</v>
      </c>
      <c r="BH85" s="1" t="s">
        <v>93</v>
      </c>
      <c r="BI85" s="1" t="s">
        <v>93</v>
      </c>
      <c r="BJ85" s="1" t="s">
        <v>93</v>
      </c>
      <c r="BK85" s="1" t="s">
        <v>138</v>
      </c>
      <c r="BL85" s="1" t="s">
        <v>94</v>
      </c>
      <c r="BM85" s="1" t="s">
        <v>110</v>
      </c>
      <c r="BN85" s="1" t="s">
        <v>192</v>
      </c>
    </row>
    <row r="86" spans="2:66" ht="12.75" customHeight="1">
      <c r="B86" s="1">
        <v>155</v>
      </c>
      <c r="C86" s="1" t="s">
        <v>463</v>
      </c>
      <c r="D86" s="1">
        <v>6</v>
      </c>
      <c r="E86" s="1" t="s">
        <v>68</v>
      </c>
      <c r="F86" s="1" t="s">
        <v>464</v>
      </c>
      <c r="G86" s="1" t="s">
        <v>465</v>
      </c>
      <c r="H86" s="1" t="s">
        <v>466</v>
      </c>
      <c r="I86" s="1">
        <v>2013</v>
      </c>
      <c r="J86" s="1" t="s">
        <v>341</v>
      </c>
      <c r="K86"/>
      <c r="L86"/>
      <c r="M86"/>
      <c r="N86"/>
      <c r="O86"/>
      <c r="P86"/>
      <c r="Q86"/>
      <c r="R86"/>
      <c r="S86"/>
      <c r="T86"/>
      <c r="U86"/>
      <c r="V86" s="1" t="s">
        <v>346</v>
      </c>
      <c r="W86"/>
      <c r="X86"/>
      <c r="Y86"/>
      <c r="Z86"/>
      <c r="AA86"/>
      <c r="AB86"/>
      <c r="AC86" s="1" t="s">
        <v>148</v>
      </c>
      <c r="AE86" s="1" t="s">
        <v>75</v>
      </c>
      <c r="AF86" s="1" t="s">
        <v>100</v>
      </c>
      <c r="AG86" s="1" t="s">
        <v>467</v>
      </c>
      <c r="AI86" s="1" t="s">
        <v>78</v>
      </c>
      <c r="AJ86" s="1" t="s">
        <v>149</v>
      </c>
      <c r="AK86" s="1" t="s">
        <v>103</v>
      </c>
      <c r="AM86" s="1" t="s">
        <v>81</v>
      </c>
      <c r="AN86" s="1" t="s">
        <v>117</v>
      </c>
      <c r="AO86" s="1" t="s">
        <v>83</v>
      </c>
      <c r="AP86" s="1" t="s">
        <v>104</v>
      </c>
      <c r="AQ86" s="1" t="s">
        <v>85</v>
      </c>
      <c r="AR86" s="1" t="s">
        <v>86</v>
      </c>
      <c r="AS86" s="1" t="s">
        <v>87</v>
      </c>
      <c r="AU86" s="1" t="s">
        <v>88</v>
      </c>
      <c r="AV86" s="1" t="s">
        <v>87</v>
      </c>
      <c r="AX86" s="1" t="s">
        <v>88</v>
      </c>
      <c r="AZ86" s="1" t="s">
        <v>89</v>
      </c>
      <c r="BA86" s="1" t="s">
        <v>89</v>
      </c>
      <c r="BB86" s="1" t="s">
        <v>121</v>
      </c>
      <c r="BC86" s="1" t="s">
        <v>121</v>
      </c>
      <c r="BD86" s="1" t="s">
        <v>91</v>
      </c>
      <c r="BE86" s="1" t="s">
        <v>93</v>
      </c>
      <c r="BF86" s="1" t="s">
        <v>93</v>
      </c>
      <c r="BG86" s="1" t="s">
        <v>92</v>
      </c>
      <c r="BH86" s="1" t="s">
        <v>93</v>
      </c>
      <c r="BI86" s="1" t="s">
        <v>92</v>
      </c>
      <c r="BJ86" s="1" t="s">
        <v>93</v>
      </c>
      <c r="BK86" s="1" t="s">
        <v>94</v>
      </c>
      <c r="BL86" s="1" t="s">
        <v>138</v>
      </c>
      <c r="BM86" s="1" t="s">
        <v>109</v>
      </c>
      <c r="BN86" s="1" t="s">
        <v>125</v>
      </c>
    </row>
    <row r="87" spans="2:66" ht="12.75" customHeight="1">
      <c r="B87" s="1">
        <v>156</v>
      </c>
      <c r="C87" s="1" t="s">
        <v>468</v>
      </c>
      <c r="D87" s="1">
        <v>6</v>
      </c>
      <c r="E87" s="1" t="s">
        <v>68</v>
      </c>
      <c r="F87" s="1" t="s">
        <v>469</v>
      </c>
      <c r="G87" s="1" t="s">
        <v>468</v>
      </c>
      <c r="H87" s="1" t="s">
        <v>470</v>
      </c>
      <c r="I87" s="1">
        <v>2013</v>
      </c>
      <c r="J87" s="1" t="s">
        <v>325</v>
      </c>
      <c r="K87"/>
      <c r="L87"/>
      <c r="M87"/>
      <c r="N87"/>
      <c r="O87"/>
      <c r="P87"/>
      <c r="Q87"/>
      <c r="R87"/>
      <c r="S87" s="1" t="s">
        <v>99</v>
      </c>
      <c r="T87"/>
      <c r="U87"/>
      <c r="V87"/>
      <c r="W87"/>
      <c r="X87"/>
      <c r="Y87"/>
      <c r="Z87"/>
      <c r="AA87"/>
      <c r="AB87"/>
      <c r="AC87" s="1" t="s">
        <v>135</v>
      </c>
      <c r="AI87" s="1" t="s">
        <v>88</v>
      </c>
      <c r="AO87" s="1" t="s">
        <v>84</v>
      </c>
      <c r="AP87" s="1" t="s">
        <v>83</v>
      </c>
      <c r="AQ87" s="1" t="s">
        <v>118</v>
      </c>
      <c r="AR87" s="1" t="s">
        <v>105</v>
      </c>
      <c r="AS87" s="1" t="s">
        <v>87</v>
      </c>
      <c r="AU87" s="1" t="s">
        <v>88</v>
      </c>
      <c r="AV87" s="1" t="s">
        <v>87</v>
      </c>
      <c r="AX87" s="1" t="s">
        <v>88</v>
      </c>
      <c r="AZ87" s="1" t="s">
        <v>89</v>
      </c>
      <c r="BA87" s="1" t="s">
        <v>89</v>
      </c>
      <c r="BB87" s="1" t="s">
        <v>109</v>
      </c>
      <c r="BC87" s="1" t="s">
        <v>109</v>
      </c>
      <c r="BD87" s="1" t="s">
        <v>137</v>
      </c>
      <c r="BE87" s="1" t="s">
        <v>92</v>
      </c>
      <c r="BF87" s="1" t="s">
        <v>92</v>
      </c>
      <c r="BG87" s="1" t="s">
        <v>93</v>
      </c>
      <c r="BH87" s="1" t="s">
        <v>93</v>
      </c>
      <c r="BI87" s="1" t="s">
        <v>92</v>
      </c>
      <c r="BJ87" s="1" t="s">
        <v>93</v>
      </c>
      <c r="BK87" s="1" t="s">
        <v>138</v>
      </c>
      <c r="BL87" s="1" t="s">
        <v>138</v>
      </c>
      <c r="BM87" s="1" t="s">
        <v>110</v>
      </c>
      <c r="BN87" s="1" t="s">
        <v>111</v>
      </c>
    </row>
    <row r="88" spans="2:66" ht="12.75" customHeight="1">
      <c r="B88" s="1">
        <v>181</v>
      </c>
      <c r="D88" s="1">
        <v>4</v>
      </c>
      <c r="E88" s="1" t="s">
        <v>68</v>
      </c>
      <c r="F88" s="1" t="s">
        <v>537</v>
      </c>
      <c r="G88" s="1" t="s">
        <v>538</v>
      </c>
      <c r="H88" s="1" t="s">
        <v>539</v>
      </c>
      <c r="I88" s="1">
        <v>2010</v>
      </c>
      <c r="J88" s="1" t="s">
        <v>305</v>
      </c>
      <c r="K88"/>
      <c r="L88"/>
      <c r="M88"/>
      <c r="N88"/>
      <c r="O88"/>
      <c r="P88"/>
      <c r="Q88"/>
      <c r="R88"/>
      <c r="S88"/>
      <c r="T88"/>
      <c r="U88"/>
      <c r="V88"/>
      <c r="W88" s="1" t="s">
        <v>227</v>
      </c>
      <c r="X88"/>
      <c r="Y88"/>
      <c r="Z88"/>
      <c r="AA88"/>
      <c r="AB88"/>
      <c r="AC88" s="1" t="s">
        <v>135</v>
      </c>
      <c r="AI88" s="1" t="s">
        <v>88</v>
      </c>
      <c r="AO88" s="1" t="s">
        <v>83</v>
      </c>
      <c r="AP88" s="1" t="s">
        <v>83</v>
      </c>
      <c r="AQ88" s="1" t="s">
        <v>85</v>
      </c>
      <c r="AR88" s="1" t="s">
        <v>86</v>
      </c>
      <c r="AS88" s="1" t="s">
        <v>87</v>
      </c>
      <c r="AU88" s="1" t="s">
        <v>88</v>
      </c>
      <c r="AV88" s="1" t="s">
        <v>78</v>
      </c>
      <c r="AW88" s="1" t="s">
        <v>119</v>
      </c>
      <c r="AX88" s="1" t="s">
        <v>87</v>
      </c>
      <c r="AY88" s="1" t="s">
        <v>107</v>
      </c>
      <c r="AZ88" s="1" t="s">
        <v>89</v>
      </c>
      <c r="BA88" s="1" t="s">
        <v>89</v>
      </c>
      <c r="BB88" s="1" t="s">
        <v>121</v>
      </c>
      <c r="BC88" s="1" t="s">
        <v>150</v>
      </c>
    </row>
    <row r="89" spans="2:66" ht="12.75" customHeight="1">
      <c r="B89" s="1">
        <v>183</v>
      </c>
      <c r="D89" s="1">
        <v>4</v>
      </c>
      <c r="E89" s="1" t="s">
        <v>68</v>
      </c>
      <c r="F89" s="1" t="s">
        <v>540</v>
      </c>
      <c r="G89" s="1" t="s">
        <v>541</v>
      </c>
      <c r="H89" s="1" t="s">
        <v>542</v>
      </c>
      <c r="I89" s="1">
        <v>2014</v>
      </c>
      <c r="J89" s="1" t="s">
        <v>543</v>
      </c>
      <c r="K89"/>
      <c r="L89"/>
      <c r="M89"/>
      <c r="N89"/>
      <c r="O89"/>
      <c r="P89"/>
      <c r="Q89"/>
      <c r="R89"/>
      <c r="S89"/>
      <c r="T89"/>
      <c r="U89" s="1" t="s">
        <v>544</v>
      </c>
      <c r="V89"/>
      <c r="W89"/>
      <c r="X89"/>
      <c r="Y89"/>
      <c r="Z89"/>
      <c r="AA89"/>
      <c r="AB89"/>
      <c r="AC89" s="1" t="s">
        <v>74</v>
      </c>
      <c r="AE89" s="1" t="s">
        <v>75</v>
      </c>
      <c r="AF89" s="1" t="s">
        <v>175</v>
      </c>
      <c r="AG89" s="1" t="s">
        <v>77</v>
      </c>
      <c r="AI89" s="1" t="s">
        <v>78</v>
      </c>
      <c r="AJ89" s="1" t="s">
        <v>79</v>
      </c>
      <c r="AK89" s="1" t="s">
        <v>103</v>
      </c>
      <c r="AM89" s="1" t="s">
        <v>81</v>
      </c>
      <c r="AN89" s="1" t="s">
        <v>82</v>
      </c>
      <c r="AO89" s="1" t="s">
        <v>83</v>
      </c>
      <c r="AP89" s="1" t="s">
        <v>84</v>
      </c>
      <c r="AQ89" s="1" t="s">
        <v>85</v>
      </c>
      <c r="AR89" s="1" t="s">
        <v>86</v>
      </c>
      <c r="AS89" s="1" t="s">
        <v>87</v>
      </c>
      <c r="AU89" s="1" t="s">
        <v>88</v>
      </c>
      <c r="AV89" s="1" t="s">
        <v>78</v>
      </c>
      <c r="AW89" s="1" t="s">
        <v>106</v>
      </c>
      <c r="AX89" s="1" t="s">
        <v>87</v>
      </c>
      <c r="AY89" s="1" t="s">
        <v>107</v>
      </c>
      <c r="AZ89" s="1" t="s">
        <v>89</v>
      </c>
      <c r="BA89" s="1" t="s">
        <v>89</v>
      </c>
      <c r="BB89" s="1" t="s">
        <v>120</v>
      </c>
      <c r="BC89" s="1" t="s">
        <v>120</v>
      </c>
    </row>
    <row r="90" spans="2:66" ht="12.75" customHeight="1">
      <c r="B90" s="1">
        <v>158</v>
      </c>
      <c r="C90" s="1" t="s">
        <v>472</v>
      </c>
      <c r="D90" s="1">
        <v>6</v>
      </c>
      <c r="E90" s="1" t="s">
        <v>68</v>
      </c>
      <c r="F90" s="1" t="s">
        <v>473</v>
      </c>
      <c r="G90" s="1" t="s">
        <v>472</v>
      </c>
      <c r="H90" s="1" t="s">
        <v>474</v>
      </c>
      <c r="I90" s="1">
        <v>2014</v>
      </c>
      <c r="J90" s="1" t="s">
        <v>325</v>
      </c>
      <c r="K90"/>
      <c r="L90"/>
      <c r="M90"/>
      <c r="N90"/>
      <c r="O90"/>
      <c r="P90"/>
      <c r="Q90"/>
      <c r="R90"/>
      <c r="S90" s="1" t="s">
        <v>99</v>
      </c>
      <c r="T90"/>
      <c r="U90"/>
      <c r="V90"/>
      <c r="W90"/>
      <c r="X90"/>
      <c r="Y90"/>
      <c r="Z90"/>
      <c r="AA90"/>
      <c r="AB90"/>
      <c r="AC90" s="1" t="s">
        <v>148</v>
      </c>
      <c r="AE90" s="1" t="s">
        <v>87</v>
      </c>
      <c r="AF90" s="1" t="s">
        <v>175</v>
      </c>
      <c r="AG90" s="1" t="s">
        <v>164</v>
      </c>
      <c r="AI90" s="1" t="s">
        <v>87</v>
      </c>
      <c r="AJ90" s="1" t="s">
        <v>116</v>
      </c>
      <c r="AK90" s="1" t="s">
        <v>156</v>
      </c>
      <c r="AL90" s="1" t="s">
        <v>475</v>
      </c>
      <c r="AN90" s="1" t="s">
        <v>117</v>
      </c>
      <c r="AO90" s="1" t="s">
        <v>104</v>
      </c>
      <c r="AP90" s="1" t="s">
        <v>104</v>
      </c>
      <c r="AQ90" s="1" t="s">
        <v>118</v>
      </c>
      <c r="AR90" s="1" t="s">
        <v>86</v>
      </c>
      <c r="AS90" s="1" t="s">
        <v>78</v>
      </c>
      <c r="AT90" s="1" t="s">
        <v>237</v>
      </c>
      <c r="AU90" s="1" t="s">
        <v>78</v>
      </c>
      <c r="AV90" s="1" t="s">
        <v>87</v>
      </c>
      <c r="AX90" s="1" t="s">
        <v>88</v>
      </c>
      <c r="AZ90" s="1" t="s">
        <v>89</v>
      </c>
      <c r="BA90" s="1" t="s">
        <v>89</v>
      </c>
      <c r="BB90" s="1" t="s">
        <v>102</v>
      </c>
      <c r="BC90" s="1" t="s">
        <v>120</v>
      </c>
      <c r="BD90" s="1" t="s">
        <v>102</v>
      </c>
      <c r="BE90" s="1" t="s">
        <v>92</v>
      </c>
      <c r="BF90" s="1" t="s">
        <v>92</v>
      </c>
      <c r="BG90" s="1" t="s">
        <v>93</v>
      </c>
      <c r="BH90" s="1" t="s">
        <v>93</v>
      </c>
      <c r="BI90" s="1" t="s">
        <v>92</v>
      </c>
      <c r="BJ90" s="1" t="s">
        <v>93</v>
      </c>
      <c r="BK90" s="1" t="s">
        <v>94</v>
      </c>
      <c r="BL90" s="1" t="s">
        <v>94</v>
      </c>
      <c r="BM90" s="1" t="s">
        <v>109</v>
      </c>
      <c r="BN90" s="1" t="s">
        <v>125</v>
      </c>
    </row>
    <row r="91" spans="2:66" ht="12.75" customHeight="1">
      <c r="B91" s="1">
        <v>160</v>
      </c>
      <c r="C91" s="1" t="s">
        <v>476</v>
      </c>
      <c r="D91" s="1">
        <v>6</v>
      </c>
      <c r="E91" s="1" t="s">
        <v>68</v>
      </c>
      <c r="F91" s="1" t="s">
        <v>477</v>
      </c>
      <c r="G91" s="1" t="s">
        <v>476</v>
      </c>
      <c r="H91" s="1" t="s">
        <v>478</v>
      </c>
      <c r="I91" s="1">
        <v>2015</v>
      </c>
      <c r="J91" s="1" t="s">
        <v>459</v>
      </c>
      <c r="K91"/>
      <c r="L91"/>
      <c r="M91"/>
      <c r="N91"/>
      <c r="O91"/>
      <c r="P91"/>
      <c r="Q91"/>
      <c r="R91"/>
      <c r="S91"/>
      <c r="T91" s="1" t="s">
        <v>96</v>
      </c>
      <c r="U91"/>
      <c r="V91"/>
      <c r="W91"/>
      <c r="X91"/>
      <c r="Y91"/>
      <c r="Z91"/>
      <c r="AA91"/>
      <c r="AB91"/>
      <c r="AC91" s="1" t="s">
        <v>135</v>
      </c>
      <c r="AI91" s="1" t="s">
        <v>88</v>
      </c>
      <c r="AO91" s="1" t="s">
        <v>83</v>
      </c>
      <c r="AP91" s="1" t="s">
        <v>104</v>
      </c>
      <c r="AQ91" s="1" t="s">
        <v>85</v>
      </c>
      <c r="AR91" s="1" t="s">
        <v>86</v>
      </c>
      <c r="AS91" s="1" t="s">
        <v>87</v>
      </c>
      <c r="AU91" s="1" t="s">
        <v>88</v>
      </c>
      <c r="AV91" s="1" t="s">
        <v>78</v>
      </c>
      <c r="AW91" s="1" t="s">
        <v>106</v>
      </c>
      <c r="AX91" s="1" t="s">
        <v>87</v>
      </c>
      <c r="AY91" s="1" t="s">
        <v>107</v>
      </c>
      <c r="AZ91" s="1" t="s">
        <v>89</v>
      </c>
      <c r="BA91" s="1" t="s">
        <v>89</v>
      </c>
      <c r="BB91" s="1" t="s">
        <v>109</v>
      </c>
      <c r="BC91" s="1" t="s">
        <v>109</v>
      </c>
      <c r="BD91" s="1" t="s">
        <v>137</v>
      </c>
      <c r="BE91" s="1" t="s">
        <v>92</v>
      </c>
      <c r="BF91" s="1" t="s">
        <v>92</v>
      </c>
      <c r="BG91" s="1" t="s">
        <v>92</v>
      </c>
      <c r="BH91" s="1" t="s">
        <v>93</v>
      </c>
      <c r="BI91" s="1" t="s">
        <v>123</v>
      </c>
      <c r="BJ91" s="1" t="s">
        <v>93</v>
      </c>
      <c r="BK91" s="1" t="s">
        <v>94</v>
      </c>
      <c r="BL91" s="1" t="s">
        <v>138</v>
      </c>
      <c r="BM91" s="1" t="s">
        <v>110</v>
      </c>
      <c r="BN91" s="1" t="s">
        <v>192</v>
      </c>
    </row>
    <row r="92" spans="2:66" ht="12.75" customHeight="1">
      <c r="B92" s="1">
        <v>161</v>
      </c>
      <c r="C92" s="1" t="s">
        <v>479</v>
      </c>
      <c r="D92" s="1">
        <v>6</v>
      </c>
      <c r="E92" s="1" t="s">
        <v>68</v>
      </c>
      <c r="F92" s="1" t="s">
        <v>480</v>
      </c>
      <c r="G92" s="1" t="s">
        <v>479</v>
      </c>
      <c r="H92" s="1" t="s">
        <v>481</v>
      </c>
      <c r="I92" s="1">
        <v>2013</v>
      </c>
      <c r="J92" s="1" t="s">
        <v>154</v>
      </c>
      <c r="K92"/>
      <c r="L92"/>
      <c r="M92"/>
      <c r="N92"/>
      <c r="O92"/>
      <c r="P92"/>
      <c r="Q92"/>
      <c r="R92"/>
      <c r="S92"/>
      <c r="T92"/>
      <c r="U92"/>
      <c r="V92"/>
      <c r="W92"/>
      <c r="X92"/>
      <c r="Y92" s="1" t="s">
        <v>155</v>
      </c>
      <c r="Z92"/>
      <c r="AA92"/>
      <c r="AB92"/>
      <c r="AC92" s="1" t="s">
        <v>135</v>
      </c>
      <c r="AI92" s="1" t="s">
        <v>88</v>
      </c>
      <c r="AO92" s="1" t="s">
        <v>84</v>
      </c>
      <c r="AP92" s="1" t="s">
        <v>104</v>
      </c>
      <c r="AQ92" s="1" t="s">
        <v>196</v>
      </c>
      <c r="AR92" s="1" t="s">
        <v>105</v>
      </c>
      <c r="AS92" s="1" t="s">
        <v>87</v>
      </c>
      <c r="AU92" s="1" t="s">
        <v>88</v>
      </c>
      <c r="AV92" s="1" t="s">
        <v>78</v>
      </c>
      <c r="AW92" s="1" t="s">
        <v>119</v>
      </c>
      <c r="AX92" s="1" t="s">
        <v>87</v>
      </c>
      <c r="AY92" s="1" t="s">
        <v>107</v>
      </c>
      <c r="AZ92" s="1" t="s">
        <v>89</v>
      </c>
      <c r="BA92" s="1" t="s">
        <v>89</v>
      </c>
      <c r="BB92" s="1" t="s">
        <v>120</v>
      </c>
      <c r="BC92" s="1" t="s">
        <v>120</v>
      </c>
      <c r="BD92" s="1" t="s">
        <v>137</v>
      </c>
      <c r="BE92" s="1" t="s">
        <v>93</v>
      </c>
      <c r="BF92" s="1" t="s">
        <v>93</v>
      </c>
      <c r="BG92" s="1" t="s">
        <v>93</v>
      </c>
      <c r="BH92" s="1" t="s">
        <v>93</v>
      </c>
      <c r="BI92" s="1" t="s">
        <v>93</v>
      </c>
      <c r="BJ92" s="1" t="s">
        <v>93</v>
      </c>
      <c r="BK92" s="1" t="s">
        <v>138</v>
      </c>
      <c r="BL92" s="1" t="s">
        <v>138</v>
      </c>
      <c r="BM92" s="1" t="s">
        <v>110</v>
      </c>
      <c r="BN92" s="1" t="s">
        <v>192</v>
      </c>
    </row>
    <row r="93" spans="2:66" ht="12.75" customHeight="1">
      <c r="B93" s="1">
        <v>162</v>
      </c>
      <c r="C93" s="1" t="s">
        <v>482</v>
      </c>
      <c r="D93" s="1">
        <v>6</v>
      </c>
      <c r="E93" s="1" t="s">
        <v>68</v>
      </c>
      <c r="F93" s="1" t="s">
        <v>483</v>
      </c>
      <c r="G93" s="1" t="s">
        <v>482</v>
      </c>
      <c r="H93" s="1" t="s">
        <v>484</v>
      </c>
      <c r="I93" s="1">
        <v>2013</v>
      </c>
      <c r="J93" s="1" t="s">
        <v>161</v>
      </c>
      <c r="K93"/>
      <c r="L93"/>
      <c r="M93"/>
      <c r="N93"/>
      <c r="O93" s="1" t="s">
        <v>178</v>
      </c>
      <c r="P93"/>
      <c r="Q93"/>
      <c r="R93"/>
      <c r="S93"/>
      <c r="T93"/>
      <c r="U93"/>
      <c r="V93"/>
      <c r="W93"/>
      <c r="X93"/>
      <c r="Y93"/>
      <c r="Z93"/>
      <c r="AA93"/>
      <c r="AB93"/>
      <c r="AC93" s="1" t="s">
        <v>102</v>
      </c>
      <c r="AI93" s="1" t="s">
        <v>88</v>
      </c>
      <c r="AO93" s="1" t="s">
        <v>104</v>
      </c>
      <c r="AP93" s="1" t="s">
        <v>83</v>
      </c>
      <c r="AQ93" s="1" t="s">
        <v>85</v>
      </c>
      <c r="AR93" s="1" t="s">
        <v>169</v>
      </c>
      <c r="AS93" s="1" t="s">
        <v>87</v>
      </c>
      <c r="AU93" s="1" t="s">
        <v>88</v>
      </c>
      <c r="AV93" s="1" t="s">
        <v>87</v>
      </c>
      <c r="AX93" s="1" t="s">
        <v>88</v>
      </c>
      <c r="AZ93" s="1" t="s">
        <v>89</v>
      </c>
      <c r="BA93" s="1" t="s">
        <v>89</v>
      </c>
      <c r="BB93" s="1" t="s">
        <v>121</v>
      </c>
      <c r="BC93" s="1" t="s">
        <v>108</v>
      </c>
      <c r="BD93" s="1" t="s">
        <v>137</v>
      </c>
      <c r="BE93" s="1" t="s">
        <v>93</v>
      </c>
      <c r="BF93" s="1" t="s">
        <v>92</v>
      </c>
      <c r="BG93" s="1" t="s">
        <v>93</v>
      </c>
      <c r="BH93" s="1" t="s">
        <v>93</v>
      </c>
      <c r="BI93" s="1" t="s">
        <v>92</v>
      </c>
      <c r="BJ93" s="1" t="s">
        <v>93</v>
      </c>
      <c r="BK93" s="1" t="s">
        <v>138</v>
      </c>
      <c r="BL93" s="1" t="s">
        <v>138</v>
      </c>
      <c r="BM93" s="1" t="s">
        <v>109</v>
      </c>
      <c r="BN93" s="1" t="s">
        <v>177</v>
      </c>
    </row>
    <row r="94" spans="2:66" ht="12.75" customHeight="1">
      <c r="B94" s="1">
        <v>163</v>
      </c>
      <c r="C94" s="1" t="s">
        <v>485</v>
      </c>
      <c r="D94" s="1">
        <v>6</v>
      </c>
      <c r="E94" s="1" t="s">
        <v>68</v>
      </c>
      <c r="F94" s="1" t="s">
        <v>486</v>
      </c>
      <c r="G94" s="1" t="s">
        <v>487</v>
      </c>
      <c r="H94" s="1" t="s">
        <v>488</v>
      </c>
      <c r="I94" s="1">
        <v>2014</v>
      </c>
      <c r="J94" s="1" t="s">
        <v>161</v>
      </c>
      <c r="K94"/>
      <c r="L94"/>
      <c r="M94"/>
      <c r="N94"/>
      <c r="O94" s="1" t="s">
        <v>98</v>
      </c>
      <c r="P94"/>
      <c r="Q94"/>
      <c r="R94"/>
      <c r="S94"/>
      <c r="T94"/>
      <c r="U94"/>
      <c r="V94"/>
      <c r="W94"/>
      <c r="X94"/>
      <c r="Y94"/>
      <c r="Z94"/>
      <c r="AA94"/>
      <c r="AB94"/>
      <c r="AC94" s="1" t="s">
        <v>135</v>
      </c>
      <c r="AI94" s="1" t="s">
        <v>88</v>
      </c>
      <c r="AO94" s="1" t="s">
        <v>104</v>
      </c>
      <c r="AP94" s="1" t="s">
        <v>83</v>
      </c>
      <c r="AQ94" s="1" t="s">
        <v>85</v>
      </c>
      <c r="AR94" s="1" t="s">
        <v>105</v>
      </c>
      <c r="AS94" s="1" t="s">
        <v>87</v>
      </c>
      <c r="AU94" s="1" t="s">
        <v>88</v>
      </c>
      <c r="AV94" s="1" t="s">
        <v>78</v>
      </c>
      <c r="AW94" s="1" t="s">
        <v>119</v>
      </c>
      <c r="AX94" s="1" t="s">
        <v>78</v>
      </c>
      <c r="AY94" s="1" t="s">
        <v>107</v>
      </c>
      <c r="AZ94" s="1" t="s">
        <v>89</v>
      </c>
      <c r="BA94" s="1" t="s">
        <v>89</v>
      </c>
      <c r="BB94" s="1" t="s">
        <v>160</v>
      </c>
      <c r="BC94" s="1" t="s">
        <v>120</v>
      </c>
      <c r="BD94" s="1" t="s">
        <v>144</v>
      </c>
      <c r="BE94" s="1" t="s">
        <v>93</v>
      </c>
      <c r="BF94" s="1" t="s">
        <v>93</v>
      </c>
      <c r="BG94" s="1" t="s">
        <v>93</v>
      </c>
      <c r="BH94" s="1" t="s">
        <v>93</v>
      </c>
      <c r="BI94" s="1" t="s">
        <v>93</v>
      </c>
      <c r="BJ94" s="1" t="s">
        <v>93</v>
      </c>
      <c r="BK94" s="1" t="s">
        <v>138</v>
      </c>
      <c r="BL94" s="1" t="s">
        <v>138</v>
      </c>
      <c r="BM94" s="1" t="s">
        <v>110</v>
      </c>
      <c r="BN94" s="1" t="s">
        <v>192</v>
      </c>
    </row>
    <row r="95" spans="2:66" ht="12.75" customHeight="1">
      <c r="B95" s="1">
        <v>164</v>
      </c>
      <c r="C95" s="1" t="s">
        <v>489</v>
      </c>
      <c r="D95" s="1">
        <v>6</v>
      </c>
      <c r="E95" s="1" t="s">
        <v>68</v>
      </c>
      <c r="F95" s="1" t="s">
        <v>490</v>
      </c>
      <c r="G95" s="1" t="s">
        <v>489</v>
      </c>
      <c r="H95" s="1" t="s">
        <v>491</v>
      </c>
      <c r="I95" s="1">
        <v>2014</v>
      </c>
      <c r="J95" s="1" t="s">
        <v>459</v>
      </c>
      <c r="K95"/>
      <c r="L95"/>
      <c r="M95"/>
      <c r="N95"/>
      <c r="O95"/>
      <c r="P95"/>
      <c r="Q95"/>
      <c r="R95"/>
      <c r="S95"/>
      <c r="T95" s="1" t="s">
        <v>96</v>
      </c>
      <c r="U95"/>
      <c r="V95"/>
      <c r="W95"/>
      <c r="X95"/>
      <c r="Y95"/>
      <c r="Z95"/>
      <c r="AA95"/>
      <c r="AB95"/>
      <c r="AC95" s="1" t="s">
        <v>135</v>
      </c>
      <c r="AI95" s="1" t="s">
        <v>88</v>
      </c>
      <c r="AO95" s="1" t="s">
        <v>83</v>
      </c>
      <c r="AP95" s="1" t="s">
        <v>104</v>
      </c>
      <c r="AQ95" s="1" t="s">
        <v>196</v>
      </c>
      <c r="AR95" s="1" t="s">
        <v>86</v>
      </c>
      <c r="AS95" s="1" t="s">
        <v>87</v>
      </c>
      <c r="AU95" s="1" t="s">
        <v>88</v>
      </c>
      <c r="AV95" s="1" t="s">
        <v>78</v>
      </c>
      <c r="AW95" s="1" t="s">
        <v>106</v>
      </c>
      <c r="AX95" s="1" t="s">
        <v>87</v>
      </c>
      <c r="AY95" s="1" t="s">
        <v>107</v>
      </c>
      <c r="AZ95" s="1" t="s">
        <v>89</v>
      </c>
      <c r="BA95" s="1" t="s">
        <v>89</v>
      </c>
      <c r="BB95" s="1" t="s">
        <v>109</v>
      </c>
      <c r="BC95" s="1" t="s">
        <v>186</v>
      </c>
      <c r="BD95" s="1" t="s">
        <v>144</v>
      </c>
      <c r="BE95" s="1" t="s">
        <v>92</v>
      </c>
      <c r="BF95" s="1" t="s">
        <v>92</v>
      </c>
      <c r="BG95" s="1" t="s">
        <v>93</v>
      </c>
      <c r="BH95" s="1" t="s">
        <v>93</v>
      </c>
      <c r="BI95" s="1" t="s">
        <v>92</v>
      </c>
      <c r="BJ95" s="1" t="s">
        <v>93</v>
      </c>
      <c r="BK95" s="1" t="s">
        <v>138</v>
      </c>
      <c r="BL95" s="1" t="s">
        <v>138</v>
      </c>
      <c r="BM95" s="1" t="s">
        <v>109</v>
      </c>
      <c r="BN95" s="1" t="s">
        <v>192</v>
      </c>
    </row>
    <row r="96" spans="2:66" ht="12.75" customHeight="1">
      <c r="B96" s="1">
        <v>165</v>
      </c>
      <c r="C96" s="1" t="s">
        <v>492</v>
      </c>
      <c r="D96" s="1">
        <v>6</v>
      </c>
      <c r="E96" s="1" t="s">
        <v>68</v>
      </c>
      <c r="F96" s="1" t="s">
        <v>493</v>
      </c>
      <c r="G96" s="1" t="s">
        <v>492</v>
      </c>
      <c r="H96" s="1" t="s">
        <v>494</v>
      </c>
      <c r="I96" s="1">
        <v>2014</v>
      </c>
      <c r="J96" s="1" t="s">
        <v>161</v>
      </c>
      <c r="K96"/>
      <c r="L96"/>
      <c r="M96"/>
      <c r="N96"/>
      <c r="O96" s="1" t="s">
        <v>98</v>
      </c>
      <c r="P96"/>
      <c r="Q96"/>
      <c r="R96"/>
      <c r="S96"/>
      <c r="T96"/>
      <c r="U96"/>
      <c r="V96"/>
      <c r="W96"/>
      <c r="X96"/>
      <c r="Y96"/>
      <c r="Z96"/>
      <c r="AA96"/>
      <c r="AB96"/>
      <c r="AC96" s="1" t="s">
        <v>135</v>
      </c>
      <c r="AI96" s="1" t="s">
        <v>88</v>
      </c>
      <c r="AO96" s="1" t="s">
        <v>104</v>
      </c>
      <c r="AP96" s="1" t="s">
        <v>104</v>
      </c>
      <c r="AQ96" s="1" t="s">
        <v>85</v>
      </c>
      <c r="AR96" s="1" t="s">
        <v>86</v>
      </c>
      <c r="AS96" s="1" t="s">
        <v>87</v>
      </c>
      <c r="AU96" s="1" t="s">
        <v>88</v>
      </c>
      <c r="AV96" s="1" t="s">
        <v>78</v>
      </c>
      <c r="AW96" s="1" t="s">
        <v>119</v>
      </c>
      <c r="AX96" s="1" t="s">
        <v>87</v>
      </c>
      <c r="AY96" s="1" t="s">
        <v>107</v>
      </c>
      <c r="AZ96" s="1" t="s">
        <v>89</v>
      </c>
      <c r="BA96" s="1" t="s">
        <v>89</v>
      </c>
      <c r="BB96" s="1" t="s">
        <v>109</v>
      </c>
      <c r="BC96" s="1" t="s">
        <v>109</v>
      </c>
      <c r="BD96" s="1" t="s">
        <v>144</v>
      </c>
      <c r="BE96" s="1" t="s">
        <v>93</v>
      </c>
      <c r="BF96" s="1" t="s">
        <v>92</v>
      </c>
      <c r="BG96" s="1" t="s">
        <v>92</v>
      </c>
      <c r="BH96" s="1" t="s">
        <v>93</v>
      </c>
      <c r="BI96" s="1" t="s">
        <v>92</v>
      </c>
      <c r="BJ96" s="1" t="s">
        <v>93</v>
      </c>
      <c r="BK96" s="1" t="s">
        <v>94</v>
      </c>
      <c r="BL96" s="1" t="s">
        <v>94</v>
      </c>
      <c r="BM96" s="1" t="s">
        <v>110</v>
      </c>
      <c r="BN96" s="1" t="s">
        <v>125</v>
      </c>
    </row>
    <row r="97" spans="2:66" ht="12.75" customHeight="1">
      <c r="B97" s="1">
        <v>166</v>
      </c>
      <c r="C97" s="1" t="s">
        <v>495</v>
      </c>
      <c r="D97" s="1">
        <v>6</v>
      </c>
      <c r="E97" s="1" t="s">
        <v>68</v>
      </c>
      <c r="F97" s="1" t="s">
        <v>496</v>
      </c>
      <c r="G97" s="1" t="s">
        <v>495</v>
      </c>
      <c r="H97" s="1" t="s">
        <v>497</v>
      </c>
      <c r="I97" s="1">
        <v>2014</v>
      </c>
      <c r="J97" s="1" t="s">
        <v>161</v>
      </c>
      <c r="K97"/>
      <c r="L97"/>
      <c r="M97"/>
      <c r="N97"/>
      <c r="O97" s="1" t="s">
        <v>96</v>
      </c>
      <c r="P97"/>
      <c r="Q97"/>
      <c r="R97"/>
      <c r="S97"/>
      <c r="T97"/>
      <c r="U97"/>
      <c r="V97"/>
      <c r="W97"/>
      <c r="X97"/>
      <c r="Y97"/>
      <c r="Z97"/>
      <c r="AA97"/>
      <c r="AB97"/>
      <c r="AC97" s="1" t="s">
        <v>74</v>
      </c>
      <c r="AE97" s="1" t="s">
        <v>162</v>
      </c>
      <c r="AF97" s="1" t="s">
        <v>100</v>
      </c>
      <c r="AG97" s="1" t="s">
        <v>101</v>
      </c>
      <c r="AI97" s="1" t="s">
        <v>87</v>
      </c>
      <c r="AJ97" s="1" t="s">
        <v>165</v>
      </c>
      <c r="AK97" s="1" t="s">
        <v>80</v>
      </c>
      <c r="AM97" s="1" t="s">
        <v>222</v>
      </c>
      <c r="AN97" s="1" t="s">
        <v>117</v>
      </c>
      <c r="AO97" s="1" t="s">
        <v>83</v>
      </c>
      <c r="AP97" s="1" t="s">
        <v>84</v>
      </c>
      <c r="AQ97" s="1" t="s">
        <v>196</v>
      </c>
      <c r="AR97" s="1" t="s">
        <v>130</v>
      </c>
      <c r="AS97" s="1" t="s">
        <v>87</v>
      </c>
      <c r="AU97" s="1" t="s">
        <v>88</v>
      </c>
      <c r="AV97" s="1" t="s">
        <v>78</v>
      </c>
      <c r="AW97" s="1" t="s">
        <v>119</v>
      </c>
      <c r="AX97" s="1" t="s">
        <v>78</v>
      </c>
      <c r="AY97" s="1" t="s">
        <v>107</v>
      </c>
      <c r="AZ97" s="1" t="s">
        <v>170</v>
      </c>
      <c r="BA97" s="1" t="s">
        <v>170</v>
      </c>
      <c r="BB97" s="1" t="s">
        <v>186</v>
      </c>
      <c r="BC97" s="1" t="s">
        <v>109</v>
      </c>
      <c r="BD97" s="1" t="s">
        <v>91</v>
      </c>
      <c r="BE97" s="1" t="s">
        <v>93</v>
      </c>
      <c r="BF97" s="1" t="s">
        <v>92</v>
      </c>
      <c r="BG97" s="1" t="s">
        <v>123</v>
      </c>
      <c r="BH97" s="1" t="s">
        <v>123</v>
      </c>
      <c r="BI97" s="1" t="s">
        <v>92</v>
      </c>
      <c r="BJ97" s="1" t="s">
        <v>92</v>
      </c>
      <c r="BK97" s="1" t="s">
        <v>94</v>
      </c>
      <c r="BL97" s="1" t="s">
        <v>94</v>
      </c>
      <c r="BM97" s="1" t="s">
        <v>110</v>
      </c>
      <c r="BN97" s="1" t="s">
        <v>125</v>
      </c>
    </row>
    <row r="98" spans="2:66" ht="12.75" customHeight="1">
      <c r="B98" s="1">
        <v>205</v>
      </c>
      <c r="D98" s="1">
        <v>3</v>
      </c>
      <c r="E98" s="1" t="s">
        <v>68</v>
      </c>
      <c r="F98" s="1" t="s">
        <v>591</v>
      </c>
      <c r="G98" s="1" t="s">
        <v>592</v>
      </c>
      <c r="H98" s="1" t="s">
        <v>593</v>
      </c>
      <c r="I98" s="1">
        <v>2014</v>
      </c>
      <c r="J98" s="1" t="s">
        <v>126</v>
      </c>
      <c r="K98"/>
      <c r="L98"/>
      <c r="M98"/>
      <c r="N98"/>
      <c r="O98"/>
      <c r="P98" s="1" t="s">
        <v>99</v>
      </c>
      <c r="Q98"/>
      <c r="R98"/>
      <c r="S98"/>
      <c r="T98"/>
      <c r="U98"/>
      <c r="V98"/>
      <c r="W98"/>
      <c r="X98"/>
      <c r="Y98"/>
      <c r="Z98"/>
      <c r="AA98"/>
      <c r="AB98"/>
      <c r="AC98" s="1" t="s">
        <v>148</v>
      </c>
      <c r="AE98" s="1" t="s">
        <v>87</v>
      </c>
      <c r="AF98" s="1" t="s">
        <v>175</v>
      </c>
      <c r="AG98" s="1" t="s">
        <v>164</v>
      </c>
      <c r="AI98" s="1" t="s">
        <v>78</v>
      </c>
      <c r="AJ98" s="1" t="s">
        <v>116</v>
      </c>
      <c r="AK98" s="1" t="s">
        <v>80</v>
      </c>
      <c r="AN98" s="1" t="s">
        <v>117</v>
      </c>
      <c r="AO98" s="1" t="s">
        <v>83</v>
      </c>
      <c r="AP98" s="1" t="s">
        <v>104</v>
      </c>
      <c r="AQ98" s="1" t="s">
        <v>176</v>
      </c>
      <c r="AR98" s="1" t="s">
        <v>86</v>
      </c>
      <c r="AS98" s="1" t="s">
        <v>88</v>
      </c>
      <c r="AU98" s="1" t="s">
        <v>88</v>
      </c>
      <c r="AV98" s="1" t="s">
        <v>88</v>
      </c>
      <c r="AX98" s="1" t="s">
        <v>88</v>
      </c>
    </row>
    <row r="99" spans="2:66" ht="12.75" customHeight="1">
      <c r="B99" s="1">
        <v>168</v>
      </c>
      <c r="C99" s="1" t="s">
        <v>498</v>
      </c>
      <c r="D99" s="1">
        <v>6</v>
      </c>
      <c r="E99" s="1" t="s">
        <v>68</v>
      </c>
      <c r="F99" s="1" t="s">
        <v>499</v>
      </c>
      <c r="G99" s="1" t="s">
        <v>500</v>
      </c>
      <c r="H99" s="1" t="s">
        <v>501</v>
      </c>
      <c r="I99" s="1">
        <v>2014</v>
      </c>
      <c r="J99" s="1" t="s">
        <v>72</v>
      </c>
      <c r="K99"/>
      <c r="L99"/>
      <c r="M99"/>
      <c r="N99" s="1" t="s">
        <v>174</v>
      </c>
      <c r="O99"/>
      <c r="P99"/>
      <c r="Q99"/>
      <c r="R99"/>
      <c r="S99"/>
      <c r="T99"/>
      <c r="U99"/>
      <c r="V99"/>
      <c r="W99"/>
      <c r="X99"/>
      <c r="Y99"/>
      <c r="Z99"/>
      <c r="AA99"/>
      <c r="AB99"/>
      <c r="AC99" s="1" t="s">
        <v>127</v>
      </c>
      <c r="AI99" s="1" t="s">
        <v>88</v>
      </c>
      <c r="AO99" s="1" t="s">
        <v>83</v>
      </c>
      <c r="AP99" s="1" t="s">
        <v>104</v>
      </c>
      <c r="AQ99" s="1" t="s">
        <v>176</v>
      </c>
      <c r="AR99" s="1" t="s">
        <v>86</v>
      </c>
      <c r="AS99" s="1" t="s">
        <v>87</v>
      </c>
      <c r="AU99" s="1" t="s">
        <v>88</v>
      </c>
      <c r="AV99" s="1" t="s">
        <v>87</v>
      </c>
      <c r="AX99" s="1" t="s">
        <v>88</v>
      </c>
      <c r="AZ99" s="1" t="s">
        <v>183</v>
      </c>
      <c r="BA99" s="1" t="s">
        <v>170</v>
      </c>
      <c r="BB99" s="1" t="s">
        <v>109</v>
      </c>
      <c r="BC99" s="1" t="s">
        <v>102</v>
      </c>
      <c r="BD99" s="1" t="s">
        <v>144</v>
      </c>
      <c r="BE99" s="1" t="s">
        <v>93</v>
      </c>
      <c r="BF99" s="1" t="s">
        <v>92</v>
      </c>
      <c r="BG99" s="1" t="s">
        <v>123</v>
      </c>
      <c r="BH99" s="1" t="s">
        <v>92</v>
      </c>
      <c r="BI99" s="1" t="s">
        <v>92</v>
      </c>
      <c r="BJ99" s="1" t="s">
        <v>93</v>
      </c>
      <c r="BK99" s="1" t="s">
        <v>94</v>
      </c>
      <c r="BL99" s="1" t="s">
        <v>94</v>
      </c>
      <c r="BM99" s="1" t="s">
        <v>109</v>
      </c>
      <c r="BN99" s="1" t="s">
        <v>192</v>
      </c>
    </row>
    <row r="100" spans="2:66" ht="12.75" customHeight="1">
      <c r="B100" s="1">
        <v>169</v>
      </c>
      <c r="C100" s="1" t="s">
        <v>502</v>
      </c>
      <c r="D100" s="1">
        <v>6</v>
      </c>
      <c r="E100" s="1" t="s">
        <v>68</v>
      </c>
      <c r="F100" s="1" t="s">
        <v>503</v>
      </c>
      <c r="G100" s="1" t="s">
        <v>502</v>
      </c>
      <c r="H100" s="1" t="s">
        <v>504</v>
      </c>
      <c r="I100" s="1">
        <v>2015</v>
      </c>
      <c r="J100" s="1" t="s">
        <v>72</v>
      </c>
      <c r="K100"/>
      <c r="L100"/>
      <c r="M100"/>
      <c r="N100" s="1" t="s">
        <v>73</v>
      </c>
      <c r="O100"/>
      <c r="P100"/>
      <c r="Q100"/>
      <c r="R100"/>
      <c r="S100"/>
      <c r="T100"/>
      <c r="U100"/>
      <c r="V100"/>
      <c r="W100"/>
      <c r="X100"/>
      <c r="Y100"/>
      <c r="Z100"/>
      <c r="AA100"/>
      <c r="AB100"/>
      <c r="AC100" s="1" t="s">
        <v>135</v>
      </c>
      <c r="AI100" s="1" t="s">
        <v>88</v>
      </c>
      <c r="AO100" s="1" t="s">
        <v>83</v>
      </c>
      <c r="AP100" s="1" t="s">
        <v>104</v>
      </c>
      <c r="AQ100" s="1" t="s">
        <v>176</v>
      </c>
      <c r="AR100" s="1" t="s">
        <v>86</v>
      </c>
      <c r="AS100" s="1" t="s">
        <v>87</v>
      </c>
      <c r="AU100" s="1" t="s">
        <v>88</v>
      </c>
      <c r="AV100" s="1" t="s">
        <v>78</v>
      </c>
      <c r="AW100" s="1" t="s">
        <v>119</v>
      </c>
      <c r="AX100" s="1" t="s">
        <v>87</v>
      </c>
      <c r="AY100" s="1" t="s">
        <v>107</v>
      </c>
      <c r="AZ100" s="1" t="s">
        <v>170</v>
      </c>
      <c r="BA100" s="1" t="s">
        <v>170</v>
      </c>
      <c r="BB100" s="1" t="s">
        <v>109</v>
      </c>
      <c r="BC100" s="1" t="s">
        <v>186</v>
      </c>
      <c r="BD100" s="1" t="s">
        <v>144</v>
      </c>
      <c r="BE100" s="1" t="s">
        <v>92</v>
      </c>
      <c r="BF100" s="1" t="s">
        <v>92</v>
      </c>
      <c r="BG100" s="1" t="s">
        <v>92</v>
      </c>
      <c r="BH100" s="1" t="s">
        <v>93</v>
      </c>
      <c r="BI100" s="1" t="s">
        <v>191</v>
      </c>
      <c r="BJ100" s="1" t="s">
        <v>92</v>
      </c>
      <c r="BK100" s="1" t="s">
        <v>94</v>
      </c>
      <c r="BL100" s="1" t="s">
        <v>102</v>
      </c>
      <c r="BM100" s="1" t="s">
        <v>110</v>
      </c>
      <c r="BN100" s="1" t="s">
        <v>192</v>
      </c>
    </row>
    <row r="101" spans="2:66" ht="12.75" customHeight="1">
      <c r="B101" s="1">
        <v>170</v>
      </c>
      <c r="C101" s="1" t="s">
        <v>505</v>
      </c>
      <c r="D101" s="1">
        <v>6</v>
      </c>
      <c r="E101" s="1" t="s">
        <v>68</v>
      </c>
      <c r="F101" s="1" t="s">
        <v>506</v>
      </c>
      <c r="G101" s="1" t="s">
        <v>505</v>
      </c>
      <c r="H101" s="1" t="s">
        <v>507</v>
      </c>
      <c r="I101" s="1">
        <v>2015</v>
      </c>
      <c r="J101" s="1" t="s">
        <v>72</v>
      </c>
      <c r="K101"/>
      <c r="L101"/>
      <c r="M101"/>
      <c r="N101" s="1" t="s">
        <v>174</v>
      </c>
      <c r="O101"/>
      <c r="P101"/>
      <c r="Q101"/>
      <c r="R101"/>
      <c r="S101"/>
      <c r="T101"/>
      <c r="U101"/>
      <c r="V101"/>
      <c r="W101"/>
      <c r="X101"/>
      <c r="Y101"/>
      <c r="Z101"/>
      <c r="AA101"/>
      <c r="AB101"/>
      <c r="AC101" s="1" t="s">
        <v>74</v>
      </c>
      <c r="AE101" s="1" t="s">
        <v>87</v>
      </c>
      <c r="AF101" s="1" t="s">
        <v>163</v>
      </c>
      <c r="AG101" s="1" t="s">
        <v>101</v>
      </c>
      <c r="AI101" s="1" t="s">
        <v>87</v>
      </c>
      <c r="AJ101" s="1" t="s">
        <v>116</v>
      </c>
      <c r="AK101" s="1" t="s">
        <v>102</v>
      </c>
      <c r="AN101" s="1" t="s">
        <v>117</v>
      </c>
      <c r="AO101" s="1" t="s">
        <v>83</v>
      </c>
      <c r="AP101" s="1" t="s">
        <v>83</v>
      </c>
      <c r="AQ101" s="1" t="s">
        <v>129</v>
      </c>
      <c r="AR101" s="1" t="s">
        <v>130</v>
      </c>
      <c r="AS101" s="1" t="s">
        <v>87</v>
      </c>
      <c r="AU101" s="1" t="s">
        <v>88</v>
      </c>
      <c r="AV101" s="1" t="s">
        <v>87</v>
      </c>
      <c r="AX101" s="1" t="s">
        <v>88</v>
      </c>
      <c r="AZ101" s="1" t="s">
        <v>89</v>
      </c>
      <c r="BA101" s="1" t="s">
        <v>89</v>
      </c>
      <c r="BB101" s="1" t="s">
        <v>186</v>
      </c>
      <c r="BC101" s="1" t="s">
        <v>109</v>
      </c>
      <c r="BD101" s="1" t="s">
        <v>144</v>
      </c>
      <c r="BE101" s="1" t="s">
        <v>93</v>
      </c>
      <c r="BF101" s="1" t="s">
        <v>93</v>
      </c>
      <c r="BG101" s="1" t="s">
        <v>92</v>
      </c>
      <c r="BH101" s="1" t="s">
        <v>92</v>
      </c>
      <c r="BI101" s="1" t="s">
        <v>92</v>
      </c>
      <c r="BJ101" s="1" t="s">
        <v>93</v>
      </c>
      <c r="BK101" s="1" t="s">
        <v>94</v>
      </c>
      <c r="BL101" s="1" t="s">
        <v>138</v>
      </c>
      <c r="BM101" s="1" t="s">
        <v>110</v>
      </c>
      <c r="BN101" s="1" t="s">
        <v>111</v>
      </c>
    </row>
    <row r="102" spans="2:66" ht="12.75" customHeight="1">
      <c r="B102" s="1">
        <v>171</v>
      </c>
      <c r="C102" s="1" t="s">
        <v>508</v>
      </c>
      <c r="D102" s="1">
        <v>6</v>
      </c>
      <c r="E102" s="1" t="s">
        <v>68</v>
      </c>
      <c r="F102" s="1" t="s">
        <v>509</v>
      </c>
      <c r="G102" s="1" t="s">
        <v>508</v>
      </c>
      <c r="H102" s="1" t="s">
        <v>510</v>
      </c>
      <c r="I102" s="1">
        <v>2015</v>
      </c>
      <c r="J102" s="1" t="s">
        <v>72</v>
      </c>
      <c r="K102"/>
      <c r="L102"/>
      <c r="M102"/>
      <c r="N102" s="1" t="s">
        <v>73</v>
      </c>
      <c r="O102"/>
      <c r="P102"/>
      <c r="Q102"/>
      <c r="R102"/>
      <c r="S102"/>
      <c r="T102"/>
      <c r="U102"/>
      <c r="V102"/>
      <c r="W102"/>
      <c r="X102"/>
      <c r="Y102"/>
      <c r="Z102"/>
      <c r="AA102"/>
      <c r="AB102"/>
      <c r="AC102" s="1" t="s">
        <v>74</v>
      </c>
      <c r="AE102" s="1" t="s">
        <v>87</v>
      </c>
      <c r="AF102" s="1" t="s">
        <v>76</v>
      </c>
      <c r="AG102" s="1" t="s">
        <v>101</v>
      </c>
      <c r="AI102" s="1" t="s">
        <v>87</v>
      </c>
      <c r="AJ102" s="1" t="s">
        <v>116</v>
      </c>
      <c r="AK102" s="1" t="s">
        <v>103</v>
      </c>
      <c r="AN102" s="1" t="s">
        <v>117</v>
      </c>
      <c r="AO102" s="1" t="s">
        <v>84</v>
      </c>
      <c r="AP102" s="1" t="s">
        <v>104</v>
      </c>
      <c r="AQ102" s="1" t="s">
        <v>85</v>
      </c>
      <c r="AR102" s="1" t="s">
        <v>86</v>
      </c>
      <c r="AS102" s="1" t="s">
        <v>87</v>
      </c>
      <c r="AU102" s="1" t="s">
        <v>88</v>
      </c>
      <c r="AV102" s="1" t="s">
        <v>78</v>
      </c>
      <c r="AW102" s="1" t="s">
        <v>106</v>
      </c>
      <c r="AX102" s="1" t="s">
        <v>87</v>
      </c>
      <c r="AY102" s="1" t="s">
        <v>107</v>
      </c>
      <c r="AZ102" s="1" t="s">
        <v>170</v>
      </c>
      <c r="BA102" s="1" t="s">
        <v>170</v>
      </c>
      <c r="BB102" s="1" t="s">
        <v>120</v>
      </c>
      <c r="BC102" s="1" t="s">
        <v>109</v>
      </c>
      <c r="BD102" s="1" t="s">
        <v>91</v>
      </c>
      <c r="BE102" s="1" t="s">
        <v>92</v>
      </c>
      <c r="BF102" s="1" t="s">
        <v>92</v>
      </c>
      <c r="BG102" s="1" t="s">
        <v>92</v>
      </c>
      <c r="BH102" s="1" t="s">
        <v>92</v>
      </c>
      <c r="BI102" s="1" t="s">
        <v>123</v>
      </c>
      <c r="BJ102" s="1" t="s">
        <v>92</v>
      </c>
      <c r="BK102" s="1" t="s">
        <v>94</v>
      </c>
      <c r="BL102" s="1" t="s">
        <v>94</v>
      </c>
      <c r="BM102" s="1" t="s">
        <v>110</v>
      </c>
      <c r="BN102" s="1" t="s">
        <v>125</v>
      </c>
    </row>
    <row r="103" spans="2:66" ht="12.75" customHeight="1">
      <c r="B103" s="1">
        <v>172</v>
      </c>
      <c r="C103" s="1" t="s">
        <v>511</v>
      </c>
      <c r="D103" s="1">
        <v>6</v>
      </c>
      <c r="E103" s="1" t="s">
        <v>68</v>
      </c>
      <c r="F103" s="1" t="s">
        <v>512</v>
      </c>
      <c r="G103" s="1" t="s">
        <v>513</v>
      </c>
      <c r="H103" s="1" t="s">
        <v>514</v>
      </c>
      <c r="I103" s="1">
        <v>2012</v>
      </c>
      <c r="J103" s="1" t="s">
        <v>161</v>
      </c>
      <c r="K103"/>
      <c r="L103"/>
      <c r="M103"/>
      <c r="N103"/>
      <c r="O103" s="1" t="s">
        <v>98</v>
      </c>
      <c r="P103"/>
      <c r="Q103"/>
      <c r="R103"/>
      <c r="S103"/>
      <c r="T103"/>
      <c r="U103"/>
      <c r="V103"/>
      <c r="W103"/>
      <c r="X103"/>
      <c r="Y103"/>
      <c r="Z103"/>
      <c r="AA103"/>
      <c r="AB103"/>
      <c r="AC103" s="1" t="s">
        <v>148</v>
      </c>
      <c r="AE103" s="1" t="s">
        <v>87</v>
      </c>
      <c r="AF103" s="1" t="s">
        <v>175</v>
      </c>
      <c r="AG103" s="1" t="s">
        <v>164</v>
      </c>
      <c r="AI103" s="1" t="s">
        <v>78</v>
      </c>
      <c r="AJ103" s="1" t="s">
        <v>102</v>
      </c>
      <c r="AK103" s="1" t="s">
        <v>156</v>
      </c>
      <c r="AN103" s="1" t="s">
        <v>117</v>
      </c>
      <c r="AO103" s="1" t="s">
        <v>104</v>
      </c>
      <c r="AP103" s="1" t="s">
        <v>84</v>
      </c>
      <c r="AQ103" s="1" t="s">
        <v>85</v>
      </c>
      <c r="AR103" s="1" t="s">
        <v>130</v>
      </c>
      <c r="AS103" s="1" t="s">
        <v>87</v>
      </c>
      <c r="AU103" s="1" t="s">
        <v>88</v>
      </c>
      <c r="AV103" s="1" t="s">
        <v>87</v>
      </c>
      <c r="AX103" s="1" t="s">
        <v>88</v>
      </c>
      <c r="AZ103" s="1" t="s">
        <v>170</v>
      </c>
      <c r="BA103" s="1" t="s">
        <v>89</v>
      </c>
      <c r="BB103" s="1" t="s">
        <v>121</v>
      </c>
      <c r="BC103" s="1" t="s">
        <v>108</v>
      </c>
      <c r="BD103" s="1" t="s">
        <v>102</v>
      </c>
      <c r="BE103" s="1" t="s">
        <v>123</v>
      </c>
      <c r="BF103" s="1" t="s">
        <v>123</v>
      </c>
      <c r="BG103" s="1" t="s">
        <v>123</v>
      </c>
      <c r="BH103" s="1" t="s">
        <v>122</v>
      </c>
      <c r="BI103" s="1" t="s">
        <v>92</v>
      </c>
      <c r="BJ103" s="1" t="s">
        <v>92</v>
      </c>
      <c r="BK103" s="1" t="s">
        <v>94</v>
      </c>
      <c r="BL103" s="1" t="s">
        <v>94</v>
      </c>
      <c r="BM103" s="1" t="s">
        <v>109</v>
      </c>
      <c r="BN103" s="1" t="s">
        <v>111</v>
      </c>
    </row>
    <row r="104" spans="2:66" ht="12.75" customHeight="1">
      <c r="B104" s="1">
        <v>219</v>
      </c>
      <c r="D104" s="1">
        <v>4</v>
      </c>
      <c r="E104" s="1" t="s">
        <v>68</v>
      </c>
      <c r="F104" s="1" t="s">
        <v>613</v>
      </c>
      <c r="G104" s="1" t="s">
        <v>614</v>
      </c>
      <c r="H104" s="1" t="s">
        <v>615</v>
      </c>
      <c r="I104" s="1">
        <v>2014</v>
      </c>
      <c r="J104" s="1" t="s">
        <v>126</v>
      </c>
      <c r="K104"/>
      <c r="L104"/>
      <c r="M104"/>
      <c r="N104"/>
      <c r="O104"/>
      <c r="P104" s="1" t="s">
        <v>99</v>
      </c>
      <c r="Q104"/>
      <c r="R104"/>
      <c r="S104"/>
      <c r="T104"/>
      <c r="U104"/>
      <c r="V104"/>
      <c r="W104"/>
      <c r="X104"/>
      <c r="Y104"/>
      <c r="Z104"/>
      <c r="AA104"/>
      <c r="AB104"/>
      <c r="AC104" s="1" t="s">
        <v>135</v>
      </c>
      <c r="AI104" s="1" t="s">
        <v>88</v>
      </c>
      <c r="AO104" s="1" t="s">
        <v>84</v>
      </c>
      <c r="AP104" s="1" t="s">
        <v>104</v>
      </c>
      <c r="AQ104" s="1" t="s">
        <v>118</v>
      </c>
      <c r="AR104" s="1" t="s">
        <v>86</v>
      </c>
      <c r="AS104" s="1" t="s">
        <v>87</v>
      </c>
      <c r="AU104" s="1" t="s">
        <v>88</v>
      </c>
      <c r="AV104" s="1" t="s">
        <v>78</v>
      </c>
      <c r="AW104" s="1" t="s">
        <v>106</v>
      </c>
      <c r="AX104" s="1" t="s">
        <v>87</v>
      </c>
      <c r="AY104" s="1" t="s">
        <v>107</v>
      </c>
      <c r="AZ104" s="1" t="s">
        <v>89</v>
      </c>
      <c r="BA104" s="1" t="s">
        <v>89</v>
      </c>
      <c r="BB104" s="1" t="s">
        <v>109</v>
      </c>
      <c r="BC104" s="1" t="s">
        <v>109</v>
      </c>
    </row>
    <row r="105" spans="2:66" ht="12.75" customHeight="1">
      <c r="B105" s="1">
        <v>173</v>
      </c>
      <c r="C105" s="1" t="s">
        <v>515</v>
      </c>
      <c r="D105" s="1">
        <v>6</v>
      </c>
      <c r="E105" s="1" t="s">
        <v>68</v>
      </c>
      <c r="F105" s="1" t="s">
        <v>516</v>
      </c>
      <c r="G105" s="1" t="s">
        <v>515</v>
      </c>
      <c r="H105" s="1" t="s">
        <v>517</v>
      </c>
      <c r="I105" s="1">
        <v>2015</v>
      </c>
      <c r="J105" s="1" t="s">
        <v>72</v>
      </c>
      <c r="K105"/>
      <c r="L105"/>
      <c r="M105"/>
      <c r="N105" s="1" t="s">
        <v>73</v>
      </c>
      <c r="O105"/>
      <c r="P105"/>
      <c r="Q105"/>
      <c r="R105"/>
      <c r="S105"/>
      <c r="T105"/>
      <c r="U105"/>
      <c r="V105"/>
      <c r="W105"/>
      <c r="X105"/>
      <c r="Y105"/>
      <c r="Z105"/>
      <c r="AA105"/>
      <c r="AB105"/>
      <c r="AC105" s="1" t="s">
        <v>148</v>
      </c>
      <c r="AE105" s="1" t="s">
        <v>162</v>
      </c>
      <c r="AF105" s="1" t="s">
        <v>175</v>
      </c>
      <c r="AG105" s="1" t="s">
        <v>164</v>
      </c>
      <c r="AI105" s="1" t="s">
        <v>78</v>
      </c>
      <c r="AJ105" s="1" t="s">
        <v>79</v>
      </c>
      <c r="AK105" s="1" t="s">
        <v>80</v>
      </c>
      <c r="AM105" s="1" t="s">
        <v>81</v>
      </c>
      <c r="AN105" s="1" t="s">
        <v>82</v>
      </c>
      <c r="AO105" s="1" t="s">
        <v>104</v>
      </c>
      <c r="AP105" s="1" t="s">
        <v>104</v>
      </c>
      <c r="AQ105" s="1" t="s">
        <v>85</v>
      </c>
      <c r="AR105" s="1" t="s">
        <v>105</v>
      </c>
      <c r="AS105" s="1" t="s">
        <v>87</v>
      </c>
      <c r="AU105" s="1" t="s">
        <v>88</v>
      </c>
      <c r="AV105" s="1" t="s">
        <v>87</v>
      </c>
      <c r="AX105" s="1" t="s">
        <v>88</v>
      </c>
      <c r="AZ105" s="1" t="s">
        <v>89</v>
      </c>
      <c r="BA105" s="1" t="s">
        <v>183</v>
      </c>
      <c r="BB105" s="1" t="s">
        <v>120</v>
      </c>
      <c r="BC105" s="1" t="s">
        <v>160</v>
      </c>
      <c r="BD105" s="1" t="s">
        <v>102</v>
      </c>
      <c r="BE105" s="1" t="s">
        <v>93</v>
      </c>
      <c r="BF105" s="1" t="s">
        <v>92</v>
      </c>
      <c r="BG105" s="1" t="s">
        <v>92</v>
      </c>
      <c r="BH105" s="1" t="s">
        <v>92</v>
      </c>
      <c r="BI105" s="1" t="s">
        <v>93</v>
      </c>
      <c r="BJ105" s="1" t="s">
        <v>93</v>
      </c>
      <c r="BK105" s="1" t="s">
        <v>94</v>
      </c>
      <c r="BL105" s="1" t="s">
        <v>138</v>
      </c>
      <c r="BM105" s="1" t="s">
        <v>109</v>
      </c>
      <c r="BN105" s="1" t="s">
        <v>177</v>
      </c>
    </row>
    <row r="106" spans="2:66" ht="12.75" customHeight="1">
      <c r="B106" s="1">
        <v>225</v>
      </c>
      <c r="D106" s="1">
        <v>4</v>
      </c>
      <c r="E106" s="1" t="s">
        <v>68</v>
      </c>
      <c r="F106" s="1" t="s">
        <v>629</v>
      </c>
      <c r="G106" s="1" t="s">
        <v>630</v>
      </c>
      <c r="H106" s="1" t="s">
        <v>631</v>
      </c>
      <c r="I106" s="1">
        <v>2013</v>
      </c>
      <c r="J106" s="1" t="s">
        <v>126</v>
      </c>
      <c r="K106"/>
      <c r="L106"/>
      <c r="M106"/>
      <c r="N106"/>
      <c r="O106"/>
      <c r="P106" s="1" t="s">
        <v>99</v>
      </c>
      <c r="Q106"/>
      <c r="R106"/>
      <c r="S106"/>
      <c r="T106"/>
      <c r="U106"/>
      <c r="V106"/>
      <c r="W106"/>
      <c r="X106"/>
      <c r="Y106"/>
      <c r="Z106"/>
      <c r="AA106"/>
      <c r="AB106"/>
      <c r="AC106" s="1" t="s">
        <v>148</v>
      </c>
      <c r="AE106" s="1" t="s">
        <v>75</v>
      </c>
      <c r="AF106" s="1" t="s">
        <v>206</v>
      </c>
      <c r="AG106" s="1" t="s">
        <v>632</v>
      </c>
      <c r="AI106" s="1" t="s">
        <v>78</v>
      </c>
      <c r="AJ106" s="1" t="s">
        <v>309</v>
      </c>
      <c r="AK106" s="1" t="s">
        <v>272</v>
      </c>
      <c r="AM106" s="1" t="s">
        <v>222</v>
      </c>
      <c r="AN106" s="1" t="s">
        <v>286</v>
      </c>
      <c r="AO106" s="1" t="s">
        <v>104</v>
      </c>
      <c r="AP106" s="1" t="s">
        <v>84</v>
      </c>
      <c r="AQ106" s="1" t="s">
        <v>85</v>
      </c>
      <c r="AR106" s="1" t="s">
        <v>102</v>
      </c>
      <c r="AS106" s="1" t="s">
        <v>87</v>
      </c>
      <c r="AU106" s="1" t="s">
        <v>88</v>
      </c>
      <c r="AV106" s="1" t="s">
        <v>87</v>
      </c>
      <c r="AX106" s="1" t="s">
        <v>88</v>
      </c>
      <c r="AZ106" s="1" t="s">
        <v>170</v>
      </c>
      <c r="BA106" s="1" t="s">
        <v>170</v>
      </c>
      <c r="BB106" s="1" t="s">
        <v>120</v>
      </c>
      <c r="BC106" s="1" t="s">
        <v>120</v>
      </c>
    </row>
    <row r="107" spans="2:66" ht="12.75" customHeight="1">
      <c r="B107" s="1">
        <v>174</v>
      </c>
      <c r="C107" s="1" t="s">
        <v>518</v>
      </c>
      <c r="D107" s="1">
        <v>6</v>
      </c>
      <c r="E107" s="1" t="s">
        <v>68</v>
      </c>
      <c r="F107" s="1" t="s">
        <v>519</v>
      </c>
      <c r="G107" s="1" t="s">
        <v>518</v>
      </c>
      <c r="H107" s="1" t="s">
        <v>520</v>
      </c>
      <c r="I107" s="1">
        <v>2011</v>
      </c>
      <c r="J107" s="1" t="s">
        <v>325</v>
      </c>
      <c r="K107"/>
      <c r="L107"/>
      <c r="M107"/>
      <c r="N107"/>
      <c r="O107"/>
      <c r="P107"/>
      <c r="Q107"/>
      <c r="R107"/>
      <c r="S107" s="1" t="s">
        <v>326</v>
      </c>
      <c r="T107"/>
      <c r="U107"/>
      <c r="V107"/>
      <c r="W107"/>
      <c r="X107"/>
      <c r="Y107"/>
      <c r="Z107"/>
      <c r="AA107"/>
      <c r="AB107"/>
      <c r="AC107" s="1" t="s">
        <v>74</v>
      </c>
      <c r="AE107" s="1" t="s">
        <v>87</v>
      </c>
      <c r="AF107" s="1" t="s">
        <v>163</v>
      </c>
      <c r="AG107" s="1" t="s">
        <v>521</v>
      </c>
      <c r="AI107" s="1" t="s">
        <v>87</v>
      </c>
      <c r="AJ107" s="1" t="s">
        <v>116</v>
      </c>
      <c r="AK107" s="1" t="s">
        <v>272</v>
      </c>
      <c r="AN107" s="1" t="s">
        <v>286</v>
      </c>
      <c r="AO107" s="1" t="s">
        <v>104</v>
      </c>
      <c r="AP107" s="1" t="s">
        <v>104</v>
      </c>
      <c r="AQ107" s="1" t="s">
        <v>85</v>
      </c>
      <c r="AR107" s="1" t="s">
        <v>86</v>
      </c>
      <c r="AS107" s="1" t="s">
        <v>87</v>
      </c>
      <c r="AU107" s="1" t="s">
        <v>88</v>
      </c>
      <c r="AV107" s="1" t="s">
        <v>78</v>
      </c>
      <c r="AW107" s="1" t="s">
        <v>119</v>
      </c>
      <c r="AX107" s="1" t="s">
        <v>78</v>
      </c>
      <c r="AY107" s="1" t="s">
        <v>107</v>
      </c>
      <c r="AZ107" s="1" t="s">
        <v>185</v>
      </c>
      <c r="BA107" s="1" t="s">
        <v>170</v>
      </c>
      <c r="BB107" s="1" t="s">
        <v>121</v>
      </c>
      <c r="BC107" s="1" t="s">
        <v>109</v>
      </c>
      <c r="BD107" s="1" t="s">
        <v>91</v>
      </c>
      <c r="BE107" s="1" t="s">
        <v>93</v>
      </c>
      <c r="BF107" s="1" t="s">
        <v>92</v>
      </c>
      <c r="BG107" s="1" t="s">
        <v>92</v>
      </c>
      <c r="BH107" s="1" t="s">
        <v>92</v>
      </c>
      <c r="BI107" s="1" t="s">
        <v>123</v>
      </c>
      <c r="BJ107" s="1" t="s">
        <v>93</v>
      </c>
      <c r="BK107" s="1" t="s">
        <v>138</v>
      </c>
      <c r="BL107" s="1" t="s">
        <v>138</v>
      </c>
      <c r="BM107" s="1" t="s">
        <v>110</v>
      </c>
      <c r="BN107" s="1" t="s">
        <v>125</v>
      </c>
    </row>
    <row r="108" spans="2:66" ht="12.75" customHeight="1">
      <c r="B108" s="1">
        <v>175</v>
      </c>
      <c r="C108" s="1" t="s">
        <v>522</v>
      </c>
      <c r="D108" s="1">
        <v>6</v>
      </c>
      <c r="E108" s="1" t="s">
        <v>68</v>
      </c>
      <c r="F108" s="1" t="s">
        <v>523</v>
      </c>
      <c r="G108" s="1" t="s">
        <v>522</v>
      </c>
      <c r="H108" s="1" t="s">
        <v>524</v>
      </c>
      <c r="I108" s="1">
        <v>2013</v>
      </c>
      <c r="J108" s="1" t="s">
        <v>341</v>
      </c>
      <c r="K108"/>
      <c r="L108"/>
      <c r="M108"/>
      <c r="N108"/>
      <c r="O108"/>
      <c r="P108"/>
      <c r="Q108"/>
      <c r="R108"/>
      <c r="S108"/>
      <c r="T108"/>
      <c r="U108"/>
      <c r="V108" s="1" t="s">
        <v>346</v>
      </c>
      <c r="W108"/>
      <c r="X108"/>
      <c r="Y108"/>
      <c r="Z108"/>
      <c r="AA108"/>
      <c r="AB108"/>
      <c r="AC108" s="1" t="s">
        <v>74</v>
      </c>
      <c r="AE108" s="1" t="s">
        <v>87</v>
      </c>
      <c r="AF108" s="1" t="s">
        <v>163</v>
      </c>
      <c r="AG108" s="1" t="s">
        <v>521</v>
      </c>
      <c r="AI108" s="1" t="s">
        <v>78</v>
      </c>
      <c r="AJ108" s="1" t="s">
        <v>116</v>
      </c>
      <c r="AK108" s="1" t="s">
        <v>166</v>
      </c>
      <c r="AN108" s="1" t="s">
        <v>168</v>
      </c>
      <c r="AO108" s="1" t="s">
        <v>104</v>
      </c>
      <c r="AP108" s="1" t="s">
        <v>84</v>
      </c>
      <c r="AQ108" s="1" t="s">
        <v>176</v>
      </c>
      <c r="AR108" s="1" t="s">
        <v>130</v>
      </c>
      <c r="AS108" s="1" t="s">
        <v>87</v>
      </c>
      <c r="AU108" s="1" t="s">
        <v>88</v>
      </c>
      <c r="AV108" s="1" t="s">
        <v>78</v>
      </c>
      <c r="AW108" s="1" t="s">
        <v>119</v>
      </c>
      <c r="AX108" s="1" t="s">
        <v>78</v>
      </c>
      <c r="AY108" s="1" t="s">
        <v>107</v>
      </c>
      <c r="AZ108" s="1" t="s">
        <v>89</v>
      </c>
      <c r="BA108" s="1" t="s">
        <v>89</v>
      </c>
      <c r="BB108" s="1" t="s">
        <v>120</v>
      </c>
      <c r="BC108" s="1" t="s">
        <v>120</v>
      </c>
      <c r="BD108" s="1" t="s">
        <v>91</v>
      </c>
      <c r="BE108" s="1" t="s">
        <v>92</v>
      </c>
      <c r="BF108" s="1" t="s">
        <v>92</v>
      </c>
      <c r="BG108" s="1" t="s">
        <v>123</v>
      </c>
      <c r="BH108" s="1" t="s">
        <v>123</v>
      </c>
      <c r="BI108" s="1" t="s">
        <v>123</v>
      </c>
      <c r="BJ108" s="1" t="s">
        <v>92</v>
      </c>
      <c r="BK108" s="1" t="s">
        <v>94</v>
      </c>
      <c r="BL108" s="1" t="s">
        <v>94</v>
      </c>
      <c r="BM108" s="1" t="s">
        <v>110</v>
      </c>
      <c r="BN108" s="1" t="s">
        <v>111</v>
      </c>
    </row>
    <row r="109" spans="2:66" ht="12.75" customHeight="1">
      <c r="B109" s="1">
        <v>176</v>
      </c>
      <c r="C109" s="1" t="s">
        <v>525</v>
      </c>
      <c r="D109" s="1">
        <v>6</v>
      </c>
      <c r="E109" s="1" t="s">
        <v>68</v>
      </c>
      <c r="F109" s="1" t="s">
        <v>526</v>
      </c>
      <c r="G109" s="1" t="s">
        <v>527</v>
      </c>
      <c r="H109" s="1" t="s">
        <v>528</v>
      </c>
      <c r="I109" s="1">
        <v>2014</v>
      </c>
      <c r="J109" s="1" t="s">
        <v>161</v>
      </c>
      <c r="K109"/>
      <c r="L109"/>
      <c r="M109"/>
      <c r="N109"/>
      <c r="O109" s="1" t="s">
        <v>98</v>
      </c>
      <c r="P109"/>
      <c r="Q109"/>
      <c r="R109"/>
      <c r="S109"/>
      <c r="T109"/>
      <c r="U109"/>
      <c r="V109"/>
      <c r="W109"/>
      <c r="X109"/>
      <c r="Y109"/>
      <c r="Z109"/>
      <c r="AA109"/>
      <c r="AB109"/>
      <c r="AC109" s="1" t="s">
        <v>74</v>
      </c>
      <c r="AE109" s="1" t="s">
        <v>87</v>
      </c>
      <c r="AF109" s="1" t="s">
        <v>100</v>
      </c>
      <c r="AG109" s="1" t="s">
        <v>77</v>
      </c>
      <c r="AI109" s="1" t="s">
        <v>78</v>
      </c>
      <c r="AJ109" s="1" t="s">
        <v>116</v>
      </c>
      <c r="AK109" s="1" t="s">
        <v>103</v>
      </c>
      <c r="AN109" s="1" t="s">
        <v>117</v>
      </c>
      <c r="AO109" s="1" t="s">
        <v>84</v>
      </c>
      <c r="AP109" s="1" t="s">
        <v>84</v>
      </c>
      <c r="AQ109" s="1" t="s">
        <v>85</v>
      </c>
      <c r="AR109" s="1" t="s">
        <v>105</v>
      </c>
      <c r="AS109" s="1" t="s">
        <v>87</v>
      </c>
      <c r="AU109" s="1" t="s">
        <v>88</v>
      </c>
      <c r="AV109" s="1" t="s">
        <v>78</v>
      </c>
      <c r="AW109" s="1" t="s">
        <v>119</v>
      </c>
      <c r="AX109" s="1" t="s">
        <v>78</v>
      </c>
      <c r="AY109" s="1" t="s">
        <v>107</v>
      </c>
      <c r="AZ109" s="1" t="s">
        <v>89</v>
      </c>
      <c r="BA109" s="1" t="s">
        <v>89</v>
      </c>
      <c r="BB109" s="1" t="s">
        <v>120</v>
      </c>
      <c r="BC109" s="1" t="s">
        <v>160</v>
      </c>
      <c r="BD109" s="1" t="s">
        <v>91</v>
      </c>
      <c r="BE109" s="1" t="s">
        <v>92</v>
      </c>
      <c r="BF109" s="1" t="s">
        <v>92</v>
      </c>
      <c r="BG109" s="1" t="s">
        <v>92</v>
      </c>
      <c r="BH109" s="1" t="s">
        <v>92</v>
      </c>
      <c r="BI109" s="1" t="s">
        <v>92</v>
      </c>
      <c r="BJ109" s="1" t="s">
        <v>123</v>
      </c>
      <c r="BK109" s="1" t="s">
        <v>94</v>
      </c>
      <c r="BL109" s="1" t="s">
        <v>94</v>
      </c>
      <c r="BM109" s="1" t="s">
        <v>110</v>
      </c>
      <c r="BN109" s="1" t="s">
        <v>111</v>
      </c>
    </row>
    <row r="110" spans="2:66" ht="12.75" customHeight="1">
      <c r="B110" s="1">
        <v>177</v>
      </c>
      <c r="C110" s="1" t="s">
        <v>529</v>
      </c>
      <c r="D110" s="1">
        <v>6</v>
      </c>
      <c r="E110" s="1" t="s">
        <v>68</v>
      </c>
      <c r="F110" s="1" t="s">
        <v>530</v>
      </c>
      <c r="G110" s="1" t="s">
        <v>529</v>
      </c>
      <c r="H110" s="1" t="s">
        <v>531</v>
      </c>
      <c r="I110" s="1">
        <v>2015</v>
      </c>
      <c r="J110" s="1" t="s">
        <v>72</v>
      </c>
      <c r="K110"/>
      <c r="L110"/>
      <c r="M110"/>
      <c r="N110" s="1" t="s">
        <v>73</v>
      </c>
      <c r="O110"/>
      <c r="P110"/>
      <c r="Q110"/>
      <c r="R110"/>
      <c r="S110"/>
      <c r="T110"/>
      <c r="U110"/>
      <c r="V110"/>
      <c r="W110"/>
      <c r="X110"/>
      <c r="Y110"/>
      <c r="Z110"/>
      <c r="AA110"/>
      <c r="AB110"/>
      <c r="AC110" s="1" t="s">
        <v>135</v>
      </c>
      <c r="AI110" s="1" t="s">
        <v>88</v>
      </c>
      <c r="AO110" s="1" t="s">
        <v>136</v>
      </c>
      <c r="AP110" s="1" t="s">
        <v>128</v>
      </c>
      <c r="AQ110" s="1" t="s">
        <v>85</v>
      </c>
      <c r="AR110" s="1" t="s">
        <v>105</v>
      </c>
      <c r="AS110" s="1" t="s">
        <v>87</v>
      </c>
      <c r="AU110" s="1" t="s">
        <v>88</v>
      </c>
      <c r="AV110" s="1" t="s">
        <v>78</v>
      </c>
      <c r="AW110" s="1" t="s">
        <v>119</v>
      </c>
      <c r="AX110" s="1" t="s">
        <v>87</v>
      </c>
      <c r="AY110" s="1" t="s">
        <v>107</v>
      </c>
      <c r="AZ110" s="1" t="s">
        <v>89</v>
      </c>
      <c r="BA110" s="1" t="s">
        <v>89</v>
      </c>
      <c r="BB110" s="1" t="s">
        <v>121</v>
      </c>
      <c r="BC110" s="1" t="s">
        <v>121</v>
      </c>
      <c r="BD110" s="1" t="s">
        <v>91</v>
      </c>
      <c r="BE110" s="1" t="s">
        <v>92</v>
      </c>
      <c r="BF110" s="1" t="s">
        <v>93</v>
      </c>
      <c r="BG110" s="1" t="s">
        <v>191</v>
      </c>
      <c r="BH110" s="1" t="s">
        <v>191</v>
      </c>
      <c r="BI110" s="1" t="s">
        <v>191</v>
      </c>
      <c r="BJ110" s="1" t="s">
        <v>123</v>
      </c>
      <c r="BK110" s="1" t="s">
        <v>124</v>
      </c>
      <c r="BL110" s="1" t="s">
        <v>124</v>
      </c>
      <c r="BM110" s="1" t="s">
        <v>110</v>
      </c>
      <c r="BN110" s="1" t="s">
        <v>192</v>
      </c>
    </row>
    <row r="111" spans="2:66" ht="12.75" customHeight="1">
      <c r="B111" s="1">
        <v>178</v>
      </c>
      <c r="C111" s="1" t="s">
        <v>532</v>
      </c>
      <c r="D111" s="1">
        <v>6</v>
      </c>
      <c r="E111" s="1" t="s">
        <v>68</v>
      </c>
      <c r="F111" s="1" t="s">
        <v>533</v>
      </c>
      <c r="G111" s="1" t="s">
        <v>534</v>
      </c>
      <c r="H111" s="1" t="s">
        <v>535</v>
      </c>
      <c r="I111" s="1">
        <v>2014</v>
      </c>
      <c r="J111" s="1" t="s">
        <v>161</v>
      </c>
      <c r="K111"/>
      <c r="L111"/>
      <c r="M111"/>
      <c r="N111"/>
      <c r="O111" s="1" t="s">
        <v>98</v>
      </c>
      <c r="P111"/>
      <c r="Q111"/>
      <c r="R111"/>
      <c r="S111"/>
      <c r="T111"/>
      <c r="U111"/>
      <c r="V111"/>
      <c r="W111"/>
      <c r="X111"/>
      <c r="Y111"/>
      <c r="Z111"/>
      <c r="AA111"/>
      <c r="AB111"/>
      <c r="AC111" s="1" t="s">
        <v>74</v>
      </c>
      <c r="AE111" s="1" t="s">
        <v>87</v>
      </c>
      <c r="AF111" s="1" t="s">
        <v>100</v>
      </c>
      <c r="AG111" s="1" t="s">
        <v>115</v>
      </c>
      <c r="AI111" s="1" t="s">
        <v>78</v>
      </c>
      <c r="AJ111" s="1" t="s">
        <v>116</v>
      </c>
      <c r="AK111" s="1" t="s">
        <v>156</v>
      </c>
      <c r="AL111" s="1" t="s">
        <v>536</v>
      </c>
      <c r="AN111" s="1" t="s">
        <v>102</v>
      </c>
      <c r="AO111" s="1" t="s">
        <v>104</v>
      </c>
      <c r="AP111" s="1" t="s">
        <v>84</v>
      </c>
      <c r="AQ111" s="1" t="s">
        <v>85</v>
      </c>
      <c r="AR111" s="1" t="s">
        <v>86</v>
      </c>
      <c r="AS111" s="1" t="s">
        <v>87</v>
      </c>
      <c r="AU111" s="1" t="s">
        <v>88</v>
      </c>
      <c r="AV111" s="1" t="s">
        <v>78</v>
      </c>
      <c r="AW111" s="1" t="s">
        <v>106</v>
      </c>
      <c r="AX111" s="1" t="s">
        <v>87</v>
      </c>
      <c r="AY111" s="1" t="s">
        <v>159</v>
      </c>
      <c r="AZ111" s="1" t="s">
        <v>170</v>
      </c>
      <c r="BA111" s="1" t="s">
        <v>102</v>
      </c>
      <c r="BB111" s="1" t="s">
        <v>120</v>
      </c>
      <c r="BC111" s="1" t="s">
        <v>160</v>
      </c>
      <c r="BD111" s="1" t="s">
        <v>137</v>
      </c>
      <c r="BE111" s="1" t="s">
        <v>92</v>
      </c>
      <c r="BF111" s="1" t="s">
        <v>92</v>
      </c>
      <c r="BG111" s="1" t="s">
        <v>92</v>
      </c>
      <c r="BH111" s="1" t="s">
        <v>92</v>
      </c>
      <c r="BI111" s="1" t="s">
        <v>92</v>
      </c>
      <c r="BJ111" s="1" t="s">
        <v>93</v>
      </c>
      <c r="BK111" s="1" t="s">
        <v>94</v>
      </c>
      <c r="BL111" s="1" t="s">
        <v>138</v>
      </c>
      <c r="BM111" s="1" t="s">
        <v>110</v>
      </c>
      <c r="BN111" s="1" t="s">
        <v>125</v>
      </c>
    </row>
    <row r="112" spans="2:66" ht="12.75" customHeight="1">
      <c r="B112" s="1">
        <v>184</v>
      </c>
      <c r="C112" s="1" t="s">
        <v>545</v>
      </c>
      <c r="D112" s="1">
        <v>6</v>
      </c>
      <c r="E112" s="1" t="s">
        <v>68</v>
      </c>
      <c r="F112" s="1" t="s">
        <v>546</v>
      </c>
      <c r="G112" s="1" t="s">
        <v>545</v>
      </c>
      <c r="H112" s="1" t="s">
        <v>547</v>
      </c>
      <c r="I112" s="1">
        <v>2014</v>
      </c>
      <c r="J112" s="1" t="s">
        <v>126</v>
      </c>
      <c r="K112"/>
      <c r="L112"/>
      <c r="M112"/>
      <c r="N112"/>
      <c r="O112"/>
      <c r="P112" s="1" t="s">
        <v>99</v>
      </c>
      <c r="Q112"/>
      <c r="R112"/>
      <c r="S112"/>
      <c r="T112"/>
      <c r="U112"/>
      <c r="V112"/>
      <c r="W112"/>
      <c r="X112"/>
      <c r="Y112"/>
      <c r="Z112"/>
      <c r="AA112"/>
      <c r="AB112"/>
      <c r="AC112" s="1" t="s">
        <v>74</v>
      </c>
      <c r="AE112" s="1" t="s">
        <v>75</v>
      </c>
      <c r="AF112" s="1" t="s">
        <v>175</v>
      </c>
      <c r="AG112" s="1" t="s">
        <v>164</v>
      </c>
      <c r="AI112" s="1" t="s">
        <v>78</v>
      </c>
      <c r="AJ112" s="1" t="s">
        <v>149</v>
      </c>
      <c r="AK112" s="1" t="s">
        <v>103</v>
      </c>
      <c r="AM112" s="1" t="s">
        <v>81</v>
      </c>
      <c r="AN112" s="1" t="s">
        <v>117</v>
      </c>
      <c r="AO112" s="1" t="s">
        <v>83</v>
      </c>
      <c r="AP112" s="1" t="s">
        <v>83</v>
      </c>
      <c r="AQ112" s="1" t="s">
        <v>196</v>
      </c>
      <c r="AR112" s="1" t="s">
        <v>105</v>
      </c>
      <c r="AS112" s="1" t="s">
        <v>78</v>
      </c>
      <c r="AT112" s="1" t="s">
        <v>228</v>
      </c>
      <c r="AU112" s="1" t="s">
        <v>87</v>
      </c>
      <c r="AV112" s="1" t="s">
        <v>87</v>
      </c>
      <c r="AX112" s="1" t="s">
        <v>88</v>
      </c>
      <c r="AZ112" s="1" t="s">
        <v>89</v>
      </c>
      <c r="BA112" s="1" t="s">
        <v>89</v>
      </c>
      <c r="BB112" s="1" t="s">
        <v>109</v>
      </c>
      <c r="BC112" s="1" t="s">
        <v>110</v>
      </c>
      <c r="BD112" s="1" t="s">
        <v>91</v>
      </c>
      <c r="BE112" s="1" t="s">
        <v>93</v>
      </c>
      <c r="BF112" s="1" t="s">
        <v>93</v>
      </c>
      <c r="BG112" s="1" t="s">
        <v>93</v>
      </c>
      <c r="BH112" s="1" t="s">
        <v>93</v>
      </c>
      <c r="BI112" s="1" t="s">
        <v>93</v>
      </c>
      <c r="BJ112" s="1" t="s">
        <v>93</v>
      </c>
      <c r="BK112" s="1" t="s">
        <v>94</v>
      </c>
      <c r="BL112" s="1" t="s">
        <v>94</v>
      </c>
      <c r="BM112" s="1" t="s">
        <v>109</v>
      </c>
      <c r="BN112" s="1" t="s">
        <v>125</v>
      </c>
    </row>
    <row r="113" spans="2:66" ht="12.75" customHeight="1">
      <c r="B113" s="1">
        <v>188</v>
      </c>
      <c r="C113" s="1" t="s">
        <v>548</v>
      </c>
      <c r="D113" s="1">
        <v>6</v>
      </c>
      <c r="E113" s="1" t="s">
        <v>68</v>
      </c>
      <c r="F113" s="1" t="s">
        <v>549</v>
      </c>
      <c r="G113" s="1" t="s">
        <v>548</v>
      </c>
      <c r="H113" s="1" t="s">
        <v>550</v>
      </c>
      <c r="I113" s="1">
        <v>2014</v>
      </c>
      <c r="J113" s="1" t="s">
        <v>126</v>
      </c>
      <c r="K113"/>
      <c r="L113"/>
      <c r="M113"/>
      <c r="N113"/>
      <c r="O113"/>
      <c r="P113" s="1" t="s">
        <v>99</v>
      </c>
      <c r="Q113"/>
      <c r="R113"/>
      <c r="S113"/>
      <c r="T113"/>
      <c r="U113"/>
      <c r="V113"/>
      <c r="W113"/>
      <c r="X113"/>
      <c r="Y113"/>
      <c r="Z113"/>
      <c r="AA113"/>
      <c r="AB113"/>
      <c r="AC113" s="1" t="s">
        <v>135</v>
      </c>
      <c r="AI113" s="1" t="s">
        <v>88</v>
      </c>
      <c r="AO113" s="1" t="s">
        <v>83</v>
      </c>
      <c r="AP113" s="1" t="s">
        <v>83</v>
      </c>
      <c r="AQ113" s="1" t="s">
        <v>196</v>
      </c>
      <c r="AR113" s="1" t="s">
        <v>105</v>
      </c>
      <c r="AS113" s="1" t="s">
        <v>87</v>
      </c>
      <c r="AU113" s="1" t="s">
        <v>88</v>
      </c>
      <c r="AV113" s="1" t="s">
        <v>78</v>
      </c>
      <c r="AW113" s="1" t="s">
        <v>119</v>
      </c>
      <c r="AX113" s="1" t="s">
        <v>78</v>
      </c>
      <c r="AY113" s="1" t="s">
        <v>107</v>
      </c>
      <c r="AZ113" s="1" t="s">
        <v>89</v>
      </c>
      <c r="BA113" s="1" t="s">
        <v>89</v>
      </c>
      <c r="BB113" s="1" t="s">
        <v>150</v>
      </c>
      <c r="BC113" s="1" t="s">
        <v>150</v>
      </c>
      <c r="BD113" s="1" t="s">
        <v>144</v>
      </c>
      <c r="BE113" s="1" t="s">
        <v>93</v>
      </c>
      <c r="BF113" s="1" t="s">
        <v>93</v>
      </c>
      <c r="BG113" s="1" t="s">
        <v>93</v>
      </c>
      <c r="BH113" s="1" t="s">
        <v>93</v>
      </c>
      <c r="BI113" s="1" t="s">
        <v>93</v>
      </c>
      <c r="BJ113" s="1" t="s">
        <v>93</v>
      </c>
      <c r="BK113" s="1" t="s">
        <v>138</v>
      </c>
      <c r="BL113" s="1" t="s">
        <v>138</v>
      </c>
      <c r="BM113" s="1" t="s">
        <v>110</v>
      </c>
      <c r="BN113" s="1" t="s">
        <v>139</v>
      </c>
    </row>
    <row r="114" spans="2:66" ht="12.75" customHeight="1">
      <c r="B114" s="1">
        <v>191</v>
      </c>
      <c r="C114" s="1" t="s">
        <v>552</v>
      </c>
      <c r="D114" s="1">
        <v>6</v>
      </c>
      <c r="E114" s="1" t="s">
        <v>68</v>
      </c>
      <c r="F114" s="1" t="s">
        <v>553</v>
      </c>
      <c r="G114" s="1" t="s">
        <v>552</v>
      </c>
      <c r="H114" s="1" t="s">
        <v>554</v>
      </c>
      <c r="I114" s="1">
        <v>2013</v>
      </c>
      <c r="J114" s="1" t="s">
        <v>126</v>
      </c>
      <c r="K114"/>
      <c r="L114"/>
      <c r="M114"/>
      <c r="N114"/>
      <c r="O114"/>
      <c r="P114" s="1" t="s">
        <v>99</v>
      </c>
      <c r="Q114"/>
      <c r="R114"/>
      <c r="S114"/>
      <c r="T114"/>
      <c r="U114"/>
      <c r="V114"/>
      <c r="W114"/>
      <c r="X114"/>
      <c r="Y114"/>
      <c r="Z114"/>
      <c r="AA114"/>
      <c r="AB114"/>
      <c r="AC114" s="1" t="s">
        <v>148</v>
      </c>
      <c r="AE114" s="1" t="s">
        <v>75</v>
      </c>
      <c r="AF114" s="1" t="s">
        <v>175</v>
      </c>
      <c r="AG114" s="1" t="s">
        <v>164</v>
      </c>
      <c r="AI114" s="1" t="s">
        <v>78</v>
      </c>
      <c r="AJ114" s="1" t="s">
        <v>309</v>
      </c>
      <c r="AK114" s="1" t="s">
        <v>103</v>
      </c>
      <c r="AM114" s="1" t="s">
        <v>81</v>
      </c>
      <c r="AN114" s="1" t="s">
        <v>117</v>
      </c>
      <c r="AO114" s="1" t="s">
        <v>83</v>
      </c>
      <c r="AP114" s="1" t="s">
        <v>83</v>
      </c>
      <c r="AQ114" s="1" t="s">
        <v>196</v>
      </c>
      <c r="AR114" s="1" t="s">
        <v>86</v>
      </c>
      <c r="AS114" s="1" t="s">
        <v>87</v>
      </c>
      <c r="AU114" s="1" t="s">
        <v>88</v>
      </c>
      <c r="AV114" s="1" t="s">
        <v>87</v>
      </c>
      <c r="AX114" s="1" t="s">
        <v>88</v>
      </c>
      <c r="AZ114" s="1" t="s">
        <v>185</v>
      </c>
      <c r="BA114" s="1" t="s">
        <v>89</v>
      </c>
      <c r="BB114" s="1" t="s">
        <v>120</v>
      </c>
      <c r="BC114" s="1" t="s">
        <v>109</v>
      </c>
      <c r="BD114" s="1" t="s">
        <v>91</v>
      </c>
      <c r="BE114" s="1" t="s">
        <v>93</v>
      </c>
      <c r="BF114" s="1" t="s">
        <v>93</v>
      </c>
      <c r="BG114" s="1" t="s">
        <v>93</v>
      </c>
      <c r="BH114" s="1" t="s">
        <v>93</v>
      </c>
      <c r="BI114" s="1" t="s">
        <v>93</v>
      </c>
      <c r="BJ114" s="1" t="s">
        <v>93</v>
      </c>
      <c r="BK114" s="1" t="s">
        <v>138</v>
      </c>
      <c r="BL114" s="1" t="s">
        <v>138</v>
      </c>
      <c r="BM114" s="1" t="s">
        <v>109</v>
      </c>
      <c r="BN114" s="1" t="s">
        <v>177</v>
      </c>
    </row>
    <row r="115" spans="2:66" ht="12.75" customHeight="1">
      <c r="B115" s="1">
        <v>192</v>
      </c>
      <c r="C115" s="1" t="s">
        <v>555</v>
      </c>
      <c r="D115" s="1">
        <v>6</v>
      </c>
      <c r="E115" s="1" t="s">
        <v>68</v>
      </c>
      <c r="F115" s="1" t="s">
        <v>556</v>
      </c>
      <c r="G115" s="1" t="s">
        <v>555</v>
      </c>
      <c r="H115" s="1" t="s">
        <v>557</v>
      </c>
      <c r="I115" s="1">
        <v>2014</v>
      </c>
      <c r="J115" s="1" t="s">
        <v>126</v>
      </c>
      <c r="K115"/>
      <c r="L115"/>
      <c r="M115"/>
      <c r="N115"/>
      <c r="O115"/>
      <c r="P115" s="1" t="s">
        <v>99</v>
      </c>
      <c r="Q115"/>
      <c r="R115"/>
      <c r="S115"/>
      <c r="T115"/>
      <c r="U115"/>
      <c r="V115"/>
      <c r="W115"/>
      <c r="X115"/>
      <c r="Y115"/>
      <c r="Z115"/>
      <c r="AA115"/>
      <c r="AB115"/>
      <c r="AC115" s="1" t="s">
        <v>135</v>
      </c>
      <c r="AI115" s="1" t="s">
        <v>88</v>
      </c>
      <c r="AO115" s="1" t="s">
        <v>83</v>
      </c>
      <c r="AP115" s="1" t="s">
        <v>104</v>
      </c>
      <c r="AQ115" s="1" t="s">
        <v>196</v>
      </c>
      <c r="AR115" s="1" t="s">
        <v>130</v>
      </c>
      <c r="AS115" s="1" t="s">
        <v>87</v>
      </c>
      <c r="AU115" s="1" t="s">
        <v>88</v>
      </c>
      <c r="AV115" s="1" t="s">
        <v>78</v>
      </c>
      <c r="AW115" s="1" t="s">
        <v>106</v>
      </c>
      <c r="AX115" s="1" t="s">
        <v>87</v>
      </c>
      <c r="AY115" s="1" t="s">
        <v>107</v>
      </c>
      <c r="AZ115" s="1" t="s">
        <v>89</v>
      </c>
      <c r="BA115" s="1" t="s">
        <v>89</v>
      </c>
      <c r="BB115" s="1" t="s">
        <v>120</v>
      </c>
      <c r="BC115" s="1" t="s">
        <v>120</v>
      </c>
      <c r="BD115" s="1" t="s">
        <v>144</v>
      </c>
      <c r="BE115" s="1" t="s">
        <v>93</v>
      </c>
      <c r="BF115" s="1" t="s">
        <v>93</v>
      </c>
      <c r="BG115" s="1" t="s">
        <v>93</v>
      </c>
      <c r="BH115" s="1" t="s">
        <v>93</v>
      </c>
      <c r="BI115" s="1" t="s">
        <v>93</v>
      </c>
      <c r="BJ115" s="1" t="s">
        <v>93</v>
      </c>
      <c r="BK115" s="1" t="s">
        <v>138</v>
      </c>
      <c r="BL115" s="1" t="s">
        <v>138</v>
      </c>
      <c r="BM115" s="1" t="s">
        <v>110</v>
      </c>
      <c r="BN115" s="1" t="s">
        <v>102</v>
      </c>
    </row>
    <row r="116" spans="2:66" ht="12.75" customHeight="1">
      <c r="B116" s="1">
        <v>196</v>
      </c>
      <c r="C116" s="1" t="s">
        <v>560</v>
      </c>
      <c r="D116" s="1">
        <v>6</v>
      </c>
      <c r="E116" s="1" t="s">
        <v>68</v>
      </c>
      <c r="F116" s="1" t="s">
        <v>561</v>
      </c>
      <c r="G116" s="1" t="s">
        <v>560</v>
      </c>
      <c r="H116" s="1" t="s">
        <v>562</v>
      </c>
      <c r="I116" s="1">
        <v>2013</v>
      </c>
      <c r="J116" s="1" t="s">
        <v>126</v>
      </c>
      <c r="K116"/>
      <c r="L116"/>
      <c r="M116"/>
      <c r="N116"/>
      <c r="O116"/>
      <c r="P116" s="1" t="s">
        <v>99</v>
      </c>
      <c r="Q116"/>
      <c r="R116"/>
      <c r="S116"/>
      <c r="T116"/>
      <c r="U116"/>
      <c r="V116"/>
      <c r="W116"/>
      <c r="X116"/>
      <c r="Y116"/>
      <c r="Z116"/>
      <c r="AA116"/>
      <c r="AB116"/>
      <c r="AC116" s="1" t="s">
        <v>135</v>
      </c>
      <c r="AI116" s="1" t="s">
        <v>88</v>
      </c>
      <c r="AO116" s="1" t="s">
        <v>83</v>
      </c>
      <c r="AP116" s="1" t="s">
        <v>84</v>
      </c>
      <c r="AQ116" s="1" t="s">
        <v>176</v>
      </c>
      <c r="AR116" s="1" t="s">
        <v>130</v>
      </c>
      <c r="AS116" s="1" t="s">
        <v>87</v>
      </c>
      <c r="AU116" s="1" t="s">
        <v>88</v>
      </c>
      <c r="AV116" s="1" t="s">
        <v>78</v>
      </c>
      <c r="AW116" s="1" t="s">
        <v>158</v>
      </c>
      <c r="AX116" s="1" t="s">
        <v>87</v>
      </c>
      <c r="AY116" s="1" t="s">
        <v>107</v>
      </c>
      <c r="AZ116" s="1" t="s">
        <v>89</v>
      </c>
      <c r="BA116" s="1" t="s">
        <v>89</v>
      </c>
      <c r="BB116" s="1" t="s">
        <v>150</v>
      </c>
      <c r="BC116" s="1" t="s">
        <v>186</v>
      </c>
      <c r="BD116" s="1" t="s">
        <v>144</v>
      </c>
      <c r="BE116" s="1" t="s">
        <v>93</v>
      </c>
      <c r="BF116" s="1" t="s">
        <v>93</v>
      </c>
      <c r="BG116" s="1" t="s">
        <v>92</v>
      </c>
      <c r="BH116" s="1" t="s">
        <v>92</v>
      </c>
      <c r="BI116" s="1" t="s">
        <v>123</v>
      </c>
      <c r="BJ116" s="1" t="s">
        <v>92</v>
      </c>
      <c r="BK116" s="1" t="s">
        <v>94</v>
      </c>
      <c r="BL116" s="1" t="s">
        <v>94</v>
      </c>
      <c r="BM116" s="1" t="s">
        <v>110</v>
      </c>
      <c r="BN116" s="1" t="s">
        <v>192</v>
      </c>
    </row>
    <row r="117" spans="2:66" ht="12.75" customHeight="1">
      <c r="B117" s="1">
        <v>197</v>
      </c>
      <c r="C117" s="1" t="s">
        <v>563</v>
      </c>
      <c r="D117" s="1">
        <v>6</v>
      </c>
      <c r="E117" s="1" t="s">
        <v>68</v>
      </c>
      <c r="F117" s="1" t="s">
        <v>564</v>
      </c>
      <c r="G117" s="1" t="s">
        <v>563</v>
      </c>
      <c r="H117" s="1" t="s">
        <v>565</v>
      </c>
      <c r="I117" s="1">
        <v>2013</v>
      </c>
      <c r="J117" s="1" t="s">
        <v>126</v>
      </c>
      <c r="K117"/>
      <c r="L117"/>
      <c r="M117"/>
      <c r="N117"/>
      <c r="O117"/>
      <c r="P117" s="1" t="s">
        <v>99</v>
      </c>
      <c r="Q117"/>
      <c r="R117"/>
      <c r="S117"/>
      <c r="T117"/>
      <c r="U117"/>
      <c r="V117"/>
      <c r="W117"/>
      <c r="X117"/>
      <c r="Y117"/>
      <c r="Z117"/>
      <c r="AA117"/>
      <c r="AB117"/>
      <c r="AC117" s="1" t="s">
        <v>127</v>
      </c>
      <c r="AI117" s="1" t="s">
        <v>88</v>
      </c>
      <c r="AO117" s="1" t="s">
        <v>83</v>
      </c>
      <c r="AP117" s="1" t="s">
        <v>104</v>
      </c>
      <c r="AQ117" s="1" t="s">
        <v>102</v>
      </c>
      <c r="AR117" s="1" t="s">
        <v>102</v>
      </c>
      <c r="AS117" s="1" t="s">
        <v>87</v>
      </c>
      <c r="AU117" s="1" t="s">
        <v>88</v>
      </c>
      <c r="AV117" s="1" t="s">
        <v>87</v>
      </c>
      <c r="AX117" s="1" t="s">
        <v>88</v>
      </c>
      <c r="AZ117" s="1" t="s">
        <v>89</v>
      </c>
      <c r="BA117" s="1" t="s">
        <v>89</v>
      </c>
      <c r="BB117" s="1" t="s">
        <v>109</v>
      </c>
      <c r="BC117" s="1" t="s">
        <v>120</v>
      </c>
      <c r="BD117" s="1" t="s">
        <v>91</v>
      </c>
      <c r="BE117" s="1" t="s">
        <v>93</v>
      </c>
      <c r="BF117" s="1" t="s">
        <v>93</v>
      </c>
      <c r="BG117" s="1" t="s">
        <v>93</v>
      </c>
      <c r="BH117" s="1" t="s">
        <v>93</v>
      </c>
      <c r="BI117" s="1" t="s">
        <v>93</v>
      </c>
      <c r="BJ117" s="1" t="s">
        <v>93</v>
      </c>
      <c r="BK117" s="1" t="s">
        <v>94</v>
      </c>
      <c r="BL117" s="1" t="s">
        <v>94</v>
      </c>
      <c r="BM117" s="1" t="s">
        <v>109</v>
      </c>
      <c r="BN117" s="1" t="s">
        <v>208</v>
      </c>
    </row>
    <row r="118" spans="2:66" ht="12.75" customHeight="1">
      <c r="B118" s="1">
        <v>198</v>
      </c>
      <c r="C118" s="1" t="s">
        <v>566</v>
      </c>
      <c r="D118" s="1">
        <v>6</v>
      </c>
      <c r="E118" s="1" t="s">
        <v>68</v>
      </c>
      <c r="F118" s="1" t="s">
        <v>567</v>
      </c>
      <c r="G118" s="1" t="s">
        <v>566</v>
      </c>
      <c r="H118" s="1" t="s">
        <v>568</v>
      </c>
      <c r="I118" s="1">
        <v>2012</v>
      </c>
      <c r="J118" s="1" t="s">
        <v>126</v>
      </c>
      <c r="K118"/>
      <c r="L118"/>
      <c r="M118"/>
      <c r="N118"/>
      <c r="O118"/>
      <c r="P118" s="1" t="s">
        <v>569</v>
      </c>
      <c r="Q118"/>
      <c r="R118"/>
      <c r="S118"/>
      <c r="T118"/>
      <c r="U118"/>
      <c r="V118"/>
      <c r="W118"/>
      <c r="X118"/>
      <c r="Y118"/>
      <c r="Z118"/>
      <c r="AA118"/>
      <c r="AB118"/>
      <c r="AC118" s="1" t="s">
        <v>74</v>
      </c>
      <c r="AE118" s="1" t="s">
        <v>87</v>
      </c>
      <c r="AF118" s="1" t="s">
        <v>175</v>
      </c>
      <c r="AG118" s="1" t="s">
        <v>164</v>
      </c>
      <c r="AI118" s="1" t="s">
        <v>87</v>
      </c>
      <c r="AJ118" s="1" t="s">
        <v>116</v>
      </c>
      <c r="AK118" s="1" t="s">
        <v>103</v>
      </c>
      <c r="AN118" s="1" t="s">
        <v>117</v>
      </c>
      <c r="AO118" s="1" t="s">
        <v>83</v>
      </c>
      <c r="AP118" s="1" t="s">
        <v>104</v>
      </c>
      <c r="AQ118" s="1" t="s">
        <v>85</v>
      </c>
      <c r="AR118" s="1" t="s">
        <v>130</v>
      </c>
      <c r="AS118" s="1" t="s">
        <v>87</v>
      </c>
      <c r="AU118" s="1" t="s">
        <v>88</v>
      </c>
      <c r="AV118" s="1" t="s">
        <v>78</v>
      </c>
      <c r="AW118" s="1" t="s">
        <v>119</v>
      </c>
      <c r="AX118" s="1" t="s">
        <v>87</v>
      </c>
      <c r="AY118" s="1" t="s">
        <v>107</v>
      </c>
      <c r="AZ118" s="1" t="s">
        <v>89</v>
      </c>
      <c r="BA118" s="1" t="s">
        <v>89</v>
      </c>
      <c r="BB118" s="1" t="s">
        <v>150</v>
      </c>
      <c r="BC118" s="1" t="s">
        <v>109</v>
      </c>
      <c r="BD118" s="1" t="s">
        <v>144</v>
      </c>
      <c r="BE118" s="1" t="s">
        <v>93</v>
      </c>
      <c r="BF118" s="1" t="s">
        <v>92</v>
      </c>
      <c r="BG118" s="1" t="s">
        <v>93</v>
      </c>
      <c r="BH118" s="1" t="s">
        <v>93</v>
      </c>
      <c r="BI118" s="1" t="s">
        <v>92</v>
      </c>
      <c r="BJ118" s="1" t="s">
        <v>93</v>
      </c>
      <c r="BK118" s="1" t="s">
        <v>94</v>
      </c>
      <c r="BL118" s="1" t="s">
        <v>94</v>
      </c>
      <c r="BM118" s="1" t="s">
        <v>110</v>
      </c>
      <c r="BN118" s="1" t="s">
        <v>125</v>
      </c>
    </row>
    <row r="119" spans="2:66" ht="12.75" customHeight="1">
      <c r="B119" s="1">
        <v>199</v>
      </c>
      <c r="C119" s="1" t="s">
        <v>570</v>
      </c>
      <c r="D119" s="1">
        <v>6</v>
      </c>
      <c r="E119" s="1" t="s">
        <v>68</v>
      </c>
      <c r="F119" s="1" t="s">
        <v>571</v>
      </c>
      <c r="G119" s="1" t="s">
        <v>570</v>
      </c>
      <c r="H119" s="1" t="s">
        <v>572</v>
      </c>
      <c r="I119" s="1">
        <v>2011</v>
      </c>
      <c r="J119" s="1" t="s">
        <v>126</v>
      </c>
      <c r="K119"/>
      <c r="L119"/>
      <c r="M119"/>
      <c r="N119"/>
      <c r="O119"/>
      <c r="P119" s="1" t="s">
        <v>99</v>
      </c>
      <c r="Q119"/>
      <c r="R119"/>
      <c r="S119"/>
      <c r="T119"/>
      <c r="U119"/>
      <c r="V119"/>
      <c r="W119"/>
      <c r="X119"/>
      <c r="Y119"/>
      <c r="Z119"/>
      <c r="AA119"/>
      <c r="AB119"/>
      <c r="AC119" s="1" t="s">
        <v>74</v>
      </c>
      <c r="AE119" s="1" t="s">
        <v>87</v>
      </c>
      <c r="AF119" s="1" t="s">
        <v>76</v>
      </c>
      <c r="AG119" s="1" t="s">
        <v>77</v>
      </c>
      <c r="AI119" s="1" t="s">
        <v>78</v>
      </c>
      <c r="AJ119" s="1" t="s">
        <v>116</v>
      </c>
      <c r="AK119" s="1" t="s">
        <v>102</v>
      </c>
      <c r="AN119" s="1" t="s">
        <v>82</v>
      </c>
      <c r="AO119" s="1" t="s">
        <v>83</v>
      </c>
      <c r="AP119" s="1" t="s">
        <v>104</v>
      </c>
      <c r="AQ119" s="1" t="s">
        <v>85</v>
      </c>
      <c r="AR119" s="1" t="s">
        <v>169</v>
      </c>
      <c r="AS119" s="1" t="s">
        <v>87</v>
      </c>
      <c r="AU119" s="1" t="s">
        <v>88</v>
      </c>
      <c r="AV119" s="1" t="s">
        <v>78</v>
      </c>
      <c r="AW119" s="1" t="s">
        <v>119</v>
      </c>
      <c r="AX119" s="1" t="s">
        <v>87</v>
      </c>
      <c r="AY119" s="1" t="s">
        <v>107</v>
      </c>
      <c r="AZ119" s="1" t="s">
        <v>89</v>
      </c>
      <c r="BA119" s="1" t="s">
        <v>89</v>
      </c>
      <c r="BB119" s="1" t="s">
        <v>121</v>
      </c>
      <c r="BC119" s="1" t="s">
        <v>109</v>
      </c>
      <c r="BD119" s="1" t="s">
        <v>144</v>
      </c>
      <c r="BE119" s="1" t="s">
        <v>92</v>
      </c>
      <c r="BF119" s="1" t="s">
        <v>92</v>
      </c>
      <c r="BG119" s="1" t="s">
        <v>92</v>
      </c>
      <c r="BH119" s="1" t="s">
        <v>92</v>
      </c>
      <c r="BI119" s="1" t="s">
        <v>92</v>
      </c>
      <c r="BJ119" s="1" t="s">
        <v>92</v>
      </c>
      <c r="BK119" s="1" t="s">
        <v>124</v>
      </c>
      <c r="BL119" s="1" t="s">
        <v>94</v>
      </c>
      <c r="BM119" s="1" t="s">
        <v>110</v>
      </c>
      <c r="BN119" s="1" t="s">
        <v>208</v>
      </c>
    </row>
    <row r="120" spans="2:66" ht="12.75" customHeight="1">
      <c r="B120" s="1">
        <v>200</v>
      </c>
      <c r="C120" s="1" t="s">
        <v>573</v>
      </c>
      <c r="D120" s="1">
        <v>6</v>
      </c>
      <c r="E120" s="1" t="s">
        <v>68</v>
      </c>
      <c r="F120" s="1" t="s">
        <v>574</v>
      </c>
      <c r="G120" s="1" t="s">
        <v>575</v>
      </c>
      <c r="H120" s="1" t="s">
        <v>576</v>
      </c>
      <c r="I120" s="1">
        <v>2014</v>
      </c>
      <c r="J120" s="1" t="s">
        <v>126</v>
      </c>
      <c r="K120"/>
      <c r="L120"/>
      <c r="M120"/>
      <c r="N120"/>
      <c r="O120"/>
      <c r="P120" s="1" t="s">
        <v>99</v>
      </c>
      <c r="Q120"/>
      <c r="R120"/>
      <c r="S120"/>
      <c r="T120"/>
      <c r="U120"/>
      <c r="V120"/>
      <c r="W120"/>
      <c r="X120"/>
      <c r="Y120"/>
      <c r="Z120"/>
      <c r="AA120"/>
      <c r="AB120"/>
      <c r="AC120" s="1" t="s">
        <v>74</v>
      </c>
      <c r="AE120" s="1" t="s">
        <v>75</v>
      </c>
      <c r="AF120" s="1" t="s">
        <v>175</v>
      </c>
      <c r="AG120" s="1" t="s">
        <v>164</v>
      </c>
      <c r="AI120" s="1" t="s">
        <v>78</v>
      </c>
      <c r="AJ120" s="1" t="s">
        <v>79</v>
      </c>
      <c r="AK120" s="1" t="s">
        <v>156</v>
      </c>
      <c r="AL120" s="1" t="s">
        <v>577</v>
      </c>
      <c r="AM120" s="1" t="s">
        <v>167</v>
      </c>
      <c r="AN120" s="1" t="s">
        <v>117</v>
      </c>
      <c r="AO120" s="1" t="s">
        <v>84</v>
      </c>
      <c r="AP120" s="1" t="s">
        <v>104</v>
      </c>
      <c r="AQ120" s="1" t="s">
        <v>196</v>
      </c>
      <c r="AR120" s="1" t="s">
        <v>105</v>
      </c>
      <c r="AS120" s="1" t="s">
        <v>87</v>
      </c>
      <c r="AU120" s="1" t="s">
        <v>88</v>
      </c>
      <c r="AV120" s="1" t="s">
        <v>78</v>
      </c>
      <c r="AW120" s="1" t="s">
        <v>106</v>
      </c>
      <c r="AX120" s="1" t="s">
        <v>87</v>
      </c>
      <c r="AY120" s="1" t="s">
        <v>159</v>
      </c>
      <c r="AZ120" s="1" t="s">
        <v>89</v>
      </c>
      <c r="BA120" s="1" t="s">
        <v>89</v>
      </c>
      <c r="BB120" s="1" t="s">
        <v>121</v>
      </c>
      <c r="BC120" s="1" t="s">
        <v>110</v>
      </c>
      <c r="BD120" s="1" t="s">
        <v>137</v>
      </c>
      <c r="BE120" s="1" t="s">
        <v>93</v>
      </c>
      <c r="BF120" s="1" t="s">
        <v>123</v>
      </c>
      <c r="BG120" s="1" t="s">
        <v>93</v>
      </c>
      <c r="BH120" s="1" t="s">
        <v>93</v>
      </c>
      <c r="BI120" s="1" t="s">
        <v>92</v>
      </c>
      <c r="BJ120" s="1" t="s">
        <v>93</v>
      </c>
      <c r="BK120" s="1" t="s">
        <v>138</v>
      </c>
      <c r="BL120" s="1" t="s">
        <v>138</v>
      </c>
      <c r="BM120" s="1" t="s">
        <v>110</v>
      </c>
      <c r="BN120" s="1" t="s">
        <v>111</v>
      </c>
    </row>
    <row r="121" spans="2:66" ht="12.75" customHeight="1">
      <c r="B121" s="1">
        <v>201</v>
      </c>
      <c r="C121" s="1" t="s">
        <v>578</v>
      </c>
      <c r="D121" s="1">
        <v>6</v>
      </c>
      <c r="E121" s="1" t="s">
        <v>68</v>
      </c>
      <c r="F121" s="1" t="s">
        <v>579</v>
      </c>
      <c r="G121" s="1" t="s">
        <v>580</v>
      </c>
      <c r="H121" s="1" t="s">
        <v>581</v>
      </c>
      <c r="I121" s="1">
        <v>2012</v>
      </c>
      <c r="J121" s="1" t="s">
        <v>126</v>
      </c>
      <c r="K121"/>
      <c r="L121"/>
      <c r="M121"/>
      <c r="N121"/>
      <c r="O121"/>
      <c r="P121" s="1" t="s">
        <v>99</v>
      </c>
      <c r="Q121"/>
      <c r="R121"/>
      <c r="S121"/>
      <c r="T121"/>
      <c r="U121"/>
      <c r="V121"/>
      <c r="W121"/>
      <c r="X121"/>
      <c r="Y121"/>
      <c r="Z121"/>
      <c r="AA121"/>
      <c r="AB121"/>
      <c r="AC121" s="1" t="s">
        <v>135</v>
      </c>
      <c r="AI121" s="1" t="s">
        <v>88</v>
      </c>
      <c r="AO121" s="1" t="s">
        <v>83</v>
      </c>
      <c r="AP121" s="1" t="s">
        <v>83</v>
      </c>
      <c r="AQ121" s="1" t="s">
        <v>85</v>
      </c>
      <c r="AR121" s="1" t="s">
        <v>86</v>
      </c>
      <c r="AS121" s="1" t="s">
        <v>87</v>
      </c>
      <c r="AU121" s="1" t="s">
        <v>88</v>
      </c>
      <c r="AV121" s="1" t="s">
        <v>78</v>
      </c>
      <c r="AW121" s="1" t="s">
        <v>119</v>
      </c>
      <c r="AX121" s="1" t="s">
        <v>87</v>
      </c>
      <c r="AY121" s="1" t="s">
        <v>159</v>
      </c>
      <c r="AZ121" s="1" t="s">
        <v>89</v>
      </c>
      <c r="BA121" s="1" t="s">
        <v>89</v>
      </c>
      <c r="BB121" s="1" t="s">
        <v>160</v>
      </c>
      <c r="BC121" s="1" t="s">
        <v>108</v>
      </c>
      <c r="BD121" s="1" t="s">
        <v>144</v>
      </c>
      <c r="BE121" s="1" t="s">
        <v>93</v>
      </c>
      <c r="BF121" s="1" t="s">
        <v>92</v>
      </c>
      <c r="BG121" s="1" t="s">
        <v>93</v>
      </c>
      <c r="BH121" s="1" t="s">
        <v>93</v>
      </c>
      <c r="BI121" s="1" t="s">
        <v>92</v>
      </c>
      <c r="BJ121" s="1" t="s">
        <v>93</v>
      </c>
      <c r="BK121" s="1" t="s">
        <v>138</v>
      </c>
      <c r="BL121" s="1" t="s">
        <v>138</v>
      </c>
      <c r="BM121" s="1" t="s">
        <v>110</v>
      </c>
      <c r="BN121" s="1" t="s">
        <v>111</v>
      </c>
    </row>
    <row r="122" spans="2:66" ht="12.75" customHeight="1">
      <c r="B122" s="1">
        <v>202</v>
      </c>
      <c r="C122" s="1" t="s">
        <v>582</v>
      </c>
      <c r="D122" s="1">
        <v>6</v>
      </c>
      <c r="E122" s="1" t="s">
        <v>68</v>
      </c>
      <c r="F122" s="1" t="s">
        <v>583</v>
      </c>
      <c r="G122" s="1" t="s">
        <v>584</v>
      </c>
      <c r="H122" s="1" t="s">
        <v>585</v>
      </c>
      <c r="I122" s="1">
        <v>2012</v>
      </c>
      <c r="J122" s="1" t="s">
        <v>126</v>
      </c>
      <c r="K122"/>
      <c r="L122"/>
      <c r="M122"/>
      <c r="N122"/>
      <c r="O122"/>
      <c r="P122" s="1" t="s">
        <v>569</v>
      </c>
      <c r="Q122"/>
      <c r="R122"/>
      <c r="S122"/>
      <c r="T122"/>
      <c r="U122"/>
      <c r="V122"/>
      <c r="W122"/>
      <c r="X122"/>
      <c r="Y122"/>
      <c r="Z122"/>
      <c r="AA122"/>
      <c r="AB122"/>
      <c r="AC122" s="1" t="s">
        <v>135</v>
      </c>
      <c r="AI122" s="1" t="s">
        <v>88</v>
      </c>
      <c r="AO122" s="1" t="s">
        <v>128</v>
      </c>
      <c r="AP122" s="1" t="s">
        <v>84</v>
      </c>
      <c r="AQ122" s="1" t="s">
        <v>176</v>
      </c>
      <c r="AR122" s="1" t="s">
        <v>130</v>
      </c>
      <c r="AS122" s="1" t="s">
        <v>87</v>
      </c>
      <c r="AU122" s="1" t="s">
        <v>88</v>
      </c>
      <c r="AV122" s="1" t="s">
        <v>78</v>
      </c>
      <c r="AW122" s="1" t="s">
        <v>158</v>
      </c>
      <c r="AX122" s="1" t="s">
        <v>87</v>
      </c>
      <c r="AY122" s="1" t="s">
        <v>107</v>
      </c>
      <c r="AZ122" s="1" t="s">
        <v>89</v>
      </c>
      <c r="BA122" s="1" t="s">
        <v>89</v>
      </c>
      <c r="BB122" s="1" t="s">
        <v>108</v>
      </c>
      <c r="BC122" s="1" t="s">
        <v>108</v>
      </c>
      <c r="BD122" s="1" t="s">
        <v>144</v>
      </c>
      <c r="BE122" s="1" t="s">
        <v>92</v>
      </c>
      <c r="BF122" s="1" t="s">
        <v>92</v>
      </c>
      <c r="BG122" s="1" t="s">
        <v>122</v>
      </c>
      <c r="BH122" s="1" t="s">
        <v>123</v>
      </c>
      <c r="BI122" s="1" t="s">
        <v>122</v>
      </c>
      <c r="BJ122" s="1" t="s">
        <v>123</v>
      </c>
      <c r="BK122" s="1" t="s">
        <v>124</v>
      </c>
      <c r="BL122" s="1" t="s">
        <v>124</v>
      </c>
      <c r="BM122" s="1" t="s">
        <v>110</v>
      </c>
      <c r="BN122" s="1" t="s">
        <v>192</v>
      </c>
    </row>
    <row r="123" spans="2:66" ht="12.75" customHeight="1">
      <c r="B123" s="1">
        <v>203</v>
      </c>
      <c r="C123" s="1" t="s">
        <v>586</v>
      </c>
      <c r="D123" s="1">
        <v>6</v>
      </c>
      <c r="E123" s="1" t="s">
        <v>68</v>
      </c>
      <c r="F123" s="1" t="s">
        <v>587</v>
      </c>
      <c r="G123" s="1" t="s">
        <v>588</v>
      </c>
      <c r="H123" s="1" t="s">
        <v>589</v>
      </c>
      <c r="I123" s="1">
        <v>2014</v>
      </c>
      <c r="J123" s="1" t="s">
        <v>126</v>
      </c>
      <c r="K123"/>
      <c r="L123"/>
      <c r="M123"/>
      <c r="N123"/>
      <c r="O123"/>
      <c r="P123" s="1" t="s">
        <v>99</v>
      </c>
      <c r="Q123"/>
      <c r="R123"/>
      <c r="S123"/>
      <c r="T123"/>
      <c r="U123"/>
      <c r="V123"/>
      <c r="W123"/>
      <c r="X123"/>
      <c r="Y123"/>
      <c r="Z123"/>
      <c r="AA123"/>
      <c r="AB123"/>
      <c r="AC123" s="1" t="s">
        <v>148</v>
      </c>
      <c r="AE123" s="1" t="s">
        <v>75</v>
      </c>
      <c r="AF123" s="1" t="s">
        <v>100</v>
      </c>
      <c r="AG123" s="1" t="s">
        <v>467</v>
      </c>
      <c r="AI123" s="1" t="s">
        <v>78</v>
      </c>
      <c r="AJ123" s="1" t="s">
        <v>102</v>
      </c>
      <c r="AK123" s="1" t="s">
        <v>103</v>
      </c>
      <c r="AM123" s="1" t="s">
        <v>81</v>
      </c>
      <c r="AN123" s="1" t="s">
        <v>168</v>
      </c>
      <c r="AO123" s="1" t="s">
        <v>104</v>
      </c>
      <c r="AP123" s="1" t="s">
        <v>104</v>
      </c>
      <c r="AQ123" s="1" t="s">
        <v>85</v>
      </c>
      <c r="AR123" s="1" t="s">
        <v>86</v>
      </c>
      <c r="AS123" s="1" t="s">
        <v>87</v>
      </c>
      <c r="AU123" s="1" t="s">
        <v>88</v>
      </c>
      <c r="AV123" s="1" t="s">
        <v>87</v>
      </c>
      <c r="AX123" s="1" t="s">
        <v>88</v>
      </c>
      <c r="AZ123" s="1" t="s">
        <v>89</v>
      </c>
      <c r="BA123" s="1" t="s">
        <v>89</v>
      </c>
      <c r="BB123" s="1" t="s">
        <v>120</v>
      </c>
      <c r="BC123" s="1" t="s">
        <v>120</v>
      </c>
      <c r="BD123" s="1" t="s">
        <v>102</v>
      </c>
      <c r="BE123" s="1" t="s">
        <v>93</v>
      </c>
      <c r="BF123" s="1" t="s">
        <v>93</v>
      </c>
      <c r="BG123" s="1" t="s">
        <v>93</v>
      </c>
      <c r="BH123" s="1" t="s">
        <v>92</v>
      </c>
      <c r="BI123" s="1" t="s">
        <v>92</v>
      </c>
      <c r="BJ123" s="1" t="s">
        <v>92</v>
      </c>
      <c r="BK123" s="1" t="s">
        <v>94</v>
      </c>
      <c r="BL123" s="1" t="s">
        <v>94</v>
      </c>
      <c r="BM123" s="1" t="s">
        <v>109</v>
      </c>
      <c r="BN123" s="1" t="s">
        <v>125</v>
      </c>
    </row>
    <row r="124" spans="2:66" ht="12.75" customHeight="1">
      <c r="B124" s="1">
        <v>213</v>
      </c>
      <c r="C124" s="1" t="s">
        <v>600</v>
      </c>
      <c r="D124" s="1">
        <v>6</v>
      </c>
      <c r="E124" s="1" t="s">
        <v>68</v>
      </c>
      <c r="F124" s="1" t="s">
        <v>601</v>
      </c>
      <c r="G124" s="1" t="s">
        <v>600</v>
      </c>
      <c r="H124" s="1" t="s">
        <v>602</v>
      </c>
      <c r="I124" s="1">
        <v>2012</v>
      </c>
      <c r="J124" s="1" t="s">
        <v>126</v>
      </c>
      <c r="K124"/>
      <c r="L124"/>
      <c r="M124"/>
      <c r="N124"/>
      <c r="O124"/>
      <c r="P124" s="1" t="s">
        <v>99</v>
      </c>
      <c r="Q124"/>
      <c r="R124"/>
      <c r="S124"/>
      <c r="T124"/>
      <c r="U124"/>
      <c r="V124"/>
      <c r="W124"/>
      <c r="X124"/>
      <c r="Y124"/>
      <c r="Z124"/>
      <c r="AA124"/>
      <c r="AB124"/>
      <c r="AC124" s="1" t="s">
        <v>135</v>
      </c>
      <c r="AI124" s="1" t="s">
        <v>88</v>
      </c>
      <c r="AO124" s="1" t="s">
        <v>83</v>
      </c>
      <c r="AP124" s="1" t="s">
        <v>84</v>
      </c>
      <c r="AQ124" s="1" t="s">
        <v>129</v>
      </c>
      <c r="AR124" s="1" t="s">
        <v>86</v>
      </c>
      <c r="AS124" s="1" t="s">
        <v>87</v>
      </c>
      <c r="AU124" s="1" t="s">
        <v>88</v>
      </c>
      <c r="AV124" s="1" t="s">
        <v>78</v>
      </c>
      <c r="AW124" s="1" t="s">
        <v>106</v>
      </c>
      <c r="AX124" s="1" t="s">
        <v>87</v>
      </c>
      <c r="AY124" s="1" t="s">
        <v>107</v>
      </c>
      <c r="AZ124" s="1" t="s">
        <v>89</v>
      </c>
      <c r="BA124" s="1" t="s">
        <v>89</v>
      </c>
      <c r="BB124" s="1" t="s">
        <v>160</v>
      </c>
      <c r="BC124" s="1" t="s">
        <v>150</v>
      </c>
      <c r="BD124" s="1" t="s">
        <v>144</v>
      </c>
      <c r="BE124" s="1" t="s">
        <v>92</v>
      </c>
      <c r="BF124" s="1" t="s">
        <v>191</v>
      </c>
      <c r="BG124" s="1" t="s">
        <v>123</v>
      </c>
      <c r="BH124" s="1" t="s">
        <v>123</v>
      </c>
      <c r="BI124" s="1" t="s">
        <v>191</v>
      </c>
      <c r="BJ124" s="1" t="s">
        <v>123</v>
      </c>
      <c r="BK124" s="1" t="s">
        <v>124</v>
      </c>
      <c r="BL124" s="1" t="s">
        <v>94</v>
      </c>
      <c r="BM124" s="1" t="s">
        <v>110</v>
      </c>
      <c r="BN124" s="1" t="s">
        <v>102</v>
      </c>
    </row>
    <row r="125" spans="2:66" ht="12.75" customHeight="1">
      <c r="B125" s="1">
        <v>211</v>
      </c>
      <c r="C125" s="1" t="s">
        <v>596</v>
      </c>
      <c r="D125" s="1">
        <v>6</v>
      </c>
      <c r="E125" s="1" t="s">
        <v>68</v>
      </c>
      <c r="F125" s="1" t="s">
        <v>597</v>
      </c>
      <c r="G125" s="1" t="s">
        <v>596</v>
      </c>
      <c r="H125" s="1" t="s">
        <v>598</v>
      </c>
      <c r="I125" s="1">
        <v>2014</v>
      </c>
      <c r="J125" s="1" t="s">
        <v>126</v>
      </c>
      <c r="K125"/>
      <c r="L125"/>
      <c r="M125"/>
      <c r="N125"/>
      <c r="O125"/>
      <c r="P125" s="1" t="s">
        <v>569</v>
      </c>
      <c r="Q125"/>
      <c r="R125"/>
      <c r="S125"/>
      <c r="T125"/>
      <c r="U125"/>
      <c r="V125"/>
      <c r="W125"/>
      <c r="X125"/>
      <c r="Y125"/>
      <c r="Z125"/>
      <c r="AA125"/>
      <c r="AB125"/>
      <c r="AC125" s="1" t="s">
        <v>74</v>
      </c>
      <c r="AE125" s="1" t="s">
        <v>87</v>
      </c>
      <c r="AF125" s="1" t="s">
        <v>76</v>
      </c>
      <c r="AG125" s="1" t="s">
        <v>164</v>
      </c>
      <c r="AI125" s="1" t="s">
        <v>87</v>
      </c>
      <c r="AJ125" s="1" t="s">
        <v>116</v>
      </c>
      <c r="AK125" s="1" t="s">
        <v>156</v>
      </c>
      <c r="AL125" s="1" t="s">
        <v>599</v>
      </c>
      <c r="AN125" s="1" t="s">
        <v>82</v>
      </c>
      <c r="AO125" s="1" t="s">
        <v>83</v>
      </c>
      <c r="AP125" s="1" t="s">
        <v>83</v>
      </c>
      <c r="AQ125" s="1" t="s">
        <v>196</v>
      </c>
      <c r="AR125" s="1" t="s">
        <v>86</v>
      </c>
      <c r="AS125" s="1" t="s">
        <v>87</v>
      </c>
      <c r="AU125" s="1" t="s">
        <v>88</v>
      </c>
      <c r="AV125" s="1" t="s">
        <v>78</v>
      </c>
      <c r="AW125" s="1" t="s">
        <v>119</v>
      </c>
      <c r="AX125" s="1" t="s">
        <v>87</v>
      </c>
      <c r="AY125" s="1" t="s">
        <v>107</v>
      </c>
      <c r="AZ125" s="1" t="s">
        <v>183</v>
      </c>
      <c r="BA125" s="1" t="s">
        <v>89</v>
      </c>
      <c r="BB125" s="1" t="s">
        <v>160</v>
      </c>
      <c r="BC125" s="1" t="s">
        <v>109</v>
      </c>
      <c r="BD125" s="1" t="s">
        <v>144</v>
      </c>
      <c r="BE125" s="1" t="s">
        <v>93</v>
      </c>
      <c r="BF125" s="1" t="s">
        <v>93</v>
      </c>
      <c r="BG125" s="1" t="s">
        <v>93</v>
      </c>
      <c r="BH125" s="1" t="s">
        <v>93</v>
      </c>
      <c r="BI125" s="1" t="s">
        <v>93</v>
      </c>
      <c r="BJ125" s="1" t="s">
        <v>93</v>
      </c>
      <c r="BK125" s="1" t="s">
        <v>138</v>
      </c>
      <c r="BL125" s="1" t="s">
        <v>138</v>
      </c>
      <c r="BM125" s="1" t="s">
        <v>109</v>
      </c>
      <c r="BN125" s="1" t="s">
        <v>125</v>
      </c>
    </row>
    <row r="126" spans="2:66" ht="12.75" customHeight="1">
      <c r="B126" s="1">
        <v>214</v>
      </c>
      <c r="C126" s="1" t="s">
        <v>603</v>
      </c>
      <c r="D126" s="1">
        <v>6</v>
      </c>
      <c r="E126" s="1" t="s">
        <v>68</v>
      </c>
      <c r="F126" s="1" t="s">
        <v>604</v>
      </c>
      <c r="G126" s="1" t="s">
        <v>603</v>
      </c>
      <c r="H126" s="1" t="s">
        <v>605</v>
      </c>
      <c r="I126" s="1">
        <v>2013</v>
      </c>
      <c r="J126" s="1" t="s">
        <v>126</v>
      </c>
      <c r="K126"/>
      <c r="L126"/>
      <c r="M126"/>
      <c r="N126"/>
      <c r="O126"/>
      <c r="P126" s="1" t="s">
        <v>569</v>
      </c>
      <c r="Q126"/>
      <c r="R126"/>
      <c r="S126"/>
      <c r="T126"/>
      <c r="U126"/>
      <c r="V126"/>
      <c r="W126"/>
      <c r="X126"/>
      <c r="Y126"/>
      <c r="Z126"/>
      <c r="AA126"/>
      <c r="AB126"/>
      <c r="AC126" s="1" t="s">
        <v>148</v>
      </c>
      <c r="AE126" s="1" t="s">
        <v>75</v>
      </c>
      <c r="AF126" s="1" t="s">
        <v>76</v>
      </c>
      <c r="AG126" s="1" t="s">
        <v>164</v>
      </c>
      <c r="AI126" s="1" t="s">
        <v>78</v>
      </c>
      <c r="AJ126" s="1" t="s">
        <v>79</v>
      </c>
      <c r="AK126" s="1" t="s">
        <v>80</v>
      </c>
      <c r="AM126" s="1" t="s">
        <v>167</v>
      </c>
      <c r="AN126" s="1" t="s">
        <v>82</v>
      </c>
      <c r="AO126" s="1" t="s">
        <v>83</v>
      </c>
      <c r="AP126" s="1" t="s">
        <v>128</v>
      </c>
      <c r="AQ126" s="1" t="s">
        <v>85</v>
      </c>
      <c r="AR126" s="1" t="s">
        <v>105</v>
      </c>
      <c r="AS126" s="1" t="s">
        <v>87</v>
      </c>
      <c r="AU126" s="1" t="s">
        <v>88</v>
      </c>
      <c r="AV126" s="1" t="s">
        <v>78</v>
      </c>
      <c r="AW126" s="1" t="s">
        <v>158</v>
      </c>
      <c r="AX126" s="1" t="s">
        <v>87</v>
      </c>
      <c r="AY126" s="1" t="s">
        <v>102</v>
      </c>
      <c r="AZ126" s="1" t="s">
        <v>185</v>
      </c>
      <c r="BA126" s="1" t="s">
        <v>170</v>
      </c>
      <c r="BB126" s="1" t="s">
        <v>150</v>
      </c>
      <c r="BC126" s="1" t="s">
        <v>186</v>
      </c>
      <c r="BD126" s="1" t="s">
        <v>91</v>
      </c>
      <c r="BE126" s="1" t="s">
        <v>92</v>
      </c>
      <c r="BF126" s="1" t="s">
        <v>93</v>
      </c>
      <c r="BG126" s="1" t="s">
        <v>191</v>
      </c>
      <c r="BH126" s="1" t="s">
        <v>93</v>
      </c>
      <c r="BI126" s="1" t="s">
        <v>191</v>
      </c>
      <c r="BJ126" s="1" t="s">
        <v>93</v>
      </c>
      <c r="BK126" s="1" t="s">
        <v>124</v>
      </c>
      <c r="BL126" s="1" t="s">
        <v>124</v>
      </c>
      <c r="BM126" s="1" t="s">
        <v>110</v>
      </c>
      <c r="BN126" s="1" t="s">
        <v>177</v>
      </c>
    </row>
    <row r="127" spans="2:66" ht="12.75" customHeight="1">
      <c r="B127" s="1">
        <v>215</v>
      </c>
      <c r="C127" s="1" t="s">
        <v>606</v>
      </c>
      <c r="D127" s="1">
        <v>6</v>
      </c>
      <c r="E127" s="1" t="s">
        <v>68</v>
      </c>
      <c r="F127" s="1" t="s">
        <v>607</v>
      </c>
      <c r="G127" s="1" t="s">
        <v>608</v>
      </c>
      <c r="H127" s="1" t="s">
        <v>609</v>
      </c>
      <c r="I127" s="1">
        <v>2014</v>
      </c>
      <c r="J127" s="1" t="s">
        <v>126</v>
      </c>
      <c r="K127"/>
      <c r="L127"/>
      <c r="M127"/>
      <c r="N127"/>
      <c r="O127"/>
      <c r="P127" s="1" t="s">
        <v>569</v>
      </c>
      <c r="Q127"/>
      <c r="R127"/>
      <c r="S127"/>
      <c r="T127"/>
      <c r="U127"/>
      <c r="V127"/>
      <c r="W127"/>
      <c r="X127"/>
      <c r="Y127"/>
      <c r="Z127"/>
      <c r="AA127"/>
      <c r="AB127"/>
      <c r="AC127" s="1" t="s">
        <v>135</v>
      </c>
      <c r="AI127" s="1" t="s">
        <v>88</v>
      </c>
      <c r="AO127" s="1" t="s">
        <v>104</v>
      </c>
      <c r="AP127" s="1" t="s">
        <v>104</v>
      </c>
      <c r="AQ127" s="1" t="s">
        <v>118</v>
      </c>
      <c r="AR127" s="1" t="s">
        <v>86</v>
      </c>
      <c r="AS127" s="1" t="s">
        <v>87</v>
      </c>
      <c r="AU127" s="1" t="s">
        <v>88</v>
      </c>
      <c r="AV127" s="1" t="s">
        <v>78</v>
      </c>
      <c r="AW127" s="1" t="s">
        <v>119</v>
      </c>
      <c r="AX127" s="1" t="s">
        <v>87</v>
      </c>
      <c r="AY127" s="1" t="s">
        <v>107</v>
      </c>
      <c r="AZ127" s="1" t="s">
        <v>170</v>
      </c>
      <c r="BA127" s="1" t="s">
        <v>89</v>
      </c>
      <c r="BB127" s="1" t="s">
        <v>110</v>
      </c>
      <c r="BC127" s="1" t="s">
        <v>150</v>
      </c>
      <c r="BD127" s="1" t="s">
        <v>137</v>
      </c>
      <c r="BE127" s="1" t="s">
        <v>92</v>
      </c>
      <c r="BF127" s="1" t="s">
        <v>123</v>
      </c>
      <c r="BG127" s="1" t="s">
        <v>92</v>
      </c>
      <c r="BH127" s="1" t="s">
        <v>92</v>
      </c>
      <c r="BI127" s="1" t="s">
        <v>122</v>
      </c>
      <c r="BJ127" s="1" t="s">
        <v>92</v>
      </c>
      <c r="BK127" s="1" t="s">
        <v>102</v>
      </c>
      <c r="BL127" s="1" t="s">
        <v>94</v>
      </c>
      <c r="BM127" s="1" t="s">
        <v>110</v>
      </c>
      <c r="BN127" s="1" t="s">
        <v>102</v>
      </c>
    </row>
    <row r="128" spans="2:66" ht="12.75" customHeight="1">
      <c r="B128" s="1">
        <v>216</v>
      </c>
      <c r="C128" s="1" t="s">
        <v>610</v>
      </c>
      <c r="D128" s="1">
        <v>6</v>
      </c>
      <c r="E128" s="1" t="s">
        <v>68</v>
      </c>
      <c r="F128" s="1" t="s">
        <v>611</v>
      </c>
      <c r="G128" s="1" t="s">
        <v>610</v>
      </c>
      <c r="H128" s="1" t="s">
        <v>612</v>
      </c>
      <c r="I128" s="1">
        <v>2014</v>
      </c>
      <c r="J128" s="1" t="s">
        <v>126</v>
      </c>
      <c r="K128"/>
      <c r="L128"/>
      <c r="M128"/>
      <c r="N128"/>
      <c r="O128"/>
      <c r="P128" s="1" t="s">
        <v>391</v>
      </c>
      <c r="Q128"/>
      <c r="R128"/>
      <c r="S128"/>
      <c r="T128"/>
      <c r="U128"/>
      <c r="V128"/>
      <c r="W128"/>
      <c r="X128"/>
      <c r="Y128"/>
      <c r="Z128"/>
      <c r="AA128"/>
      <c r="AB128"/>
      <c r="AC128" s="1" t="s">
        <v>74</v>
      </c>
      <c r="AE128" s="1" t="s">
        <v>87</v>
      </c>
      <c r="AF128" s="1" t="s">
        <v>76</v>
      </c>
      <c r="AG128" s="1" t="s">
        <v>467</v>
      </c>
      <c r="AI128" s="1" t="s">
        <v>87</v>
      </c>
      <c r="AJ128" s="1" t="s">
        <v>165</v>
      </c>
      <c r="AK128" s="1" t="s">
        <v>272</v>
      </c>
      <c r="AN128" s="1" t="s">
        <v>117</v>
      </c>
      <c r="AO128" s="1" t="s">
        <v>104</v>
      </c>
      <c r="AP128" s="1" t="s">
        <v>104</v>
      </c>
      <c r="AQ128" s="1" t="s">
        <v>85</v>
      </c>
      <c r="AR128" s="1" t="s">
        <v>86</v>
      </c>
      <c r="AS128" s="1" t="s">
        <v>87</v>
      </c>
      <c r="AU128" s="1" t="s">
        <v>88</v>
      </c>
      <c r="AV128" s="1" t="s">
        <v>78</v>
      </c>
      <c r="AW128" s="1" t="s">
        <v>119</v>
      </c>
      <c r="AX128" s="1" t="s">
        <v>87</v>
      </c>
      <c r="AY128" s="1" t="s">
        <v>107</v>
      </c>
      <c r="AZ128" s="1" t="s">
        <v>89</v>
      </c>
      <c r="BA128" s="1" t="s">
        <v>89</v>
      </c>
      <c r="BB128" s="1" t="s">
        <v>186</v>
      </c>
      <c r="BC128" s="1" t="s">
        <v>109</v>
      </c>
      <c r="BD128" s="1" t="s">
        <v>91</v>
      </c>
      <c r="BE128" s="1" t="s">
        <v>93</v>
      </c>
      <c r="BF128" s="1" t="s">
        <v>92</v>
      </c>
      <c r="BG128" s="1" t="s">
        <v>92</v>
      </c>
      <c r="BH128" s="1" t="s">
        <v>92</v>
      </c>
      <c r="BI128" s="1" t="s">
        <v>92</v>
      </c>
      <c r="BJ128" s="1" t="s">
        <v>93</v>
      </c>
      <c r="BK128" s="1" t="s">
        <v>138</v>
      </c>
      <c r="BL128" s="1" t="s">
        <v>138</v>
      </c>
      <c r="BM128" s="1" t="s">
        <v>110</v>
      </c>
      <c r="BN128" s="1" t="s">
        <v>111</v>
      </c>
    </row>
    <row r="129" spans="2:69" ht="12.75" customHeight="1">
      <c r="B129" s="1">
        <v>220</v>
      </c>
      <c r="C129" s="1" t="s">
        <v>616</v>
      </c>
      <c r="D129" s="1">
        <v>6</v>
      </c>
      <c r="E129" s="1" t="s">
        <v>68</v>
      </c>
      <c r="F129" s="1" t="s">
        <v>617</v>
      </c>
      <c r="G129" s="1" t="s">
        <v>616</v>
      </c>
      <c r="H129" s="1" t="s">
        <v>618</v>
      </c>
      <c r="I129" s="1">
        <v>2014</v>
      </c>
      <c r="J129" s="1" t="s">
        <v>126</v>
      </c>
      <c r="K129"/>
      <c r="L129"/>
      <c r="M129"/>
      <c r="N129"/>
      <c r="O129"/>
      <c r="P129" s="1" t="s">
        <v>391</v>
      </c>
      <c r="Q129"/>
      <c r="R129"/>
      <c r="S129"/>
      <c r="T129"/>
      <c r="U129"/>
      <c r="V129"/>
      <c r="W129"/>
      <c r="X129"/>
      <c r="Y129"/>
      <c r="Z129"/>
      <c r="AA129"/>
      <c r="AB129"/>
      <c r="AC129" s="1" t="s">
        <v>74</v>
      </c>
      <c r="AE129" s="1" t="s">
        <v>162</v>
      </c>
      <c r="AF129" s="1" t="s">
        <v>163</v>
      </c>
      <c r="AG129" s="1" t="s">
        <v>101</v>
      </c>
      <c r="AI129" s="1" t="s">
        <v>78</v>
      </c>
      <c r="AJ129" s="1" t="s">
        <v>165</v>
      </c>
      <c r="AK129" s="1" t="s">
        <v>80</v>
      </c>
      <c r="AM129" s="1" t="s">
        <v>167</v>
      </c>
      <c r="AN129" s="1" t="s">
        <v>117</v>
      </c>
      <c r="AO129" s="1" t="s">
        <v>83</v>
      </c>
      <c r="AP129" s="1" t="s">
        <v>83</v>
      </c>
      <c r="AQ129" s="1" t="s">
        <v>196</v>
      </c>
      <c r="AR129" s="1" t="s">
        <v>105</v>
      </c>
      <c r="AS129" s="1" t="s">
        <v>87</v>
      </c>
      <c r="AU129" s="1" t="s">
        <v>88</v>
      </c>
      <c r="AV129" s="1" t="s">
        <v>87</v>
      </c>
      <c r="AX129" s="1" t="s">
        <v>88</v>
      </c>
      <c r="AZ129" s="1" t="s">
        <v>89</v>
      </c>
      <c r="BA129" s="1" t="s">
        <v>89</v>
      </c>
      <c r="BB129" s="1" t="s">
        <v>160</v>
      </c>
      <c r="BC129" s="1" t="s">
        <v>109</v>
      </c>
      <c r="BD129" s="1" t="s">
        <v>144</v>
      </c>
      <c r="BE129" s="1" t="s">
        <v>93</v>
      </c>
      <c r="BF129" s="1" t="s">
        <v>93</v>
      </c>
      <c r="BG129" s="1" t="s">
        <v>93</v>
      </c>
      <c r="BH129" s="1" t="s">
        <v>93</v>
      </c>
      <c r="BI129" s="1" t="s">
        <v>93</v>
      </c>
      <c r="BJ129" s="1" t="s">
        <v>93</v>
      </c>
      <c r="BK129" s="1" t="s">
        <v>138</v>
      </c>
      <c r="BL129" s="1" t="s">
        <v>138</v>
      </c>
      <c r="BM129" s="1" t="s">
        <v>109</v>
      </c>
      <c r="BN129" s="1" t="s">
        <v>102</v>
      </c>
    </row>
    <row r="130" spans="2:69" ht="12.75" customHeight="1">
      <c r="B130" s="1">
        <v>222</v>
      </c>
      <c r="C130" s="1" t="s">
        <v>619</v>
      </c>
      <c r="D130" s="1">
        <v>6</v>
      </c>
      <c r="E130" s="1" t="s">
        <v>68</v>
      </c>
      <c r="F130" s="1" t="s">
        <v>620</v>
      </c>
      <c r="G130" s="1" t="s">
        <v>619</v>
      </c>
      <c r="H130" s="1" t="s">
        <v>621</v>
      </c>
      <c r="I130" s="1">
        <v>2013</v>
      </c>
      <c r="J130" s="1" t="s">
        <v>126</v>
      </c>
      <c r="K130"/>
      <c r="L130"/>
      <c r="M130"/>
      <c r="N130"/>
      <c r="O130"/>
      <c r="P130" s="1" t="s">
        <v>99</v>
      </c>
      <c r="Q130"/>
      <c r="R130"/>
      <c r="S130"/>
      <c r="T130"/>
      <c r="U130"/>
      <c r="V130"/>
      <c r="W130"/>
      <c r="X130"/>
      <c r="Y130"/>
      <c r="Z130"/>
      <c r="AA130"/>
      <c r="AB130"/>
      <c r="AC130" s="1" t="s">
        <v>148</v>
      </c>
      <c r="AE130" s="1" t="s">
        <v>75</v>
      </c>
      <c r="AF130" s="1" t="s">
        <v>206</v>
      </c>
      <c r="AG130" s="1" t="s">
        <v>164</v>
      </c>
      <c r="AI130" s="1" t="s">
        <v>78</v>
      </c>
      <c r="AJ130" s="1" t="s">
        <v>309</v>
      </c>
      <c r="AK130" s="1" t="s">
        <v>103</v>
      </c>
      <c r="AM130" s="1" t="s">
        <v>81</v>
      </c>
      <c r="AN130" s="1" t="s">
        <v>102</v>
      </c>
      <c r="AO130" s="1" t="s">
        <v>83</v>
      </c>
      <c r="AP130" s="1" t="s">
        <v>83</v>
      </c>
      <c r="AQ130" s="1" t="s">
        <v>85</v>
      </c>
      <c r="AR130" s="1" t="s">
        <v>86</v>
      </c>
      <c r="AS130" s="1" t="s">
        <v>87</v>
      </c>
      <c r="AU130" s="1" t="s">
        <v>88</v>
      </c>
      <c r="AV130" s="1" t="s">
        <v>87</v>
      </c>
      <c r="AX130" s="1" t="s">
        <v>88</v>
      </c>
      <c r="AZ130" s="1" t="s">
        <v>89</v>
      </c>
      <c r="BA130" s="1" t="s">
        <v>89</v>
      </c>
      <c r="BB130" s="1" t="s">
        <v>108</v>
      </c>
      <c r="BC130" s="1" t="s">
        <v>150</v>
      </c>
      <c r="BD130" s="1" t="s">
        <v>102</v>
      </c>
      <c r="BE130" s="1" t="s">
        <v>93</v>
      </c>
      <c r="BF130" s="1" t="s">
        <v>92</v>
      </c>
      <c r="BG130" s="1" t="s">
        <v>93</v>
      </c>
      <c r="BH130" s="1" t="s">
        <v>92</v>
      </c>
      <c r="BI130" s="1" t="s">
        <v>92</v>
      </c>
      <c r="BJ130" s="1" t="s">
        <v>93</v>
      </c>
      <c r="BK130" s="1" t="s">
        <v>138</v>
      </c>
      <c r="BL130" s="1" t="s">
        <v>138</v>
      </c>
      <c r="BM130" s="1" t="s">
        <v>109</v>
      </c>
      <c r="BN130" s="1" t="s">
        <v>125</v>
      </c>
    </row>
    <row r="131" spans="2:69" ht="12.75" customHeight="1">
      <c r="B131" s="1">
        <v>223</v>
      </c>
      <c r="C131" s="1" t="s">
        <v>622</v>
      </c>
      <c r="D131" s="1">
        <v>6</v>
      </c>
      <c r="E131" s="1" t="s">
        <v>68</v>
      </c>
      <c r="F131" s="1" t="s">
        <v>623</v>
      </c>
      <c r="G131" s="1" t="s">
        <v>622</v>
      </c>
      <c r="H131" s="1" t="s">
        <v>624</v>
      </c>
      <c r="I131" s="1">
        <v>2012</v>
      </c>
      <c r="J131" s="1" t="s">
        <v>126</v>
      </c>
      <c r="K131"/>
      <c r="L131"/>
      <c r="M131"/>
      <c r="N131"/>
      <c r="O131"/>
      <c r="P131" s="1" t="s">
        <v>569</v>
      </c>
      <c r="Q131"/>
      <c r="R131"/>
      <c r="S131"/>
      <c r="T131"/>
      <c r="U131"/>
      <c r="V131"/>
      <c r="W131"/>
      <c r="X131"/>
      <c r="Y131"/>
      <c r="Z131"/>
      <c r="AA131"/>
      <c r="AB131"/>
      <c r="AC131" s="1" t="s">
        <v>148</v>
      </c>
      <c r="AE131" s="1" t="s">
        <v>75</v>
      </c>
      <c r="AF131" s="1" t="s">
        <v>175</v>
      </c>
      <c r="AG131" s="1" t="s">
        <v>164</v>
      </c>
      <c r="AI131" s="1" t="s">
        <v>78</v>
      </c>
      <c r="AJ131" s="1" t="s">
        <v>116</v>
      </c>
      <c r="AK131" s="1" t="s">
        <v>102</v>
      </c>
      <c r="AM131" s="1" t="s">
        <v>222</v>
      </c>
      <c r="AN131" s="1" t="s">
        <v>625</v>
      </c>
      <c r="AO131" s="1" t="s">
        <v>83</v>
      </c>
      <c r="AP131" s="1" t="s">
        <v>128</v>
      </c>
      <c r="AQ131" s="1" t="s">
        <v>129</v>
      </c>
      <c r="AR131" s="1" t="s">
        <v>86</v>
      </c>
      <c r="AS131" s="1" t="s">
        <v>78</v>
      </c>
      <c r="AT131" s="1" t="s">
        <v>228</v>
      </c>
      <c r="AU131" s="1" t="s">
        <v>87</v>
      </c>
      <c r="AV131" s="1" t="s">
        <v>87</v>
      </c>
      <c r="AX131" s="1" t="s">
        <v>88</v>
      </c>
      <c r="AZ131" s="1" t="s">
        <v>185</v>
      </c>
      <c r="BA131" s="1" t="s">
        <v>89</v>
      </c>
      <c r="BB131" s="1" t="s">
        <v>109</v>
      </c>
      <c r="BC131" s="1" t="s">
        <v>186</v>
      </c>
      <c r="BD131" s="1" t="s">
        <v>144</v>
      </c>
      <c r="BE131" s="1" t="s">
        <v>123</v>
      </c>
      <c r="BF131" s="1" t="s">
        <v>122</v>
      </c>
      <c r="BG131" s="1" t="s">
        <v>191</v>
      </c>
      <c r="BH131" s="1" t="s">
        <v>122</v>
      </c>
      <c r="BI131" s="1" t="s">
        <v>191</v>
      </c>
      <c r="BJ131" s="1" t="s">
        <v>92</v>
      </c>
      <c r="BK131" s="1" t="s">
        <v>124</v>
      </c>
      <c r="BL131" s="1" t="s">
        <v>124</v>
      </c>
      <c r="BM131" s="1" t="s">
        <v>110</v>
      </c>
      <c r="BN131" s="1" t="s">
        <v>208</v>
      </c>
    </row>
    <row r="132" spans="2:69" ht="12.75" customHeight="1">
      <c r="B132" s="1">
        <v>224</v>
      </c>
      <c r="C132" s="1" t="s">
        <v>626</v>
      </c>
      <c r="D132" s="1">
        <v>6</v>
      </c>
      <c r="E132" s="1" t="s">
        <v>68</v>
      </c>
      <c r="F132" s="1" t="s">
        <v>627</v>
      </c>
      <c r="G132" s="1" t="s">
        <v>626</v>
      </c>
      <c r="H132" s="1" t="s">
        <v>628</v>
      </c>
      <c r="I132" s="1">
        <v>2013</v>
      </c>
      <c r="J132" s="1" t="s">
        <v>126</v>
      </c>
      <c r="K132"/>
      <c r="L132"/>
      <c r="M132"/>
      <c r="N132"/>
      <c r="O132"/>
      <c r="P132" s="1" t="s">
        <v>569</v>
      </c>
      <c r="Q132"/>
      <c r="R132"/>
      <c r="S132"/>
      <c r="T132"/>
      <c r="U132"/>
      <c r="V132"/>
      <c r="W132"/>
      <c r="X132"/>
      <c r="Y132"/>
      <c r="Z132"/>
      <c r="AA132"/>
      <c r="AB132"/>
      <c r="AC132" s="1" t="s">
        <v>74</v>
      </c>
      <c r="AE132" s="1" t="s">
        <v>162</v>
      </c>
      <c r="AF132" s="1" t="s">
        <v>175</v>
      </c>
      <c r="AG132" s="1" t="s">
        <v>521</v>
      </c>
      <c r="AI132" s="1" t="s">
        <v>87</v>
      </c>
      <c r="AJ132" s="1" t="s">
        <v>79</v>
      </c>
      <c r="AK132" s="1" t="s">
        <v>80</v>
      </c>
      <c r="AM132" s="1" t="s">
        <v>222</v>
      </c>
      <c r="AN132" s="1" t="s">
        <v>117</v>
      </c>
      <c r="AO132" s="1" t="s">
        <v>83</v>
      </c>
      <c r="AP132" s="1" t="s">
        <v>84</v>
      </c>
      <c r="AQ132" s="1" t="s">
        <v>85</v>
      </c>
      <c r="AR132" s="1" t="s">
        <v>86</v>
      </c>
      <c r="AS132" s="1" t="s">
        <v>78</v>
      </c>
      <c r="AT132" s="1" t="s">
        <v>228</v>
      </c>
      <c r="AU132" s="1" t="s">
        <v>87</v>
      </c>
      <c r="AV132" s="1" t="s">
        <v>87</v>
      </c>
      <c r="AX132" s="1" t="s">
        <v>88</v>
      </c>
      <c r="AZ132" s="1" t="s">
        <v>185</v>
      </c>
      <c r="BA132" s="1" t="s">
        <v>170</v>
      </c>
      <c r="BB132" s="1" t="s">
        <v>109</v>
      </c>
      <c r="BC132" s="1" t="s">
        <v>109</v>
      </c>
      <c r="BD132" s="1" t="s">
        <v>144</v>
      </c>
      <c r="BE132" s="1" t="s">
        <v>123</v>
      </c>
      <c r="BF132" s="1" t="s">
        <v>123</v>
      </c>
      <c r="BG132" s="1" t="s">
        <v>123</v>
      </c>
      <c r="BH132" s="1" t="s">
        <v>92</v>
      </c>
      <c r="BI132" s="1" t="s">
        <v>122</v>
      </c>
      <c r="BJ132" s="1" t="s">
        <v>92</v>
      </c>
      <c r="BK132" s="1" t="s">
        <v>124</v>
      </c>
      <c r="BL132" s="1" t="s">
        <v>124</v>
      </c>
      <c r="BM132" s="1" t="s">
        <v>109</v>
      </c>
      <c r="BN132" s="1" t="s">
        <v>125</v>
      </c>
    </row>
    <row r="133" spans="2:69" ht="12.75" customHeight="1">
      <c r="B133" s="1">
        <v>226</v>
      </c>
      <c r="C133" s="1" t="s">
        <v>633</v>
      </c>
      <c r="D133" s="1">
        <v>6</v>
      </c>
      <c r="E133" s="1" t="s">
        <v>68</v>
      </c>
      <c r="F133" s="1" t="s">
        <v>634</v>
      </c>
      <c r="G133" s="1" t="s">
        <v>633</v>
      </c>
      <c r="H133" s="1" t="s">
        <v>635</v>
      </c>
      <c r="I133" s="1">
        <v>2015</v>
      </c>
      <c r="J133" s="1" t="s">
        <v>126</v>
      </c>
      <c r="K133"/>
      <c r="L133"/>
      <c r="M133"/>
      <c r="N133"/>
      <c r="O133"/>
      <c r="P133" s="1" t="s">
        <v>99</v>
      </c>
      <c r="Q133"/>
      <c r="R133"/>
      <c r="S133"/>
      <c r="T133"/>
      <c r="U133"/>
      <c r="V133"/>
      <c r="W133"/>
      <c r="X133"/>
      <c r="Y133"/>
      <c r="Z133"/>
      <c r="AA133"/>
      <c r="AB133"/>
      <c r="AC133" s="1" t="s">
        <v>148</v>
      </c>
      <c r="AE133" s="1" t="s">
        <v>75</v>
      </c>
      <c r="AF133" s="1" t="s">
        <v>76</v>
      </c>
      <c r="AG133" s="1" t="s">
        <v>164</v>
      </c>
      <c r="AI133" s="1" t="s">
        <v>78</v>
      </c>
      <c r="AJ133" s="1" t="s">
        <v>79</v>
      </c>
      <c r="AK133" s="1" t="s">
        <v>103</v>
      </c>
      <c r="AM133" s="1" t="s">
        <v>81</v>
      </c>
      <c r="AN133" s="1" t="s">
        <v>117</v>
      </c>
      <c r="AO133" s="1" t="s">
        <v>83</v>
      </c>
      <c r="AP133" s="1" t="s">
        <v>83</v>
      </c>
      <c r="AQ133" s="1" t="s">
        <v>196</v>
      </c>
      <c r="AR133" s="1" t="s">
        <v>86</v>
      </c>
      <c r="AS133" s="1" t="s">
        <v>87</v>
      </c>
      <c r="AU133" s="1" t="s">
        <v>88</v>
      </c>
      <c r="AV133" s="1" t="s">
        <v>87</v>
      </c>
      <c r="AX133" s="1" t="s">
        <v>88</v>
      </c>
      <c r="AZ133" s="1" t="s">
        <v>89</v>
      </c>
      <c r="BA133" s="1" t="s">
        <v>89</v>
      </c>
      <c r="BB133" s="1" t="s">
        <v>120</v>
      </c>
      <c r="BC133" s="1" t="s">
        <v>120</v>
      </c>
      <c r="BD133" s="1" t="s">
        <v>102</v>
      </c>
      <c r="BE133" s="1" t="s">
        <v>93</v>
      </c>
      <c r="BF133" s="1" t="s">
        <v>93</v>
      </c>
      <c r="BG133" s="1" t="s">
        <v>93</v>
      </c>
      <c r="BH133" s="1" t="s">
        <v>93</v>
      </c>
      <c r="BI133" s="1" t="s">
        <v>93</v>
      </c>
      <c r="BJ133" s="1" t="s">
        <v>93</v>
      </c>
      <c r="BK133" s="1" t="s">
        <v>138</v>
      </c>
      <c r="BL133" s="1" t="s">
        <v>138</v>
      </c>
      <c r="BM133" s="1" t="s">
        <v>109</v>
      </c>
      <c r="BN133" s="1" t="s">
        <v>111</v>
      </c>
    </row>
    <row r="134" spans="2:69" ht="12.75" customHeight="1">
      <c r="B134" s="1">
        <v>227</v>
      </c>
      <c r="C134" s="1" t="s">
        <v>636</v>
      </c>
      <c r="D134" s="1">
        <v>6</v>
      </c>
      <c r="E134" s="1" t="s">
        <v>68</v>
      </c>
      <c r="F134" s="1" t="s">
        <v>637</v>
      </c>
      <c r="G134" s="1" t="s">
        <v>636</v>
      </c>
      <c r="H134" s="1" t="s">
        <v>638</v>
      </c>
      <c r="I134" s="1">
        <v>2014</v>
      </c>
      <c r="J134" s="1" t="s">
        <v>154</v>
      </c>
      <c r="K134"/>
      <c r="L134"/>
      <c r="M134"/>
      <c r="N134"/>
      <c r="O134"/>
      <c r="P134"/>
      <c r="Q134"/>
      <c r="R134"/>
      <c r="S134"/>
      <c r="T134"/>
      <c r="U134"/>
      <c r="V134"/>
      <c r="W134"/>
      <c r="X134"/>
      <c r="Y134" s="1" t="s">
        <v>99</v>
      </c>
      <c r="Z134"/>
      <c r="AA134"/>
      <c r="AB134"/>
      <c r="AC134" s="1" t="s">
        <v>135</v>
      </c>
      <c r="AI134" s="1" t="s">
        <v>88</v>
      </c>
      <c r="AO134" s="1" t="s">
        <v>84</v>
      </c>
      <c r="AP134" s="1" t="s">
        <v>104</v>
      </c>
      <c r="AQ134" s="1" t="s">
        <v>85</v>
      </c>
      <c r="AR134" s="1" t="s">
        <v>105</v>
      </c>
      <c r="AS134" s="1" t="s">
        <v>87</v>
      </c>
      <c r="AU134" s="1" t="s">
        <v>88</v>
      </c>
      <c r="AV134" s="1" t="s">
        <v>78</v>
      </c>
      <c r="AW134" s="1" t="s">
        <v>106</v>
      </c>
      <c r="AX134" s="1" t="s">
        <v>87</v>
      </c>
      <c r="AY134" s="1" t="s">
        <v>107</v>
      </c>
      <c r="AZ134" s="1" t="s">
        <v>170</v>
      </c>
      <c r="BA134" s="1" t="s">
        <v>89</v>
      </c>
      <c r="BB134" s="1" t="s">
        <v>110</v>
      </c>
      <c r="BC134" s="1" t="s">
        <v>109</v>
      </c>
      <c r="BD134" s="1" t="s">
        <v>137</v>
      </c>
      <c r="BE134" s="1" t="s">
        <v>92</v>
      </c>
      <c r="BF134" s="1" t="s">
        <v>93</v>
      </c>
      <c r="BG134" s="1" t="s">
        <v>92</v>
      </c>
      <c r="BH134" s="1" t="s">
        <v>93</v>
      </c>
      <c r="BI134" s="1" t="s">
        <v>123</v>
      </c>
      <c r="BJ134" s="1" t="s">
        <v>92</v>
      </c>
      <c r="BK134" s="1" t="s">
        <v>138</v>
      </c>
      <c r="BL134" s="1" t="s">
        <v>138</v>
      </c>
      <c r="BM134" s="1" t="s">
        <v>110</v>
      </c>
      <c r="BN134" s="1" t="s">
        <v>192</v>
      </c>
    </row>
    <row r="135" spans="2:69" ht="12.75" customHeight="1">
      <c r="B135" s="1">
        <v>228</v>
      </c>
      <c r="C135" s="1" t="s">
        <v>639</v>
      </c>
      <c r="D135" s="1">
        <v>6</v>
      </c>
      <c r="E135" s="1" t="s">
        <v>68</v>
      </c>
      <c r="F135" s="1" t="s">
        <v>640</v>
      </c>
      <c r="G135" s="1" t="s">
        <v>639</v>
      </c>
      <c r="H135" s="1" t="s">
        <v>641</v>
      </c>
      <c r="I135" s="1">
        <v>2012</v>
      </c>
      <c r="J135" s="1" t="s">
        <v>126</v>
      </c>
      <c r="K135"/>
      <c r="L135"/>
      <c r="M135"/>
      <c r="N135"/>
      <c r="O135"/>
      <c r="P135" s="1" t="s">
        <v>642</v>
      </c>
      <c r="Q135"/>
      <c r="R135"/>
      <c r="S135"/>
      <c r="T135"/>
      <c r="U135"/>
      <c r="V135"/>
      <c r="W135"/>
      <c r="X135"/>
      <c r="Y135"/>
      <c r="Z135"/>
      <c r="AA135"/>
      <c r="AB135"/>
      <c r="AC135" s="1" t="s">
        <v>74</v>
      </c>
      <c r="AE135" s="1" t="s">
        <v>162</v>
      </c>
      <c r="AF135" s="1" t="s">
        <v>100</v>
      </c>
      <c r="AG135" s="1" t="s">
        <v>632</v>
      </c>
      <c r="AI135" s="1" t="s">
        <v>78</v>
      </c>
      <c r="AJ135" s="1" t="s">
        <v>79</v>
      </c>
      <c r="AK135" s="1" t="s">
        <v>272</v>
      </c>
      <c r="AM135" s="1" t="s">
        <v>222</v>
      </c>
      <c r="AN135" s="1" t="s">
        <v>82</v>
      </c>
      <c r="AO135" s="1" t="s">
        <v>104</v>
      </c>
      <c r="AP135" s="1" t="s">
        <v>84</v>
      </c>
      <c r="AQ135" s="1" t="s">
        <v>85</v>
      </c>
      <c r="AR135" s="1" t="s">
        <v>86</v>
      </c>
      <c r="AS135" s="1" t="s">
        <v>87</v>
      </c>
      <c r="AU135" s="1" t="s">
        <v>88</v>
      </c>
      <c r="AV135" s="1" t="s">
        <v>78</v>
      </c>
      <c r="AW135" s="1" t="s">
        <v>106</v>
      </c>
      <c r="AX135" s="1" t="s">
        <v>87</v>
      </c>
      <c r="AY135" s="1" t="s">
        <v>107</v>
      </c>
      <c r="AZ135" s="1" t="s">
        <v>89</v>
      </c>
      <c r="BA135" s="1" t="s">
        <v>89</v>
      </c>
      <c r="BB135" s="1" t="s">
        <v>109</v>
      </c>
      <c r="BC135" s="1" t="s">
        <v>109</v>
      </c>
      <c r="BD135" s="1" t="s">
        <v>144</v>
      </c>
      <c r="BE135" s="1" t="s">
        <v>92</v>
      </c>
      <c r="BF135" s="1" t="s">
        <v>92</v>
      </c>
      <c r="BG135" s="1" t="s">
        <v>92</v>
      </c>
      <c r="BH135" s="1" t="s">
        <v>93</v>
      </c>
      <c r="BI135" s="1" t="s">
        <v>123</v>
      </c>
      <c r="BJ135" s="1" t="s">
        <v>92</v>
      </c>
      <c r="BK135" s="1" t="s">
        <v>94</v>
      </c>
      <c r="BL135" s="1" t="s">
        <v>94</v>
      </c>
      <c r="BM135" s="1" t="s">
        <v>110</v>
      </c>
      <c r="BN135" s="1" t="s">
        <v>177</v>
      </c>
    </row>
    <row r="136" spans="2:69" ht="12.75" customHeight="1">
      <c r="B136" s="1">
        <v>230</v>
      </c>
      <c r="C136" s="1" t="s">
        <v>644</v>
      </c>
      <c r="D136" s="1">
        <v>6</v>
      </c>
      <c r="E136" s="1" t="s">
        <v>68</v>
      </c>
      <c r="F136" s="1" t="s">
        <v>645</v>
      </c>
      <c r="G136" s="1" t="s">
        <v>644</v>
      </c>
      <c r="H136" s="1" t="s">
        <v>646</v>
      </c>
      <c r="I136" s="1">
        <v>2012</v>
      </c>
      <c r="J136" s="1" t="s">
        <v>126</v>
      </c>
      <c r="K136"/>
      <c r="L136"/>
      <c r="M136"/>
      <c r="N136"/>
      <c r="O136"/>
      <c r="P136" s="1" t="s">
        <v>569</v>
      </c>
      <c r="Q136"/>
      <c r="R136"/>
      <c r="S136"/>
      <c r="T136"/>
      <c r="U136"/>
      <c r="V136"/>
      <c r="W136"/>
      <c r="X136"/>
      <c r="Y136"/>
      <c r="Z136"/>
      <c r="AA136"/>
      <c r="AB136"/>
      <c r="AC136" s="1" t="s">
        <v>74</v>
      </c>
      <c r="AE136" s="1" t="s">
        <v>87</v>
      </c>
      <c r="AF136" s="1" t="s">
        <v>76</v>
      </c>
      <c r="AG136" s="1" t="s">
        <v>77</v>
      </c>
      <c r="AI136" s="1" t="s">
        <v>87</v>
      </c>
      <c r="AJ136" s="1" t="s">
        <v>116</v>
      </c>
      <c r="AK136" s="1" t="s">
        <v>80</v>
      </c>
      <c r="AN136" s="1" t="s">
        <v>117</v>
      </c>
      <c r="AO136" s="1" t="s">
        <v>83</v>
      </c>
      <c r="AP136" s="1" t="s">
        <v>84</v>
      </c>
      <c r="AQ136" s="1" t="s">
        <v>85</v>
      </c>
      <c r="AR136" s="1" t="s">
        <v>105</v>
      </c>
      <c r="AS136" s="1" t="s">
        <v>87</v>
      </c>
      <c r="AU136" s="1" t="s">
        <v>88</v>
      </c>
      <c r="AV136" s="1" t="s">
        <v>78</v>
      </c>
      <c r="AW136" s="1" t="s">
        <v>119</v>
      </c>
      <c r="AX136" s="1" t="s">
        <v>87</v>
      </c>
      <c r="AY136" s="1" t="s">
        <v>107</v>
      </c>
      <c r="AZ136" s="1" t="s">
        <v>89</v>
      </c>
      <c r="BA136" s="1" t="s">
        <v>89</v>
      </c>
      <c r="BB136" s="1" t="s">
        <v>109</v>
      </c>
      <c r="BC136" s="1" t="s">
        <v>109</v>
      </c>
      <c r="BD136" s="1" t="s">
        <v>144</v>
      </c>
      <c r="BE136" s="1" t="s">
        <v>92</v>
      </c>
      <c r="BF136" s="1" t="s">
        <v>92</v>
      </c>
      <c r="BG136" s="1" t="s">
        <v>92</v>
      </c>
      <c r="BH136" s="1" t="s">
        <v>123</v>
      </c>
      <c r="BI136" s="1" t="s">
        <v>92</v>
      </c>
      <c r="BJ136" s="1" t="s">
        <v>92</v>
      </c>
      <c r="BK136" s="1" t="s">
        <v>94</v>
      </c>
      <c r="BL136" s="1" t="s">
        <v>94</v>
      </c>
      <c r="BM136" s="1" t="s">
        <v>110</v>
      </c>
      <c r="BN136" s="1" t="s">
        <v>125</v>
      </c>
    </row>
    <row r="137" spans="2:69" ht="12.75" customHeight="1">
      <c r="B137" s="1">
        <v>231</v>
      </c>
      <c r="C137" s="1" t="s">
        <v>647</v>
      </c>
      <c r="D137" s="1">
        <v>6</v>
      </c>
      <c r="E137" s="1" t="s">
        <v>68</v>
      </c>
      <c r="F137" s="1" t="s">
        <v>648</v>
      </c>
      <c r="G137" s="1" t="s">
        <v>647</v>
      </c>
      <c r="H137" s="1" t="s">
        <v>649</v>
      </c>
      <c r="I137" s="1">
        <v>2012</v>
      </c>
      <c r="J137" s="1" t="s">
        <v>126</v>
      </c>
      <c r="K137"/>
      <c r="L137"/>
      <c r="M137"/>
      <c r="N137"/>
      <c r="O137"/>
      <c r="P137" s="1" t="s">
        <v>99</v>
      </c>
      <c r="Q137"/>
      <c r="R137"/>
      <c r="S137"/>
      <c r="T137"/>
      <c r="U137"/>
      <c r="V137"/>
      <c r="W137"/>
      <c r="X137"/>
      <c r="Y137"/>
      <c r="Z137"/>
      <c r="AA137"/>
      <c r="AB137"/>
      <c r="AC137" s="1" t="s">
        <v>135</v>
      </c>
      <c r="AI137" s="1" t="s">
        <v>88</v>
      </c>
      <c r="AO137" s="1" t="s">
        <v>104</v>
      </c>
      <c r="AP137" s="1" t="s">
        <v>104</v>
      </c>
      <c r="AQ137" s="1" t="s">
        <v>85</v>
      </c>
      <c r="AR137" s="1" t="s">
        <v>86</v>
      </c>
      <c r="AS137" s="1" t="s">
        <v>87</v>
      </c>
      <c r="AU137" s="1" t="s">
        <v>88</v>
      </c>
      <c r="AV137" s="1" t="s">
        <v>78</v>
      </c>
      <c r="AW137" s="1" t="s">
        <v>119</v>
      </c>
      <c r="AX137" s="1" t="s">
        <v>87</v>
      </c>
      <c r="AY137" s="1" t="s">
        <v>107</v>
      </c>
      <c r="AZ137" s="1" t="s">
        <v>89</v>
      </c>
      <c r="BA137" s="1" t="s">
        <v>89</v>
      </c>
      <c r="BB137" s="1" t="s">
        <v>109</v>
      </c>
      <c r="BC137" s="1" t="s">
        <v>109</v>
      </c>
      <c r="BD137" s="1" t="s">
        <v>91</v>
      </c>
      <c r="BE137" s="1" t="s">
        <v>92</v>
      </c>
      <c r="BF137" s="1" t="s">
        <v>92</v>
      </c>
      <c r="BG137" s="1" t="s">
        <v>93</v>
      </c>
      <c r="BH137" s="1" t="s">
        <v>93</v>
      </c>
      <c r="BI137" s="1" t="s">
        <v>92</v>
      </c>
      <c r="BJ137" s="1" t="s">
        <v>93</v>
      </c>
      <c r="BK137" s="1" t="s">
        <v>94</v>
      </c>
      <c r="BL137" s="1" t="s">
        <v>94</v>
      </c>
      <c r="BM137" s="1" t="s">
        <v>110</v>
      </c>
      <c r="BN137" s="1" t="s">
        <v>111</v>
      </c>
    </row>
    <row r="138" spans="2:69" ht="12.75" customHeight="1">
      <c r="B138" s="1">
        <v>234</v>
      </c>
      <c r="C138" s="1" t="s">
        <v>650</v>
      </c>
      <c r="D138" s="1">
        <v>6</v>
      </c>
      <c r="E138" s="1" t="s">
        <v>68</v>
      </c>
      <c r="F138" s="1" t="s">
        <v>651</v>
      </c>
      <c r="G138" s="1" t="s">
        <v>650</v>
      </c>
      <c r="H138" s="1" t="s">
        <v>652</v>
      </c>
      <c r="I138" s="1">
        <v>2012</v>
      </c>
      <c r="J138" s="1" t="s">
        <v>126</v>
      </c>
      <c r="K138"/>
      <c r="L138"/>
      <c r="M138"/>
      <c r="N138"/>
      <c r="O138"/>
      <c r="P138" s="1" t="s">
        <v>569</v>
      </c>
      <c r="Q138"/>
      <c r="R138"/>
      <c r="S138"/>
      <c r="T138"/>
      <c r="U138"/>
      <c r="V138"/>
      <c r="W138"/>
      <c r="X138"/>
      <c r="Y138"/>
      <c r="Z138"/>
      <c r="AA138"/>
      <c r="AB138"/>
      <c r="AC138" s="1" t="s">
        <v>148</v>
      </c>
      <c r="AE138" s="1" t="s">
        <v>87</v>
      </c>
      <c r="AF138" s="1" t="s">
        <v>76</v>
      </c>
      <c r="AG138" s="1" t="s">
        <v>77</v>
      </c>
      <c r="AI138" s="1" t="s">
        <v>78</v>
      </c>
      <c r="AJ138" s="1" t="s">
        <v>116</v>
      </c>
      <c r="AK138" s="1" t="s">
        <v>156</v>
      </c>
      <c r="AL138" s="1" t="s">
        <v>653</v>
      </c>
      <c r="AN138" s="1" t="s">
        <v>117</v>
      </c>
      <c r="AO138" s="1" t="s">
        <v>83</v>
      </c>
      <c r="AP138" s="1" t="s">
        <v>104</v>
      </c>
      <c r="AQ138" s="1" t="s">
        <v>102</v>
      </c>
      <c r="AR138" s="1" t="s">
        <v>86</v>
      </c>
      <c r="AS138" s="1" t="s">
        <v>87</v>
      </c>
      <c r="AU138" s="1" t="s">
        <v>88</v>
      </c>
      <c r="AV138" s="1" t="s">
        <v>87</v>
      </c>
      <c r="AX138" s="1" t="s">
        <v>88</v>
      </c>
      <c r="AZ138" s="1" t="s">
        <v>185</v>
      </c>
      <c r="BA138" s="1" t="s">
        <v>170</v>
      </c>
      <c r="BB138" s="1" t="s">
        <v>150</v>
      </c>
      <c r="BC138" s="1" t="s">
        <v>109</v>
      </c>
      <c r="BD138" s="1" t="s">
        <v>91</v>
      </c>
      <c r="BE138" s="1" t="s">
        <v>123</v>
      </c>
      <c r="BF138" s="1" t="s">
        <v>123</v>
      </c>
      <c r="BG138" s="1" t="s">
        <v>123</v>
      </c>
      <c r="BH138" s="1" t="s">
        <v>92</v>
      </c>
      <c r="BI138" s="1" t="s">
        <v>92</v>
      </c>
      <c r="BJ138" s="1" t="s">
        <v>92</v>
      </c>
      <c r="BK138" s="1" t="s">
        <v>94</v>
      </c>
      <c r="BL138" s="1" t="s">
        <v>94</v>
      </c>
      <c r="BM138" s="1" t="s">
        <v>230</v>
      </c>
      <c r="BN138" s="1" t="s">
        <v>177</v>
      </c>
    </row>
    <row r="139" spans="2:69" ht="12.75" customHeight="1">
      <c r="B139" s="1">
        <v>253</v>
      </c>
      <c r="C139" s="1" t="s">
        <v>654</v>
      </c>
      <c r="D139" s="1">
        <v>6</v>
      </c>
      <c r="E139" s="1" t="s">
        <v>68</v>
      </c>
      <c r="F139" s="1" t="s">
        <v>655</v>
      </c>
      <c r="G139" s="1" t="s">
        <v>654</v>
      </c>
      <c r="H139" s="1" t="s">
        <v>656</v>
      </c>
      <c r="I139" s="1">
        <v>2015</v>
      </c>
      <c r="J139" s="1" t="s">
        <v>305</v>
      </c>
      <c r="K139"/>
      <c r="L139"/>
      <c r="M139"/>
      <c r="N139"/>
      <c r="O139"/>
      <c r="P139"/>
      <c r="Q139"/>
      <c r="R139"/>
      <c r="S139"/>
      <c r="T139"/>
      <c r="U139"/>
      <c r="V139"/>
      <c r="W139" s="1" t="s">
        <v>391</v>
      </c>
      <c r="X139"/>
      <c r="Y139"/>
      <c r="Z139"/>
      <c r="AA139"/>
      <c r="AB139"/>
      <c r="AC139" s="1" t="s">
        <v>148</v>
      </c>
      <c r="AE139" s="1" t="s">
        <v>87</v>
      </c>
      <c r="AF139" s="1" t="s">
        <v>76</v>
      </c>
      <c r="AG139" s="1" t="s">
        <v>164</v>
      </c>
      <c r="AI139" s="1" t="s">
        <v>78</v>
      </c>
      <c r="AJ139" s="1" t="s">
        <v>116</v>
      </c>
      <c r="AK139" s="1" t="s">
        <v>103</v>
      </c>
      <c r="AN139" s="1" t="s">
        <v>657</v>
      </c>
      <c r="AO139" s="1" t="s">
        <v>83</v>
      </c>
      <c r="AP139" s="1" t="s">
        <v>83</v>
      </c>
      <c r="AQ139" s="1" t="s">
        <v>196</v>
      </c>
      <c r="AR139" s="1" t="s">
        <v>86</v>
      </c>
      <c r="AS139" s="1" t="s">
        <v>87</v>
      </c>
      <c r="AU139" s="1" t="s">
        <v>88</v>
      </c>
      <c r="AV139" s="1" t="s">
        <v>87</v>
      </c>
      <c r="AX139" s="1" t="s">
        <v>88</v>
      </c>
      <c r="AZ139" s="1" t="s">
        <v>89</v>
      </c>
      <c r="BA139" s="1" t="s">
        <v>89</v>
      </c>
      <c r="BB139" s="1" t="s">
        <v>658</v>
      </c>
      <c r="BC139" s="1" t="s">
        <v>659</v>
      </c>
      <c r="BD139" s="1" t="s">
        <v>144</v>
      </c>
      <c r="BE139" s="1" t="s">
        <v>93</v>
      </c>
      <c r="BF139" s="1" t="s">
        <v>123</v>
      </c>
      <c r="BG139" s="1" t="s">
        <v>93</v>
      </c>
      <c r="BH139" s="1" t="s">
        <v>93</v>
      </c>
      <c r="BI139" s="1" t="s">
        <v>92</v>
      </c>
      <c r="BJ139" s="1" t="s">
        <v>93</v>
      </c>
      <c r="BK139" s="1" t="s">
        <v>138</v>
      </c>
      <c r="BL139" s="1" t="s">
        <v>94</v>
      </c>
      <c r="BM139" s="1" t="s">
        <v>109</v>
      </c>
      <c r="BN139" s="1" t="s">
        <v>125</v>
      </c>
      <c r="BO139" s="1" t="s">
        <v>78</v>
      </c>
      <c r="BP139" s="1" t="s">
        <v>660</v>
      </c>
    </row>
    <row r="140" spans="2:69" ht="12.75" customHeight="1">
      <c r="B140" s="1">
        <v>256</v>
      </c>
      <c r="C140" s="1" t="s">
        <v>668</v>
      </c>
      <c r="D140" s="1">
        <v>6</v>
      </c>
      <c r="E140" s="1" t="s">
        <v>68</v>
      </c>
      <c r="F140" s="1" t="s">
        <v>669</v>
      </c>
      <c r="G140" s="1" t="s">
        <v>668</v>
      </c>
      <c r="H140" s="1" t="s">
        <v>670</v>
      </c>
      <c r="I140" s="1">
        <v>2003</v>
      </c>
      <c r="J140" s="1" t="s">
        <v>671</v>
      </c>
      <c r="K140"/>
      <c r="L140"/>
      <c r="M140"/>
      <c r="N140"/>
      <c r="O140"/>
      <c r="P140"/>
      <c r="Q140"/>
      <c r="R140" s="1" t="s">
        <v>354</v>
      </c>
      <c r="S140"/>
      <c r="T140"/>
      <c r="U140"/>
      <c r="V140"/>
      <c r="W140"/>
      <c r="X140"/>
      <c r="Y140"/>
      <c r="Z140"/>
      <c r="AA140"/>
      <c r="AB140"/>
      <c r="AC140" s="1" t="s">
        <v>148</v>
      </c>
      <c r="AE140" s="1" t="s">
        <v>162</v>
      </c>
      <c r="AF140" s="1" t="s">
        <v>76</v>
      </c>
      <c r="AG140" s="1" t="s">
        <v>77</v>
      </c>
      <c r="AI140" s="1" t="s">
        <v>87</v>
      </c>
      <c r="AJ140" s="1" t="s">
        <v>309</v>
      </c>
      <c r="AK140" s="1" t="s">
        <v>80</v>
      </c>
      <c r="AM140" s="1" t="s">
        <v>222</v>
      </c>
      <c r="AN140" s="1" t="s">
        <v>664</v>
      </c>
      <c r="AO140" s="1" t="s">
        <v>128</v>
      </c>
      <c r="AP140" s="1" t="s">
        <v>104</v>
      </c>
      <c r="AQ140" s="1" t="s">
        <v>85</v>
      </c>
      <c r="AR140" s="1" t="s">
        <v>86</v>
      </c>
      <c r="AS140" s="1" t="s">
        <v>87</v>
      </c>
      <c r="AU140" s="1" t="s">
        <v>88</v>
      </c>
      <c r="AV140" s="1" t="s">
        <v>78</v>
      </c>
      <c r="AW140" s="1" t="s">
        <v>106</v>
      </c>
      <c r="AX140" s="1" t="s">
        <v>87</v>
      </c>
      <c r="AY140" s="1" t="s">
        <v>107</v>
      </c>
      <c r="AZ140" s="1" t="s">
        <v>89</v>
      </c>
      <c r="BA140" s="1" t="s">
        <v>89</v>
      </c>
      <c r="BB140" s="1" t="s">
        <v>665</v>
      </c>
      <c r="BC140" s="1" t="s">
        <v>665</v>
      </c>
      <c r="BD140" s="1" t="s">
        <v>137</v>
      </c>
      <c r="BE140" s="1" t="s">
        <v>93</v>
      </c>
      <c r="BF140" s="1" t="s">
        <v>93</v>
      </c>
      <c r="BG140" s="1" t="s">
        <v>92</v>
      </c>
      <c r="BH140" s="1" t="s">
        <v>123</v>
      </c>
      <c r="BI140" s="1" t="s">
        <v>92</v>
      </c>
      <c r="BJ140" s="1" t="s">
        <v>92</v>
      </c>
      <c r="BK140" s="1" t="s">
        <v>94</v>
      </c>
      <c r="BL140" s="1" t="s">
        <v>94</v>
      </c>
      <c r="BM140" s="1" t="s">
        <v>672</v>
      </c>
      <c r="BN140" s="1" t="s">
        <v>208</v>
      </c>
      <c r="BO140" s="1" t="s">
        <v>78</v>
      </c>
      <c r="BP140" s="1" t="s">
        <v>156</v>
      </c>
      <c r="BQ140" s="1" t="s">
        <v>673</v>
      </c>
    </row>
    <row r="141" spans="2:69" ht="12.75" customHeight="1">
      <c r="B141" s="1">
        <v>254</v>
      </c>
      <c r="C141" s="1" t="s">
        <v>661</v>
      </c>
      <c r="D141" s="1">
        <v>6</v>
      </c>
      <c r="E141" s="1" t="s">
        <v>68</v>
      </c>
      <c r="F141" s="1" t="s">
        <v>662</v>
      </c>
      <c r="G141" s="1" t="s">
        <v>661</v>
      </c>
      <c r="H141" s="1" t="s">
        <v>663</v>
      </c>
      <c r="I141" s="1">
        <v>2006</v>
      </c>
      <c r="J141" s="1" t="s">
        <v>161</v>
      </c>
      <c r="K141"/>
      <c r="L141"/>
      <c r="M141"/>
      <c r="N141"/>
      <c r="O141" s="1" t="s">
        <v>98</v>
      </c>
      <c r="P141"/>
      <c r="Q141"/>
      <c r="R141"/>
      <c r="S141"/>
      <c r="T141"/>
      <c r="U141"/>
      <c r="V141"/>
      <c r="W141"/>
      <c r="X141"/>
      <c r="Y141"/>
      <c r="Z141"/>
      <c r="AA141"/>
      <c r="AB141"/>
      <c r="AC141" s="1" t="s">
        <v>148</v>
      </c>
      <c r="AE141" s="1" t="s">
        <v>162</v>
      </c>
      <c r="AF141" s="1" t="s">
        <v>76</v>
      </c>
      <c r="AG141" s="1" t="s">
        <v>77</v>
      </c>
      <c r="AI141" s="1" t="s">
        <v>87</v>
      </c>
      <c r="AJ141" s="1" t="s">
        <v>309</v>
      </c>
      <c r="AK141" s="1" t="s">
        <v>80</v>
      </c>
      <c r="AM141" s="1" t="s">
        <v>222</v>
      </c>
      <c r="AN141" s="1" t="s">
        <v>664</v>
      </c>
      <c r="AO141" s="1" t="s">
        <v>84</v>
      </c>
      <c r="AP141" s="1" t="s">
        <v>104</v>
      </c>
      <c r="AQ141" s="1" t="s">
        <v>85</v>
      </c>
      <c r="AR141" s="1" t="s">
        <v>86</v>
      </c>
      <c r="AS141" s="1" t="s">
        <v>87</v>
      </c>
      <c r="AU141" s="1" t="s">
        <v>88</v>
      </c>
      <c r="AV141" s="1" t="s">
        <v>78</v>
      </c>
      <c r="AW141" s="1" t="s">
        <v>119</v>
      </c>
      <c r="AX141" s="1" t="s">
        <v>78</v>
      </c>
      <c r="AY141" s="1" t="s">
        <v>229</v>
      </c>
      <c r="AZ141" s="1" t="s">
        <v>89</v>
      </c>
      <c r="BA141" s="1" t="s">
        <v>89</v>
      </c>
      <c r="BB141" s="1" t="s">
        <v>90</v>
      </c>
      <c r="BC141" s="1" t="s">
        <v>665</v>
      </c>
      <c r="BD141" s="1" t="s">
        <v>91</v>
      </c>
      <c r="BE141" s="1" t="s">
        <v>93</v>
      </c>
      <c r="BF141" s="1" t="s">
        <v>123</v>
      </c>
      <c r="BG141" s="1" t="s">
        <v>92</v>
      </c>
      <c r="BH141" s="1" t="s">
        <v>92</v>
      </c>
      <c r="BI141" s="1" t="s">
        <v>122</v>
      </c>
      <c r="BJ141" s="1" t="s">
        <v>93</v>
      </c>
      <c r="BK141" s="1" t="s">
        <v>94</v>
      </c>
      <c r="BL141" s="1" t="s">
        <v>94</v>
      </c>
      <c r="BM141" s="1" t="s">
        <v>666</v>
      </c>
      <c r="BN141" s="1" t="s">
        <v>208</v>
      </c>
      <c r="BO141" s="1" t="s">
        <v>78</v>
      </c>
      <c r="BP141" s="1" t="s">
        <v>667</v>
      </c>
    </row>
    <row r="142" spans="2:69" ht="12.75" customHeight="1">
      <c r="B142" s="1">
        <v>258</v>
      </c>
      <c r="C142" s="1" t="s">
        <v>674</v>
      </c>
      <c r="D142" s="1">
        <v>6</v>
      </c>
      <c r="E142" s="1" t="s">
        <v>68</v>
      </c>
      <c r="F142" s="1" t="s">
        <v>675</v>
      </c>
      <c r="G142" s="1" t="s">
        <v>674</v>
      </c>
      <c r="H142" s="1" t="s">
        <v>676</v>
      </c>
      <c r="I142" s="1">
        <v>2004</v>
      </c>
      <c r="J142" s="1" t="s">
        <v>95</v>
      </c>
      <c r="K142"/>
      <c r="L142"/>
      <c r="M142"/>
      <c r="N142"/>
      <c r="O142"/>
      <c r="P142"/>
      <c r="Q142"/>
      <c r="R142"/>
      <c r="S142"/>
      <c r="T142"/>
      <c r="U142"/>
      <c r="V142"/>
      <c r="W142"/>
      <c r="X142"/>
      <c r="Y142"/>
      <c r="Z142"/>
      <c r="AA142" s="1" t="s">
        <v>96</v>
      </c>
      <c r="AB142" s="1"/>
      <c r="AC142" s="1" t="s">
        <v>74</v>
      </c>
      <c r="AE142" s="1" t="s">
        <v>162</v>
      </c>
      <c r="AF142" s="1" t="s">
        <v>206</v>
      </c>
      <c r="AG142" s="1" t="s">
        <v>164</v>
      </c>
      <c r="AI142" s="1" t="s">
        <v>87</v>
      </c>
      <c r="AJ142" s="1" t="s">
        <v>309</v>
      </c>
      <c r="AK142" s="1" t="s">
        <v>166</v>
      </c>
      <c r="AM142" s="1" t="s">
        <v>222</v>
      </c>
      <c r="AN142" s="1" t="s">
        <v>657</v>
      </c>
      <c r="AO142" s="1" t="s">
        <v>83</v>
      </c>
      <c r="AP142" s="1" t="s">
        <v>104</v>
      </c>
      <c r="AQ142" s="1" t="s">
        <v>85</v>
      </c>
      <c r="AR142" s="1" t="s">
        <v>105</v>
      </c>
      <c r="AS142" s="1" t="s">
        <v>87</v>
      </c>
      <c r="AU142" s="1" t="s">
        <v>88</v>
      </c>
      <c r="AV142" s="1" t="s">
        <v>78</v>
      </c>
      <c r="AW142" s="1" t="s">
        <v>119</v>
      </c>
      <c r="AX142" s="1" t="s">
        <v>87</v>
      </c>
      <c r="AY142" s="1" t="s">
        <v>107</v>
      </c>
      <c r="AZ142" s="1" t="s">
        <v>185</v>
      </c>
      <c r="BA142" s="1" t="s">
        <v>170</v>
      </c>
      <c r="BB142" s="1" t="s">
        <v>665</v>
      </c>
      <c r="BC142" s="1" t="s">
        <v>658</v>
      </c>
      <c r="BD142" s="1" t="s">
        <v>91</v>
      </c>
      <c r="BE142" s="1" t="s">
        <v>93</v>
      </c>
      <c r="BF142" s="1" t="s">
        <v>92</v>
      </c>
      <c r="BG142" s="1" t="s">
        <v>92</v>
      </c>
      <c r="BH142" s="1" t="s">
        <v>92</v>
      </c>
      <c r="BI142" s="1" t="s">
        <v>92</v>
      </c>
      <c r="BJ142" s="1" t="s">
        <v>92</v>
      </c>
      <c r="BK142" s="1" t="s">
        <v>138</v>
      </c>
      <c r="BL142" s="1" t="s">
        <v>138</v>
      </c>
      <c r="BM142" s="1" t="s">
        <v>672</v>
      </c>
      <c r="BN142" s="1" t="s">
        <v>139</v>
      </c>
      <c r="BO142" s="1" t="s">
        <v>78</v>
      </c>
      <c r="BP142" s="1" t="s">
        <v>677</v>
      </c>
    </row>
    <row r="143" spans="2:69" ht="12.75" customHeight="1">
      <c r="B143" s="1">
        <v>261</v>
      </c>
      <c r="C143" s="1" t="s">
        <v>681</v>
      </c>
      <c r="D143" s="1">
        <v>6</v>
      </c>
      <c r="E143" s="1" t="s">
        <v>68</v>
      </c>
      <c r="F143" s="1" t="s">
        <v>682</v>
      </c>
      <c r="G143" s="1" t="s">
        <v>681</v>
      </c>
      <c r="H143" s="1" t="s">
        <v>683</v>
      </c>
      <c r="I143" s="1">
        <v>1997</v>
      </c>
      <c r="J143" s="1" t="s">
        <v>95</v>
      </c>
      <c r="K143"/>
      <c r="L143"/>
      <c r="M143"/>
      <c r="N143"/>
      <c r="O143"/>
      <c r="P143"/>
      <c r="Q143"/>
      <c r="R143"/>
      <c r="S143"/>
      <c r="T143"/>
      <c r="U143"/>
      <c r="V143"/>
      <c r="W143"/>
      <c r="X143"/>
      <c r="Y143"/>
      <c r="Z143"/>
      <c r="AA143" s="1" t="s">
        <v>684</v>
      </c>
      <c r="AB143" s="1"/>
      <c r="AC143" s="1" t="s">
        <v>148</v>
      </c>
      <c r="AE143" s="1" t="s">
        <v>162</v>
      </c>
      <c r="AF143" s="1" t="s">
        <v>76</v>
      </c>
      <c r="AG143" s="1" t="s">
        <v>77</v>
      </c>
      <c r="AI143" s="1" t="s">
        <v>87</v>
      </c>
      <c r="AJ143" s="1" t="s">
        <v>309</v>
      </c>
      <c r="AK143" s="1" t="s">
        <v>156</v>
      </c>
      <c r="AL143" s="1" t="s">
        <v>685</v>
      </c>
      <c r="AM143" s="1" t="s">
        <v>222</v>
      </c>
      <c r="AN143" s="1" t="s">
        <v>657</v>
      </c>
      <c r="AO143" s="1" t="s">
        <v>104</v>
      </c>
      <c r="AP143" s="1" t="s">
        <v>104</v>
      </c>
      <c r="AQ143" s="1" t="s">
        <v>85</v>
      </c>
      <c r="AR143" s="1" t="s">
        <v>105</v>
      </c>
      <c r="AS143" s="1" t="s">
        <v>87</v>
      </c>
      <c r="AU143" s="1" t="s">
        <v>88</v>
      </c>
      <c r="AV143" s="1" t="s">
        <v>78</v>
      </c>
      <c r="AW143" s="1" t="s">
        <v>119</v>
      </c>
      <c r="AX143" s="1" t="s">
        <v>87</v>
      </c>
      <c r="AY143" s="1" t="s">
        <v>107</v>
      </c>
      <c r="AZ143" s="1" t="s">
        <v>183</v>
      </c>
      <c r="BA143" s="1" t="s">
        <v>89</v>
      </c>
      <c r="BB143" s="1" t="s">
        <v>102</v>
      </c>
      <c r="BC143" s="1" t="s">
        <v>659</v>
      </c>
      <c r="BD143" s="1" t="s">
        <v>137</v>
      </c>
      <c r="BE143" s="1" t="s">
        <v>93</v>
      </c>
      <c r="BF143" s="1" t="s">
        <v>92</v>
      </c>
      <c r="BG143" s="1" t="s">
        <v>93</v>
      </c>
      <c r="BH143" s="1" t="s">
        <v>93</v>
      </c>
      <c r="BI143" s="1" t="s">
        <v>92</v>
      </c>
      <c r="BJ143" s="1" t="s">
        <v>92</v>
      </c>
      <c r="BK143" s="1" t="s">
        <v>94</v>
      </c>
      <c r="BL143" s="1" t="s">
        <v>94</v>
      </c>
      <c r="BM143" s="1" t="s">
        <v>686</v>
      </c>
      <c r="BN143" s="1" t="s">
        <v>139</v>
      </c>
      <c r="BO143" s="1" t="s">
        <v>78</v>
      </c>
      <c r="BP143" s="1" t="s">
        <v>687</v>
      </c>
    </row>
    <row r="144" spans="2:69" ht="12.75" customHeight="1">
      <c r="B144" s="1">
        <v>259</v>
      </c>
      <c r="C144" s="1" t="s">
        <v>678</v>
      </c>
      <c r="D144" s="1">
        <v>6</v>
      </c>
      <c r="E144" s="1" t="s">
        <v>68</v>
      </c>
      <c r="F144" s="1" t="s">
        <v>679</v>
      </c>
      <c r="G144" s="1" t="s">
        <v>678</v>
      </c>
      <c r="H144" s="1" t="s">
        <v>680</v>
      </c>
      <c r="I144" s="1">
        <v>1993</v>
      </c>
      <c r="J144" s="1" t="s">
        <v>95</v>
      </c>
      <c r="K144"/>
      <c r="L144"/>
      <c r="M144"/>
      <c r="N144"/>
      <c r="O144"/>
      <c r="P144"/>
      <c r="Q144"/>
      <c r="R144"/>
      <c r="S144"/>
      <c r="T144"/>
      <c r="U144"/>
      <c r="V144"/>
      <c r="W144"/>
      <c r="X144"/>
      <c r="Y144"/>
      <c r="Z144"/>
      <c r="AA144" s="1" t="s">
        <v>391</v>
      </c>
      <c r="AB144" s="1"/>
      <c r="AC144" s="1" t="s">
        <v>148</v>
      </c>
      <c r="AE144" s="1" t="s">
        <v>87</v>
      </c>
      <c r="AF144" s="1" t="s">
        <v>76</v>
      </c>
      <c r="AG144" s="1" t="s">
        <v>164</v>
      </c>
      <c r="AI144" s="1" t="s">
        <v>87</v>
      </c>
      <c r="AJ144" s="1" t="s">
        <v>116</v>
      </c>
      <c r="AK144" s="1" t="s">
        <v>80</v>
      </c>
      <c r="AN144" s="1" t="s">
        <v>657</v>
      </c>
      <c r="AO144" s="1" t="s">
        <v>84</v>
      </c>
      <c r="AP144" s="1" t="s">
        <v>83</v>
      </c>
      <c r="AQ144" s="1" t="s">
        <v>85</v>
      </c>
      <c r="AR144" s="1" t="s">
        <v>105</v>
      </c>
      <c r="AS144" s="1" t="s">
        <v>78</v>
      </c>
      <c r="AT144" s="1" t="s">
        <v>207</v>
      </c>
      <c r="AU144" s="1" t="s">
        <v>78</v>
      </c>
      <c r="AV144" s="1" t="s">
        <v>78</v>
      </c>
      <c r="AW144" s="1" t="s">
        <v>158</v>
      </c>
      <c r="AX144" s="1" t="s">
        <v>87</v>
      </c>
      <c r="AY144" s="1" t="s">
        <v>107</v>
      </c>
      <c r="AZ144" s="1" t="s">
        <v>170</v>
      </c>
      <c r="BA144" s="1" t="s">
        <v>89</v>
      </c>
      <c r="BB144" s="1" t="s">
        <v>659</v>
      </c>
      <c r="BC144" s="1" t="s">
        <v>659</v>
      </c>
      <c r="BD144" s="1" t="s">
        <v>137</v>
      </c>
      <c r="BE144" s="1" t="s">
        <v>93</v>
      </c>
      <c r="BF144" s="1" t="s">
        <v>93</v>
      </c>
      <c r="BG144" s="1" t="s">
        <v>93</v>
      </c>
      <c r="BH144" s="1" t="s">
        <v>93</v>
      </c>
      <c r="BI144" s="1" t="s">
        <v>93</v>
      </c>
      <c r="BJ144" s="1" t="s">
        <v>93</v>
      </c>
      <c r="BK144" s="1" t="s">
        <v>138</v>
      </c>
      <c r="BL144" s="1" t="s">
        <v>138</v>
      </c>
      <c r="BM144" s="1" t="s">
        <v>672</v>
      </c>
      <c r="BN144" s="1" t="s">
        <v>139</v>
      </c>
      <c r="BO144" s="1" t="s">
        <v>78</v>
      </c>
      <c r="BP144" s="1" t="s">
        <v>677</v>
      </c>
    </row>
    <row r="145" spans="2:70" ht="12.75" customHeight="1">
      <c r="B145" s="1">
        <v>267</v>
      </c>
      <c r="C145" s="1" t="s">
        <v>688</v>
      </c>
      <c r="D145" s="1">
        <v>6</v>
      </c>
      <c r="E145" s="1" t="s">
        <v>68</v>
      </c>
      <c r="F145" s="1" t="s">
        <v>689</v>
      </c>
      <c r="G145" s="1" t="s">
        <v>688</v>
      </c>
      <c r="H145" s="1" t="s">
        <v>690</v>
      </c>
      <c r="I145" s="1">
        <v>2013</v>
      </c>
      <c r="J145" s="1" t="s">
        <v>95</v>
      </c>
      <c r="K145"/>
      <c r="L145"/>
      <c r="M145"/>
      <c r="N145"/>
      <c r="O145"/>
      <c r="P145"/>
      <c r="Q145"/>
      <c r="R145"/>
      <c r="S145"/>
      <c r="T145"/>
      <c r="U145"/>
      <c r="V145"/>
      <c r="W145"/>
      <c r="X145"/>
      <c r="Y145"/>
      <c r="Z145"/>
      <c r="AA145" s="1" t="s">
        <v>96</v>
      </c>
      <c r="AB145" s="1"/>
      <c r="AC145" s="1" t="s">
        <v>102</v>
      </c>
      <c r="AI145" s="1" t="s">
        <v>88</v>
      </c>
      <c r="AO145" s="1" t="s">
        <v>84</v>
      </c>
      <c r="AP145" s="1" t="s">
        <v>104</v>
      </c>
      <c r="AQ145" s="1" t="s">
        <v>85</v>
      </c>
      <c r="AR145" s="1" t="s">
        <v>86</v>
      </c>
      <c r="AS145" s="1" t="s">
        <v>87</v>
      </c>
      <c r="AU145" s="1" t="s">
        <v>88</v>
      </c>
      <c r="AV145" s="1" t="s">
        <v>78</v>
      </c>
      <c r="AW145" s="1" t="s">
        <v>158</v>
      </c>
      <c r="AX145" s="1" t="s">
        <v>78</v>
      </c>
      <c r="AY145" s="1" t="s">
        <v>229</v>
      </c>
      <c r="AZ145" s="1" t="s">
        <v>89</v>
      </c>
      <c r="BA145" s="1" t="s">
        <v>89</v>
      </c>
      <c r="BB145" s="1" t="s">
        <v>665</v>
      </c>
      <c r="BC145" s="1" t="s">
        <v>665</v>
      </c>
      <c r="BD145" s="1" t="s">
        <v>137</v>
      </c>
      <c r="BE145" s="1" t="s">
        <v>93</v>
      </c>
      <c r="BF145" s="1" t="s">
        <v>93</v>
      </c>
      <c r="BG145" s="1" t="s">
        <v>93</v>
      </c>
      <c r="BH145" s="1" t="s">
        <v>93</v>
      </c>
      <c r="BI145" s="1" t="s">
        <v>93</v>
      </c>
      <c r="BJ145" s="1" t="s">
        <v>92</v>
      </c>
      <c r="BK145" s="1" t="s">
        <v>94</v>
      </c>
      <c r="BL145" s="1" t="s">
        <v>138</v>
      </c>
      <c r="BM145" s="1" t="s">
        <v>691</v>
      </c>
      <c r="BN145" s="1" t="s">
        <v>102</v>
      </c>
      <c r="BO145" s="1" t="s">
        <v>78</v>
      </c>
      <c r="BP145" s="1" t="s">
        <v>677</v>
      </c>
    </row>
    <row r="146" spans="2:70" ht="12.75" customHeight="1">
      <c r="B146" s="1">
        <v>268</v>
      </c>
      <c r="C146" s="1" t="s">
        <v>692</v>
      </c>
      <c r="D146" s="1">
        <v>6</v>
      </c>
      <c r="E146" s="1" t="s">
        <v>68</v>
      </c>
      <c r="F146" s="1" t="s">
        <v>693</v>
      </c>
      <c r="G146" s="1" t="s">
        <v>692</v>
      </c>
      <c r="H146" s="1" t="s">
        <v>694</v>
      </c>
      <c r="I146" s="1">
        <v>1994</v>
      </c>
      <c r="J146" s="1" t="s">
        <v>95</v>
      </c>
      <c r="K146"/>
      <c r="L146"/>
      <c r="M146"/>
      <c r="N146"/>
      <c r="O146"/>
      <c r="P146"/>
      <c r="Q146"/>
      <c r="R146"/>
      <c r="S146"/>
      <c r="T146"/>
      <c r="U146"/>
      <c r="V146"/>
      <c r="W146"/>
      <c r="X146"/>
      <c r="Y146"/>
      <c r="Z146"/>
      <c r="AA146" s="1" t="s">
        <v>178</v>
      </c>
      <c r="AB146" s="1"/>
      <c r="AC146" s="1" t="s">
        <v>148</v>
      </c>
      <c r="AE146" s="1" t="s">
        <v>87</v>
      </c>
      <c r="AF146" s="1" t="s">
        <v>100</v>
      </c>
      <c r="AG146" s="1" t="s">
        <v>77</v>
      </c>
      <c r="AI146" s="1" t="s">
        <v>87</v>
      </c>
      <c r="AJ146" s="1" t="s">
        <v>309</v>
      </c>
      <c r="AK146" s="1" t="s">
        <v>103</v>
      </c>
      <c r="AN146" s="1" t="s">
        <v>657</v>
      </c>
      <c r="AO146" s="1" t="s">
        <v>83</v>
      </c>
      <c r="AP146" s="1" t="s">
        <v>104</v>
      </c>
      <c r="AQ146" s="1" t="s">
        <v>85</v>
      </c>
      <c r="AR146" s="1" t="s">
        <v>105</v>
      </c>
      <c r="AS146" s="1" t="s">
        <v>87</v>
      </c>
      <c r="AU146" s="1" t="s">
        <v>88</v>
      </c>
      <c r="AV146" s="1" t="s">
        <v>78</v>
      </c>
      <c r="AW146" s="1" t="s">
        <v>119</v>
      </c>
      <c r="AX146" s="1" t="s">
        <v>87</v>
      </c>
      <c r="AY146" s="1" t="s">
        <v>107</v>
      </c>
      <c r="AZ146" s="1" t="s">
        <v>170</v>
      </c>
      <c r="BA146" s="1" t="s">
        <v>170</v>
      </c>
      <c r="BB146" s="1" t="s">
        <v>665</v>
      </c>
      <c r="BC146" s="1" t="s">
        <v>665</v>
      </c>
      <c r="BD146" s="1" t="s">
        <v>91</v>
      </c>
      <c r="BE146" s="1" t="s">
        <v>93</v>
      </c>
      <c r="BF146" s="1" t="s">
        <v>92</v>
      </c>
      <c r="BG146" s="1" t="s">
        <v>92</v>
      </c>
      <c r="BH146" s="1" t="s">
        <v>92</v>
      </c>
      <c r="BI146" s="1" t="s">
        <v>92</v>
      </c>
      <c r="BJ146" s="1" t="s">
        <v>92</v>
      </c>
      <c r="BK146" s="1" t="s">
        <v>94</v>
      </c>
      <c r="BL146" s="1" t="s">
        <v>94</v>
      </c>
      <c r="BM146" s="1" t="s">
        <v>695</v>
      </c>
      <c r="BN146" s="1" t="s">
        <v>139</v>
      </c>
      <c r="BO146" s="1" t="s">
        <v>78</v>
      </c>
      <c r="BP146" s="1" t="s">
        <v>687</v>
      </c>
    </row>
    <row r="147" spans="2:70" ht="12.75" customHeight="1">
      <c r="B147" s="1">
        <v>276</v>
      </c>
      <c r="C147" s="1" t="s">
        <v>699</v>
      </c>
      <c r="D147" s="1">
        <v>6</v>
      </c>
      <c r="E147" s="1" t="s">
        <v>68</v>
      </c>
      <c r="F147" s="1" t="s">
        <v>700</v>
      </c>
      <c r="G147" s="1" t="s">
        <v>699</v>
      </c>
      <c r="H147" s="1" t="s">
        <v>701</v>
      </c>
      <c r="I147" s="1">
        <v>1994</v>
      </c>
      <c r="J147" s="1" t="s">
        <v>95</v>
      </c>
      <c r="K147"/>
      <c r="L147"/>
      <c r="M147"/>
      <c r="N147"/>
      <c r="O147"/>
      <c r="P147"/>
      <c r="Q147"/>
      <c r="R147"/>
      <c r="S147"/>
      <c r="T147"/>
      <c r="U147"/>
      <c r="V147"/>
      <c r="W147"/>
      <c r="X147"/>
      <c r="Y147"/>
      <c r="Z147"/>
      <c r="AA147" s="1" t="s">
        <v>96</v>
      </c>
      <c r="AB147" s="1"/>
      <c r="AC147" s="1" t="s">
        <v>74</v>
      </c>
      <c r="AE147" s="1" t="s">
        <v>87</v>
      </c>
      <c r="AF147" s="1" t="s">
        <v>76</v>
      </c>
      <c r="AG147" s="1" t="s">
        <v>77</v>
      </c>
      <c r="AI147" s="1" t="s">
        <v>87</v>
      </c>
      <c r="AJ147" s="1" t="s">
        <v>102</v>
      </c>
      <c r="AK147" s="1" t="s">
        <v>103</v>
      </c>
      <c r="AN147" s="1" t="s">
        <v>657</v>
      </c>
      <c r="AO147" s="1" t="s">
        <v>104</v>
      </c>
      <c r="AP147" s="1" t="s">
        <v>83</v>
      </c>
      <c r="AQ147" s="1" t="s">
        <v>85</v>
      </c>
      <c r="AR147" s="1" t="s">
        <v>105</v>
      </c>
      <c r="AS147" s="1" t="s">
        <v>87</v>
      </c>
      <c r="AU147" s="1" t="s">
        <v>88</v>
      </c>
      <c r="AV147" s="1" t="s">
        <v>78</v>
      </c>
      <c r="AW147" s="1" t="s">
        <v>158</v>
      </c>
      <c r="AX147" s="1" t="s">
        <v>87</v>
      </c>
      <c r="AY147" s="1" t="s">
        <v>107</v>
      </c>
      <c r="AZ147" s="1" t="s">
        <v>170</v>
      </c>
      <c r="BA147" s="1" t="s">
        <v>89</v>
      </c>
      <c r="BB147" s="1" t="s">
        <v>659</v>
      </c>
      <c r="BC147" s="1" t="s">
        <v>659</v>
      </c>
      <c r="BD147" s="1" t="s">
        <v>137</v>
      </c>
      <c r="BE147" s="1" t="s">
        <v>93</v>
      </c>
      <c r="BF147" s="1" t="s">
        <v>93</v>
      </c>
      <c r="BG147" s="1" t="s">
        <v>93</v>
      </c>
      <c r="BH147" s="1" t="s">
        <v>93</v>
      </c>
      <c r="BI147" s="1" t="s">
        <v>93</v>
      </c>
      <c r="BJ147" s="1" t="s">
        <v>92</v>
      </c>
      <c r="BK147" s="1" t="s">
        <v>94</v>
      </c>
      <c r="BL147" s="1" t="s">
        <v>94</v>
      </c>
      <c r="BM147" s="1" t="s">
        <v>672</v>
      </c>
      <c r="BN147" s="1" t="s">
        <v>208</v>
      </c>
      <c r="BO147" s="1" t="s">
        <v>78</v>
      </c>
      <c r="BP147" s="1" t="s">
        <v>677</v>
      </c>
    </row>
    <row r="148" spans="2:70" ht="12.75" customHeight="1">
      <c r="B148" s="1">
        <v>280</v>
      </c>
      <c r="C148" s="1" t="s">
        <v>702</v>
      </c>
      <c r="D148" s="1">
        <v>6</v>
      </c>
      <c r="E148" s="1" t="s">
        <v>68</v>
      </c>
      <c r="F148" s="1" t="s">
        <v>703</v>
      </c>
      <c r="G148" s="1" t="s">
        <v>702</v>
      </c>
      <c r="H148" s="1" t="s">
        <v>704</v>
      </c>
      <c r="I148" s="1">
        <v>1996</v>
      </c>
      <c r="J148" s="1" t="s">
        <v>161</v>
      </c>
      <c r="K148"/>
      <c r="L148"/>
      <c r="M148"/>
      <c r="N148"/>
      <c r="O148" s="1" t="s">
        <v>96</v>
      </c>
      <c r="P148"/>
      <c r="Q148"/>
      <c r="R148"/>
      <c r="S148"/>
      <c r="T148"/>
      <c r="U148"/>
      <c r="V148"/>
      <c r="W148"/>
      <c r="X148"/>
      <c r="Y148"/>
      <c r="Z148"/>
      <c r="AA148"/>
      <c r="AB148"/>
      <c r="AC148" s="1" t="s">
        <v>148</v>
      </c>
      <c r="AE148" s="1" t="s">
        <v>87</v>
      </c>
      <c r="AF148" s="1" t="s">
        <v>206</v>
      </c>
      <c r="AG148" s="1" t="s">
        <v>77</v>
      </c>
      <c r="AI148" s="1" t="s">
        <v>87</v>
      </c>
      <c r="AJ148" s="1" t="s">
        <v>102</v>
      </c>
      <c r="AK148" s="1" t="s">
        <v>80</v>
      </c>
      <c r="AN148" s="1" t="s">
        <v>705</v>
      </c>
      <c r="AO148" s="1" t="s">
        <v>84</v>
      </c>
      <c r="AP148" s="1" t="s">
        <v>104</v>
      </c>
      <c r="AQ148" s="1" t="s">
        <v>85</v>
      </c>
      <c r="AR148" s="1" t="s">
        <v>102</v>
      </c>
      <c r="AS148" s="1" t="s">
        <v>78</v>
      </c>
      <c r="AT148" s="1" t="s">
        <v>237</v>
      </c>
      <c r="AU148" s="1" t="s">
        <v>87</v>
      </c>
      <c r="AV148" s="1" t="s">
        <v>78</v>
      </c>
      <c r="AW148" s="1" t="s">
        <v>158</v>
      </c>
      <c r="AX148" s="1" t="s">
        <v>87</v>
      </c>
      <c r="AY148" s="1" t="s">
        <v>107</v>
      </c>
      <c r="AZ148" s="1" t="s">
        <v>89</v>
      </c>
      <c r="BA148" s="1" t="s">
        <v>89</v>
      </c>
      <c r="BB148" s="1" t="s">
        <v>665</v>
      </c>
      <c r="BC148" s="1" t="s">
        <v>230</v>
      </c>
      <c r="BD148" s="1" t="s">
        <v>137</v>
      </c>
      <c r="BE148" s="1" t="s">
        <v>92</v>
      </c>
      <c r="BF148" s="1" t="s">
        <v>92</v>
      </c>
      <c r="BG148" s="1" t="s">
        <v>92</v>
      </c>
      <c r="BH148" s="1" t="s">
        <v>92</v>
      </c>
      <c r="BI148" s="1" t="s">
        <v>92</v>
      </c>
      <c r="BJ148" s="1" t="s">
        <v>92</v>
      </c>
      <c r="BK148" s="1" t="s">
        <v>94</v>
      </c>
      <c r="BL148" s="1" t="s">
        <v>94</v>
      </c>
      <c r="BM148" s="1" t="s">
        <v>695</v>
      </c>
      <c r="BN148" s="1" t="s">
        <v>139</v>
      </c>
      <c r="BO148" s="1" t="s">
        <v>78</v>
      </c>
      <c r="BP148" s="1" t="s">
        <v>667</v>
      </c>
    </row>
    <row r="149" spans="2:70" ht="12.75" customHeight="1">
      <c r="B149" s="1">
        <v>283</v>
      </c>
      <c r="C149" s="1" t="s">
        <v>706</v>
      </c>
      <c r="D149" s="1">
        <v>6</v>
      </c>
      <c r="E149" s="1" t="s">
        <v>68</v>
      </c>
      <c r="F149" s="1" t="s">
        <v>707</v>
      </c>
      <c r="G149" s="1" t="s">
        <v>706</v>
      </c>
      <c r="H149" s="1" t="s">
        <v>708</v>
      </c>
      <c r="I149" s="1">
        <v>2013</v>
      </c>
      <c r="J149" s="6" t="s">
        <v>709</v>
      </c>
      <c r="K149" s="1" t="s">
        <v>354</v>
      </c>
      <c r="L149"/>
      <c r="M149"/>
      <c r="N149"/>
      <c r="O149"/>
      <c r="P149"/>
      <c r="Q149"/>
      <c r="R149"/>
      <c r="S149"/>
      <c r="T149"/>
      <c r="U149"/>
      <c r="V149"/>
      <c r="W149"/>
      <c r="X149"/>
      <c r="Y149"/>
      <c r="Z149"/>
      <c r="AA149"/>
      <c r="AB149"/>
      <c r="AC149" s="1" t="s">
        <v>135</v>
      </c>
      <c r="AI149" s="1" t="s">
        <v>88</v>
      </c>
      <c r="AO149" s="1" t="s">
        <v>84</v>
      </c>
      <c r="AP149" s="1" t="s">
        <v>104</v>
      </c>
      <c r="AQ149" s="1" t="s">
        <v>85</v>
      </c>
      <c r="AR149" s="1" t="s">
        <v>105</v>
      </c>
      <c r="AS149" s="1" t="s">
        <v>87</v>
      </c>
      <c r="AU149" s="1" t="s">
        <v>88</v>
      </c>
      <c r="AV149" s="1" t="s">
        <v>78</v>
      </c>
      <c r="AW149" s="1" t="s">
        <v>158</v>
      </c>
      <c r="AX149" s="1" t="s">
        <v>87</v>
      </c>
      <c r="AY149" s="1" t="s">
        <v>107</v>
      </c>
      <c r="AZ149" s="1" t="s">
        <v>170</v>
      </c>
      <c r="BA149" s="1" t="s">
        <v>89</v>
      </c>
      <c r="BB149" s="1" t="s">
        <v>698</v>
      </c>
      <c r="BC149" s="1" t="s">
        <v>230</v>
      </c>
      <c r="BD149" s="1" t="s">
        <v>137</v>
      </c>
      <c r="BE149" s="1" t="s">
        <v>93</v>
      </c>
      <c r="BF149" s="1" t="s">
        <v>93</v>
      </c>
      <c r="BG149" s="1" t="s">
        <v>93</v>
      </c>
      <c r="BH149" s="1" t="s">
        <v>93</v>
      </c>
      <c r="BI149" s="1" t="s">
        <v>93</v>
      </c>
      <c r="BJ149" s="1" t="s">
        <v>93</v>
      </c>
      <c r="BK149" s="1" t="s">
        <v>94</v>
      </c>
      <c r="BL149" s="1" t="s">
        <v>94</v>
      </c>
      <c r="BM149" s="1" t="s">
        <v>109</v>
      </c>
      <c r="BN149" s="1" t="s">
        <v>192</v>
      </c>
      <c r="BO149" s="1" t="s">
        <v>87</v>
      </c>
    </row>
    <row r="150" spans="2:70" ht="12.75" customHeight="1">
      <c r="B150" s="1">
        <v>285</v>
      </c>
      <c r="C150" s="1" t="s">
        <v>714</v>
      </c>
      <c r="D150" s="1">
        <v>6</v>
      </c>
      <c r="E150" s="1" t="s">
        <v>68</v>
      </c>
      <c r="F150" s="1" t="s">
        <v>715</v>
      </c>
      <c r="G150" s="1" t="s">
        <v>714</v>
      </c>
      <c r="H150" s="1" t="s">
        <v>716</v>
      </c>
      <c r="I150" s="1">
        <v>1996</v>
      </c>
      <c r="J150" s="1" t="s">
        <v>161</v>
      </c>
      <c r="K150"/>
      <c r="L150"/>
      <c r="M150"/>
      <c r="N150"/>
      <c r="O150" s="1" t="s">
        <v>717</v>
      </c>
      <c r="P150"/>
      <c r="Q150"/>
      <c r="R150"/>
      <c r="S150"/>
      <c r="T150"/>
      <c r="U150"/>
      <c r="V150"/>
      <c r="W150"/>
      <c r="X150"/>
      <c r="Y150"/>
      <c r="Z150"/>
      <c r="AA150"/>
      <c r="AB150"/>
      <c r="AC150" s="1" t="s">
        <v>148</v>
      </c>
      <c r="AE150" s="1" t="s">
        <v>75</v>
      </c>
      <c r="AF150" s="1" t="s">
        <v>76</v>
      </c>
      <c r="AG150" s="1" t="s">
        <v>164</v>
      </c>
      <c r="AI150" s="1" t="s">
        <v>87</v>
      </c>
      <c r="AJ150" s="1" t="s">
        <v>309</v>
      </c>
      <c r="AK150" s="1" t="s">
        <v>80</v>
      </c>
      <c r="AM150" s="1" t="s">
        <v>222</v>
      </c>
      <c r="AN150" s="1" t="s">
        <v>718</v>
      </c>
      <c r="AO150" s="1" t="s">
        <v>83</v>
      </c>
      <c r="AP150" s="1" t="s">
        <v>104</v>
      </c>
      <c r="AQ150" s="1" t="s">
        <v>196</v>
      </c>
      <c r="AR150" s="1" t="s">
        <v>105</v>
      </c>
      <c r="AS150" s="1" t="s">
        <v>87</v>
      </c>
      <c r="AU150" s="1" t="s">
        <v>88</v>
      </c>
      <c r="AV150" s="1" t="s">
        <v>78</v>
      </c>
      <c r="AW150" s="1" t="s">
        <v>119</v>
      </c>
      <c r="AX150" s="1" t="s">
        <v>87</v>
      </c>
      <c r="AY150" s="1" t="s">
        <v>107</v>
      </c>
      <c r="AZ150" s="1" t="s">
        <v>89</v>
      </c>
      <c r="BA150" s="1" t="s">
        <v>89</v>
      </c>
      <c r="BB150" s="1" t="s">
        <v>102</v>
      </c>
      <c r="BC150" s="1" t="s">
        <v>659</v>
      </c>
      <c r="BD150" s="1" t="s">
        <v>137</v>
      </c>
      <c r="BE150" s="1" t="s">
        <v>93</v>
      </c>
      <c r="BF150" s="1" t="s">
        <v>93</v>
      </c>
      <c r="BG150" s="1" t="s">
        <v>92</v>
      </c>
      <c r="BH150" s="1" t="s">
        <v>92</v>
      </c>
      <c r="BI150" s="1" t="s">
        <v>92</v>
      </c>
      <c r="BJ150" s="1" t="s">
        <v>92</v>
      </c>
      <c r="BK150" s="1" t="s">
        <v>138</v>
      </c>
      <c r="BL150" s="1" t="s">
        <v>138</v>
      </c>
      <c r="BM150" s="1" t="s">
        <v>672</v>
      </c>
      <c r="BN150" s="1" t="s">
        <v>139</v>
      </c>
      <c r="BO150" s="1" t="s">
        <v>87</v>
      </c>
    </row>
    <row r="151" spans="2:70" ht="12.75" customHeight="1">
      <c r="B151" s="1">
        <v>288</v>
      </c>
      <c r="C151" s="1" t="s">
        <v>722</v>
      </c>
      <c r="D151" s="1">
        <v>6</v>
      </c>
      <c r="E151" s="1" t="s">
        <v>68</v>
      </c>
      <c r="F151" s="1" t="s">
        <v>723</v>
      </c>
      <c r="G151" s="1" t="s">
        <v>722</v>
      </c>
      <c r="H151" s="1" t="s">
        <v>724</v>
      </c>
      <c r="I151" s="1">
        <v>2000</v>
      </c>
      <c r="J151" s="1" t="s">
        <v>95</v>
      </c>
      <c r="K151"/>
      <c r="L151"/>
      <c r="M151"/>
      <c r="N151"/>
      <c r="O151"/>
      <c r="P151"/>
      <c r="Q151"/>
      <c r="R151"/>
      <c r="S151"/>
      <c r="T151"/>
      <c r="U151"/>
      <c r="V151"/>
      <c r="W151"/>
      <c r="X151"/>
      <c r="Y151"/>
      <c r="Z151"/>
      <c r="AA151" s="1" t="s">
        <v>96</v>
      </c>
      <c r="AB151" s="1"/>
      <c r="AC151" s="1" t="s">
        <v>135</v>
      </c>
      <c r="AI151" s="1" t="s">
        <v>88</v>
      </c>
      <c r="AO151" s="1" t="s">
        <v>83</v>
      </c>
      <c r="AP151" s="1" t="s">
        <v>83</v>
      </c>
      <c r="AQ151" s="1" t="s">
        <v>176</v>
      </c>
      <c r="AR151" s="1" t="s">
        <v>86</v>
      </c>
      <c r="AS151" s="1" t="s">
        <v>87</v>
      </c>
      <c r="AU151" s="1" t="s">
        <v>88</v>
      </c>
      <c r="AV151" s="1" t="s">
        <v>78</v>
      </c>
      <c r="AW151" s="1" t="s">
        <v>158</v>
      </c>
      <c r="AX151" s="1" t="s">
        <v>87</v>
      </c>
      <c r="AY151" s="1" t="s">
        <v>107</v>
      </c>
      <c r="AZ151" s="1" t="s">
        <v>183</v>
      </c>
      <c r="BA151" s="1" t="s">
        <v>89</v>
      </c>
      <c r="BB151" s="1" t="s">
        <v>659</v>
      </c>
      <c r="BC151" s="1" t="s">
        <v>659</v>
      </c>
      <c r="BD151" s="1" t="s">
        <v>137</v>
      </c>
      <c r="BE151" s="1" t="s">
        <v>93</v>
      </c>
      <c r="BF151" s="1" t="s">
        <v>93</v>
      </c>
      <c r="BG151" s="1" t="s">
        <v>93</v>
      </c>
      <c r="BH151" s="1" t="s">
        <v>93</v>
      </c>
      <c r="BI151" s="1" t="s">
        <v>93</v>
      </c>
      <c r="BJ151" s="1" t="s">
        <v>93</v>
      </c>
      <c r="BK151" s="1" t="s">
        <v>138</v>
      </c>
      <c r="BL151" s="1" t="s">
        <v>138</v>
      </c>
      <c r="BM151" s="1" t="s">
        <v>672</v>
      </c>
      <c r="BN151" s="1" t="s">
        <v>102</v>
      </c>
      <c r="BO151" s="1" t="s">
        <v>87</v>
      </c>
    </row>
    <row r="152" spans="2:70" ht="12.75" customHeight="1">
      <c r="B152" s="1">
        <v>287</v>
      </c>
      <c r="C152" s="1" t="s">
        <v>719</v>
      </c>
      <c r="D152" s="1">
        <v>6</v>
      </c>
      <c r="E152" s="1" t="s">
        <v>68</v>
      </c>
      <c r="F152" s="1" t="s">
        <v>720</v>
      </c>
      <c r="G152" s="1" t="s">
        <v>719</v>
      </c>
      <c r="H152" s="1" t="s">
        <v>721</v>
      </c>
      <c r="I152" s="1">
        <v>2009</v>
      </c>
      <c r="J152" s="1" t="s">
        <v>709</v>
      </c>
      <c r="K152" s="1" t="s">
        <v>155</v>
      </c>
      <c r="L152"/>
      <c r="M152"/>
      <c r="N152"/>
      <c r="O152"/>
      <c r="P152"/>
      <c r="Q152"/>
      <c r="R152"/>
      <c r="S152"/>
      <c r="T152"/>
      <c r="U152"/>
      <c r="V152"/>
      <c r="W152"/>
      <c r="X152"/>
      <c r="Y152"/>
      <c r="Z152"/>
      <c r="AA152"/>
      <c r="AB152"/>
      <c r="AC152" s="1" t="s">
        <v>74</v>
      </c>
      <c r="AE152" s="1" t="s">
        <v>87</v>
      </c>
      <c r="AF152" s="1" t="s">
        <v>76</v>
      </c>
      <c r="AG152" s="1" t="s">
        <v>77</v>
      </c>
      <c r="AI152" s="1" t="s">
        <v>87</v>
      </c>
      <c r="AJ152" s="1" t="s">
        <v>116</v>
      </c>
      <c r="AK152" s="1" t="s">
        <v>103</v>
      </c>
      <c r="AN152" s="1" t="s">
        <v>657</v>
      </c>
      <c r="AO152" s="1" t="s">
        <v>128</v>
      </c>
      <c r="AP152" s="1" t="s">
        <v>104</v>
      </c>
      <c r="AQ152" s="1" t="s">
        <v>85</v>
      </c>
      <c r="AR152" s="1" t="s">
        <v>86</v>
      </c>
      <c r="AS152" s="1" t="s">
        <v>87</v>
      </c>
      <c r="AU152" s="1" t="s">
        <v>88</v>
      </c>
      <c r="AV152" s="1" t="s">
        <v>78</v>
      </c>
      <c r="AW152" s="1" t="s">
        <v>106</v>
      </c>
      <c r="AX152" s="1" t="s">
        <v>78</v>
      </c>
      <c r="AY152" s="1" t="s">
        <v>159</v>
      </c>
      <c r="AZ152" s="1" t="s">
        <v>89</v>
      </c>
      <c r="BA152" s="1" t="s">
        <v>89</v>
      </c>
      <c r="BB152" s="1" t="s">
        <v>665</v>
      </c>
      <c r="BC152" s="1" t="s">
        <v>659</v>
      </c>
      <c r="BD152" s="1" t="s">
        <v>137</v>
      </c>
      <c r="BE152" s="1" t="s">
        <v>92</v>
      </c>
      <c r="BF152" s="1" t="s">
        <v>92</v>
      </c>
      <c r="BG152" s="1" t="s">
        <v>92</v>
      </c>
      <c r="BH152" s="1" t="s">
        <v>92</v>
      </c>
      <c r="BI152" s="1" t="s">
        <v>92</v>
      </c>
      <c r="BJ152" s="1" t="s">
        <v>92</v>
      </c>
      <c r="BK152" s="1" t="s">
        <v>94</v>
      </c>
      <c r="BL152" s="1" t="s">
        <v>94</v>
      </c>
      <c r="BM152" s="1" t="s">
        <v>691</v>
      </c>
      <c r="BN152" s="1" t="s">
        <v>177</v>
      </c>
      <c r="BO152" s="1" t="s">
        <v>78</v>
      </c>
      <c r="BP152" s="1" t="s">
        <v>667</v>
      </c>
    </row>
    <row r="153" spans="2:70" ht="12.75" customHeight="1">
      <c r="B153" s="1">
        <v>289</v>
      </c>
      <c r="C153" s="1" t="s">
        <v>725</v>
      </c>
      <c r="D153" s="1">
        <v>6</v>
      </c>
      <c r="E153" s="1" t="s">
        <v>68</v>
      </c>
      <c r="F153" s="1" t="s">
        <v>726</v>
      </c>
      <c r="G153" s="1" t="s">
        <v>725</v>
      </c>
      <c r="H153" s="1" t="s">
        <v>727</v>
      </c>
      <c r="I153" s="1">
        <v>2010</v>
      </c>
      <c r="J153" s="1" t="s">
        <v>709</v>
      </c>
      <c r="K153" s="1" t="s">
        <v>354</v>
      </c>
      <c r="L153"/>
      <c r="M153"/>
      <c r="N153"/>
      <c r="O153"/>
      <c r="P153"/>
      <c r="Q153"/>
      <c r="R153"/>
      <c r="S153"/>
      <c r="T153"/>
      <c r="U153"/>
      <c r="V153"/>
      <c r="W153"/>
      <c r="X153"/>
      <c r="Y153"/>
      <c r="Z153"/>
      <c r="AA153"/>
      <c r="AB153"/>
      <c r="AC153" s="1" t="s">
        <v>135</v>
      </c>
      <c r="AI153" s="1" t="s">
        <v>88</v>
      </c>
      <c r="AO153" s="1" t="s">
        <v>84</v>
      </c>
      <c r="AP153" s="1" t="s">
        <v>104</v>
      </c>
      <c r="AQ153" s="1" t="s">
        <v>85</v>
      </c>
      <c r="AR153" s="1" t="s">
        <v>105</v>
      </c>
      <c r="AS153" s="1" t="s">
        <v>87</v>
      </c>
      <c r="AU153" s="1" t="s">
        <v>88</v>
      </c>
      <c r="AV153" s="1" t="s">
        <v>78</v>
      </c>
      <c r="AW153" s="1" t="s">
        <v>158</v>
      </c>
      <c r="AX153" s="1" t="s">
        <v>87</v>
      </c>
      <c r="AY153" s="1" t="s">
        <v>107</v>
      </c>
      <c r="AZ153" s="1" t="s">
        <v>89</v>
      </c>
      <c r="BA153" s="1" t="s">
        <v>89</v>
      </c>
      <c r="BB153" s="1" t="s">
        <v>659</v>
      </c>
      <c r="BC153" s="1" t="s">
        <v>659</v>
      </c>
      <c r="BD153" s="1" t="s">
        <v>137</v>
      </c>
      <c r="BE153" s="1" t="s">
        <v>93</v>
      </c>
      <c r="BF153" s="1" t="s">
        <v>93</v>
      </c>
      <c r="BG153" s="1" t="s">
        <v>93</v>
      </c>
      <c r="BH153" s="1" t="s">
        <v>92</v>
      </c>
      <c r="BI153" s="1" t="s">
        <v>92</v>
      </c>
      <c r="BJ153" s="1" t="s">
        <v>92</v>
      </c>
      <c r="BK153" s="1" t="s">
        <v>138</v>
      </c>
      <c r="BL153" s="1" t="s">
        <v>94</v>
      </c>
      <c r="BM153" s="1" t="s">
        <v>691</v>
      </c>
      <c r="BN153" s="1" t="s">
        <v>192</v>
      </c>
      <c r="BO153" s="1" t="s">
        <v>78</v>
      </c>
      <c r="BP153" s="1" t="s">
        <v>660</v>
      </c>
    </row>
    <row r="154" spans="2:70" ht="12.75" customHeight="1">
      <c r="B154" s="1">
        <v>290</v>
      </c>
      <c r="C154" s="1" t="s">
        <v>728</v>
      </c>
      <c r="D154" s="1">
        <v>6</v>
      </c>
      <c r="E154" s="1" t="s">
        <v>68</v>
      </c>
      <c r="F154" s="1" t="s">
        <v>729</v>
      </c>
      <c r="G154" s="1" t="s">
        <v>728</v>
      </c>
      <c r="H154" s="1" t="s">
        <v>730</v>
      </c>
      <c r="I154" s="1">
        <v>2008</v>
      </c>
      <c r="J154" s="1" t="s">
        <v>709</v>
      </c>
      <c r="K154" s="1" t="s">
        <v>354</v>
      </c>
      <c r="L154"/>
      <c r="M154"/>
      <c r="N154"/>
      <c r="O154"/>
      <c r="P154"/>
      <c r="Q154"/>
      <c r="R154"/>
      <c r="S154"/>
      <c r="T154"/>
      <c r="U154"/>
      <c r="V154"/>
      <c r="W154"/>
      <c r="X154"/>
      <c r="Y154"/>
      <c r="Z154"/>
      <c r="AA154"/>
      <c r="AB154"/>
      <c r="AC154" s="1" t="s">
        <v>74</v>
      </c>
      <c r="AE154" s="1" t="s">
        <v>87</v>
      </c>
      <c r="AF154" s="1" t="s">
        <v>76</v>
      </c>
      <c r="AG154" s="1" t="s">
        <v>77</v>
      </c>
      <c r="AI154" s="1" t="s">
        <v>87</v>
      </c>
      <c r="AJ154" s="1" t="s">
        <v>116</v>
      </c>
      <c r="AK154" s="1" t="s">
        <v>80</v>
      </c>
      <c r="AN154" s="1" t="s">
        <v>705</v>
      </c>
      <c r="AO154" s="1" t="s">
        <v>128</v>
      </c>
      <c r="AP154" s="1" t="s">
        <v>84</v>
      </c>
      <c r="AQ154" s="1" t="s">
        <v>102</v>
      </c>
      <c r="AR154" s="1" t="s">
        <v>86</v>
      </c>
      <c r="AS154" s="1" t="s">
        <v>87</v>
      </c>
      <c r="AU154" s="1" t="s">
        <v>88</v>
      </c>
      <c r="AV154" s="1" t="s">
        <v>78</v>
      </c>
      <c r="AW154" s="1" t="s">
        <v>158</v>
      </c>
      <c r="AX154" s="1" t="s">
        <v>87</v>
      </c>
      <c r="AY154" s="1" t="s">
        <v>107</v>
      </c>
      <c r="AZ154" s="1" t="s">
        <v>183</v>
      </c>
      <c r="BA154" s="1" t="s">
        <v>89</v>
      </c>
      <c r="BB154" s="1" t="s">
        <v>659</v>
      </c>
      <c r="BC154" s="1" t="s">
        <v>659</v>
      </c>
      <c r="BD154" s="1" t="s">
        <v>137</v>
      </c>
      <c r="BE154" s="1" t="s">
        <v>93</v>
      </c>
      <c r="BF154" s="1" t="s">
        <v>92</v>
      </c>
      <c r="BG154" s="1" t="s">
        <v>92</v>
      </c>
      <c r="BH154" s="1" t="s">
        <v>92</v>
      </c>
      <c r="BI154" s="1" t="s">
        <v>92</v>
      </c>
      <c r="BJ154" s="1" t="s">
        <v>123</v>
      </c>
      <c r="BK154" s="1" t="s">
        <v>94</v>
      </c>
      <c r="BL154" s="1" t="s">
        <v>138</v>
      </c>
      <c r="BM154" s="1" t="s">
        <v>672</v>
      </c>
      <c r="BN154" s="1" t="s">
        <v>139</v>
      </c>
      <c r="BO154" s="1" t="s">
        <v>78</v>
      </c>
      <c r="BP154" s="1" t="s">
        <v>677</v>
      </c>
    </row>
    <row r="155" spans="2:70" ht="12.75" customHeight="1">
      <c r="B155" s="1">
        <v>284</v>
      </c>
      <c r="C155" s="1" t="s">
        <v>710</v>
      </c>
      <c r="D155" s="1">
        <v>6</v>
      </c>
      <c r="E155" s="1" t="s">
        <v>68</v>
      </c>
      <c r="F155" s="1" t="s">
        <v>711</v>
      </c>
      <c r="G155" s="1" t="s">
        <v>710</v>
      </c>
      <c r="H155" s="1" t="s">
        <v>712</v>
      </c>
      <c r="I155" s="1">
        <v>2010</v>
      </c>
      <c r="J155" s="1" t="s">
        <v>709</v>
      </c>
      <c r="K155" s="1" t="s">
        <v>98</v>
      </c>
      <c r="L155"/>
      <c r="M155"/>
      <c r="N155"/>
      <c r="O155"/>
      <c r="P155"/>
      <c r="Q155"/>
      <c r="R155"/>
      <c r="S155"/>
      <c r="T155"/>
      <c r="U155"/>
      <c r="V155"/>
      <c r="W155"/>
      <c r="X155"/>
      <c r="Y155"/>
      <c r="Z155"/>
      <c r="AA155"/>
      <c r="AB155"/>
      <c r="AC155" s="1" t="s">
        <v>148</v>
      </c>
      <c r="AE155" s="1" t="s">
        <v>87</v>
      </c>
      <c r="AF155" s="1" t="s">
        <v>206</v>
      </c>
      <c r="AG155" s="1" t="s">
        <v>467</v>
      </c>
      <c r="AI155" s="1" t="s">
        <v>87</v>
      </c>
      <c r="AJ155" s="1" t="s">
        <v>149</v>
      </c>
      <c r="AK155" s="1" t="s">
        <v>103</v>
      </c>
      <c r="AN155" s="1" t="s">
        <v>657</v>
      </c>
      <c r="AO155" s="1" t="s">
        <v>83</v>
      </c>
      <c r="AP155" s="1" t="s">
        <v>83</v>
      </c>
      <c r="AQ155" s="1" t="s">
        <v>196</v>
      </c>
      <c r="AR155" s="1" t="s">
        <v>130</v>
      </c>
      <c r="AS155" s="1" t="s">
        <v>87</v>
      </c>
      <c r="AU155" s="1" t="s">
        <v>88</v>
      </c>
      <c r="AV155" s="1" t="s">
        <v>78</v>
      </c>
      <c r="AW155" s="1" t="s">
        <v>106</v>
      </c>
      <c r="AX155" s="1" t="s">
        <v>87</v>
      </c>
      <c r="AY155" s="1" t="s">
        <v>107</v>
      </c>
      <c r="AZ155" s="1" t="s">
        <v>89</v>
      </c>
      <c r="BA155" s="1" t="s">
        <v>89</v>
      </c>
      <c r="BB155" s="1" t="s">
        <v>658</v>
      </c>
      <c r="BC155" s="1" t="s">
        <v>665</v>
      </c>
      <c r="BD155" s="1" t="s">
        <v>91</v>
      </c>
      <c r="BE155" s="1" t="s">
        <v>93</v>
      </c>
      <c r="BF155" s="1" t="s">
        <v>93</v>
      </c>
      <c r="BG155" s="1" t="s">
        <v>93</v>
      </c>
      <c r="BH155" s="1" t="s">
        <v>93</v>
      </c>
      <c r="BI155" s="1" t="s">
        <v>93</v>
      </c>
      <c r="BJ155" s="1" t="s">
        <v>93</v>
      </c>
      <c r="BK155" s="1" t="s">
        <v>94</v>
      </c>
      <c r="BL155" s="1" t="s">
        <v>138</v>
      </c>
      <c r="BM155" s="1" t="s">
        <v>666</v>
      </c>
      <c r="BN155" s="1" t="s">
        <v>111</v>
      </c>
      <c r="BO155" s="1" t="s">
        <v>78</v>
      </c>
      <c r="BP155" s="1" t="s">
        <v>660</v>
      </c>
      <c r="BR155" s="1" t="s">
        <v>713</v>
      </c>
    </row>
    <row r="156" spans="2:70" ht="14.85" customHeight="1">
      <c r="B156" s="1">
        <v>292</v>
      </c>
      <c r="C156" s="1" t="s">
        <v>731</v>
      </c>
      <c r="D156" s="1">
        <v>6</v>
      </c>
      <c r="E156" s="1" t="s">
        <v>68</v>
      </c>
      <c r="F156" s="1" t="s">
        <v>732</v>
      </c>
      <c r="G156" s="1" t="s">
        <v>733</v>
      </c>
      <c r="H156" s="1" t="s">
        <v>734</v>
      </c>
      <c r="I156" s="1">
        <v>2008</v>
      </c>
      <c r="J156" s="1" t="s">
        <v>709</v>
      </c>
      <c r="K156" s="1" t="s">
        <v>354</v>
      </c>
      <c r="L156"/>
      <c r="M156"/>
      <c r="N156"/>
      <c r="O156"/>
      <c r="P156"/>
      <c r="Q156"/>
      <c r="R156"/>
      <c r="S156"/>
      <c r="T156"/>
      <c r="U156"/>
      <c r="V156"/>
      <c r="W156"/>
      <c r="X156"/>
      <c r="Y156"/>
      <c r="Z156"/>
      <c r="AA156"/>
      <c r="AB156"/>
      <c r="AC156" s="1" t="s">
        <v>148</v>
      </c>
      <c r="AE156" s="1" t="s">
        <v>87</v>
      </c>
      <c r="AF156" s="1" t="s">
        <v>206</v>
      </c>
      <c r="AG156" s="1" t="s">
        <v>632</v>
      </c>
      <c r="AI156" s="1" t="s">
        <v>87</v>
      </c>
      <c r="AJ156" s="1" t="s">
        <v>116</v>
      </c>
      <c r="AK156" s="1" t="s">
        <v>166</v>
      </c>
      <c r="AN156" s="1" t="s">
        <v>664</v>
      </c>
      <c r="AO156" s="1" t="s">
        <v>83</v>
      </c>
      <c r="AP156" s="1" t="s">
        <v>83</v>
      </c>
      <c r="AQ156" s="1" t="s">
        <v>196</v>
      </c>
      <c r="AR156" s="1" t="s">
        <v>86</v>
      </c>
      <c r="AS156" s="1" t="s">
        <v>87</v>
      </c>
      <c r="AU156" s="1" t="s">
        <v>88</v>
      </c>
      <c r="AV156" s="1" t="s">
        <v>78</v>
      </c>
      <c r="AW156" s="1" t="s">
        <v>158</v>
      </c>
      <c r="AX156" s="1" t="s">
        <v>87</v>
      </c>
      <c r="AY156" s="1" t="s">
        <v>107</v>
      </c>
      <c r="AZ156" s="1" t="s">
        <v>89</v>
      </c>
      <c r="BA156" s="1" t="s">
        <v>89</v>
      </c>
      <c r="BB156" s="1" t="s">
        <v>659</v>
      </c>
      <c r="BC156" s="1" t="s">
        <v>698</v>
      </c>
      <c r="BD156" s="1" t="s">
        <v>137</v>
      </c>
      <c r="BE156" s="1" t="s">
        <v>93</v>
      </c>
      <c r="BF156" s="1" t="s">
        <v>92</v>
      </c>
      <c r="BG156" s="1" t="s">
        <v>93</v>
      </c>
      <c r="BH156" s="1" t="s">
        <v>92</v>
      </c>
      <c r="BI156" s="1" t="s">
        <v>93</v>
      </c>
      <c r="BJ156" s="1" t="s">
        <v>93</v>
      </c>
      <c r="BK156" s="1" t="s">
        <v>138</v>
      </c>
      <c r="BL156" s="1" t="s">
        <v>94</v>
      </c>
      <c r="BM156" s="1" t="s">
        <v>666</v>
      </c>
      <c r="BN156" s="1" t="s">
        <v>418</v>
      </c>
      <c r="BO156" s="1" t="s">
        <v>78</v>
      </c>
      <c r="BP156" s="1" t="s">
        <v>687</v>
      </c>
    </row>
    <row r="157" spans="2:70" ht="14.85" customHeight="1">
      <c r="B157" s="1">
        <v>296</v>
      </c>
      <c r="C157" s="1" t="s">
        <v>741</v>
      </c>
      <c r="D157" s="1">
        <v>6</v>
      </c>
      <c r="E157" s="1" t="s">
        <v>68</v>
      </c>
      <c r="F157" s="1" t="s">
        <v>742</v>
      </c>
      <c r="G157" s="1" t="s">
        <v>741</v>
      </c>
      <c r="H157" s="1" t="s">
        <v>743</v>
      </c>
      <c r="I157" s="1">
        <v>2003</v>
      </c>
      <c r="J157" s="1" t="s">
        <v>709</v>
      </c>
      <c r="K157" s="1" t="s">
        <v>155</v>
      </c>
      <c r="L157"/>
      <c r="M157"/>
      <c r="N157"/>
      <c r="O157"/>
      <c r="P157"/>
      <c r="Q157"/>
      <c r="R157"/>
      <c r="S157"/>
      <c r="T157"/>
      <c r="U157"/>
      <c r="V157"/>
      <c r="W157"/>
      <c r="X157"/>
      <c r="Y157"/>
      <c r="Z157"/>
      <c r="AA157"/>
      <c r="AB157"/>
      <c r="AC157" s="1" t="s">
        <v>148</v>
      </c>
      <c r="AE157" s="1" t="s">
        <v>87</v>
      </c>
      <c r="AF157" s="1" t="s">
        <v>206</v>
      </c>
      <c r="AG157" s="1" t="s">
        <v>164</v>
      </c>
      <c r="AI157" s="1" t="s">
        <v>87</v>
      </c>
      <c r="AJ157" s="1" t="s">
        <v>102</v>
      </c>
      <c r="AK157" s="1" t="s">
        <v>103</v>
      </c>
      <c r="AN157" s="1" t="s">
        <v>664</v>
      </c>
      <c r="AO157" s="1" t="s">
        <v>83</v>
      </c>
      <c r="AP157" s="1" t="s">
        <v>83</v>
      </c>
      <c r="AQ157" s="1" t="s">
        <v>85</v>
      </c>
      <c r="AR157" s="1" t="s">
        <v>130</v>
      </c>
      <c r="AS157" s="1" t="s">
        <v>87</v>
      </c>
      <c r="AU157" s="1" t="s">
        <v>88</v>
      </c>
      <c r="AV157" s="1" t="s">
        <v>78</v>
      </c>
      <c r="AW157" s="1" t="s">
        <v>106</v>
      </c>
      <c r="AX157" s="1" t="s">
        <v>87</v>
      </c>
      <c r="AY157" s="1" t="s">
        <v>107</v>
      </c>
      <c r="AZ157" s="1" t="s">
        <v>89</v>
      </c>
      <c r="BA157" s="1" t="s">
        <v>89</v>
      </c>
      <c r="BB157" s="1" t="s">
        <v>102</v>
      </c>
      <c r="BC157" s="1" t="s">
        <v>659</v>
      </c>
      <c r="BD157" s="1" t="s">
        <v>137</v>
      </c>
      <c r="BE157" s="1" t="s">
        <v>93</v>
      </c>
      <c r="BF157" s="1" t="s">
        <v>92</v>
      </c>
      <c r="BG157" s="1" t="s">
        <v>92</v>
      </c>
      <c r="BH157" s="1" t="s">
        <v>93</v>
      </c>
      <c r="BI157" s="1" t="s">
        <v>93</v>
      </c>
      <c r="BJ157" s="1" t="s">
        <v>93</v>
      </c>
      <c r="BK157" s="1" t="s">
        <v>138</v>
      </c>
      <c r="BL157" s="1" t="s">
        <v>138</v>
      </c>
      <c r="BM157" s="1" t="s">
        <v>691</v>
      </c>
      <c r="BN157" s="1" t="s">
        <v>125</v>
      </c>
      <c r="BO157" s="1" t="s">
        <v>78</v>
      </c>
      <c r="BP157" s="1" t="s">
        <v>667</v>
      </c>
    </row>
    <row r="158" spans="2:70" ht="14.85" customHeight="1">
      <c r="B158" s="1">
        <v>295</v>
      </c>
      <c r="C158" s="1" t="s">
        <v>735</v>
      </c>
      <c r="D158" s="1">
        <v>6</v>
      </c>
      <c r="E158" s="1" t="s">
        <v>68</v>
      </c>
      <c r="F158" s="1" t="s">
        <v>736</v>
      </c>
      <c r="G158" s="1" t="s">
        <v>735</v>
      </c>
      <c r="H158" s="1" t="s">
        <v>737</v>
      </c>
      <c r="I158" s="1">
        <v>2006</v>
      </c>
      <c r="J158" s="1" t="s">
        <v>97</v>
      </c>
      <c r="K158"/>
      <c r="L158"/>
      <c r="M158"/>
      <c r="N158"/>
      <c r="O158"/>
      <c r="P158"/>
      <c r="Q158"/>
      <c r="R158"/>
      <c r="S158"/>
      <c r="T158"/>
      <c r="U158"/>
      <c r="V158"/>
      <c r="W158"/>
      <c r="X158" s="1" t="s">
        <v>326</v>
      </c>
      <c r="Y158"/>
      <c r="Z158"/>
      <c r="AA158"/>
      <c r="AB158"/>
      <c r="AC158" s="1" t="s">
        <v>148</v>
      </c>
      <c r="AE158" s="1" t="s">
        <v>87</v>
      </c>
      <c r="AF158" s="1" t="s">
        <v>76</v>
      </c>
      <c r="AG158" s="1" t="s">
        <v>164</v>
      </c>
      <c r="AI158" s="1" t="s">
        <v>87</v>
      </c>
      <c r="AJ158" s="1" t="s">
        <v>116</v>
      </c>
      <c r="AK158" s="1" t="s">
        <v>156</v>
      </c>
      <c r="AL158" s="1" t="s">
        <v>738</v>
      </c>
      <c r="AN158" s="1" t="s">
        <v>739</v>
      </c>
      <c r="AO158" s="1" t="s">
        <v>83</v>
      </c>
      <c r="AP158" s="1" t="s">
        <v>104</v>
      </c>
      <c r="AQ158" s="1" t="s">
        <v>102</v>
      </c>
      <c r="AR158" s="1" t="s">
        <v>86</v>
      </c>
      <c r="AS158" s="1" t="s">
        <v>87</v>
      </c>
      <c r="AU158" s="1" t="s">
        <v>88</v>
      </c>
      <c r="AV158" s="1" t="s">
        <v>78</v>
      </c>
      <c r="AW158" s="1" t="s">
        <v>119</v>
      </c>
      <c r="AX158" s="1" t="s">
        <v>78</v>
      </c>
      <c r="AY158" s="1" t="s">
        <v>107</v>
      </c>
      <c r="AZ158" s="1" t="s">
        <v>89</v>
      </c>
      <c r="BA158" s="1" t="s">
        <v>170</v>
      </c>
      <c r="BB158" s="1" t="s">
        <v>665</v>
      </c>
      <c r="BC158" s="1" t="s">
        <v>665</v>
      </c>
      <c r="BD158" s="1" t="s">
        <v>91</v>
      </c>
      <c r="BE158" s="1" t="s">
        <v>93</v>
      </c>
      <c r="BF158" s="1" t="s">
        <v>93</v>
      </c>
      <c r="BG158" s="1" t="s">
        <v>93</v>
      </c>
      <c r="BH158" s="1" t="s">
        <v>93</v>
      </c>
      <c r="BI158" s="1" t="s">
        <v>93</v>
      </c>
      <c r="BJ158" s="1" t="s">
        <v>93</v>
      </c>
      <c r="BK158" s="1" t="s">
        <v>94</v>
      </c>
      <c r="BL158" s="1" t="s">
        <v>138</v>
      </c>
      <c r="BM158" s="1" t="s">
        <v>691</v>
      </c>
      <c r="BN158" s="1" t="s">
        <v>139</v>
      </c>
      <c r="BO158" s="1" t="s">
        <v>78</v>
      </c>
      <c r="BP158" s="1" t="s">
        <v>156</v>
      </c>
      <c r="BQ158" s="1" t="s">
        <v>740</v>
      </c>
    </row>
    <row r="159" spans="2:70" ht="14.85" customHeight="1">
      <c r="B159" s="1">
        <v>300</v>
      </c>
      <c r="C159" s="1" t="s">
        <v>745</v>
      </c>
      <c r="D159" s="1">
        <v>6</v>
      </c>
      <c r="E159" s="1" t="s">
        <v>68</v>
      </c>
      <c r="F159" s="1" t="s">
        <v>746</v>
      </c>
      <c r="G159" s="1" t="s">
        <v>745</v>
      </c>
      <c r="H159" s="1" t="s">
        <v>747</v>
      </c>
      <c r="I159" s="1">
        <v>2009</v>
      </c>
      <c r="J159" s="1" t="s">
        <v>709</v>
      </c>
      <c r="K159" s="1" t="s">
        <v>354</v>
      </c>
      <c r="L159"/>
      <c r="M159"/>
      <c r="N159"/>
      <c r="O159"/>
      <c r="P159"/>
      <c r="Q159"/>
      <c r="R159"/>
      <c r="S159"/>
      <c r="T159"/>
      <c r="U159"/>
      <c r="V159"/>
      <c r="W159"/>
      <c r="X159"/>
      <c r="Y159"/>
      <c r="Z159"/>
      <c r="AA159"/>
      <c r="AB159"/>
      <c r="AC159" s="1" t="s">
        <v>135</v>
      </c>
      <c r="AI159" s="1" t="s">
        <v>88</v>
      </c>
      <c r="AO159" s="1" t="s">
        <v>136</v>
      </c>
      <c r="AP159" s="1" t="s">
        <v>104</v>
      </c>
      <c r="AQ159" s="1" t="s">
        <v>85</v>
      </c>
      <c r="AR159" s="1" t="s">
        <v>105</v>
      </c>
      <c r="AS159" s="1" t="s">
        <v>87</v>
      </c>
      <c r="AU159" s="1" t="s">
        <v>88</v>
      </c>
      <c r="AV159" s="1" t="s">
        <v>78</v>
      </c>
      <c r="AW159" s="1" t="s">
        <v>119</v>
      </c>
      <c r="AX159" s="1" t="s">
        <v>87</v>
      </c>
      <c r="AY159" s="1" t="s">
        <v>107</v>
      </c>
      <c r="AZ159" s="1" t="s">
        <v>89</v>
      </c>
      <c r="BA159" s="1" t="s">
        <v>89</v>
      </c>
      <c r="BB159" s="1" t="s">
        <v>230</v>
      </c>
      <c r="BC159" s="1" t="s">
        <v>230</v>
      </c>
      <c r="BD159" s="1" t="s">
        <v>137</v>
      </c>
      <c r="BE159" s="1" t="s">
        <v>93</v>
      </c>
      <c r="BF159" s="1" t="s">
        <v>92</v>
      </c>
      <c r="BG159" s="1" t="s">
        <v>92</v>
      </c>
      <c r="BH159" s="1" t="s">
        <v>92</v>
      </c>
      <c r="BI159" s="1" t="s">
        <v>92</v>
      </c>
      <c r="BJ159" s="1" t="s">
        <v>92</v>
      </c>
      <c r="BK159" s="1" t="s">
        <v>94</v>
      </c>
      <c r="BL159" s="1" t="s">
        <v>138</v>
      </c>
      <c r="BM159" s="1" t="s">
        <v>691</v>
      </c>
      <c r="BN159" s="1" t="s">
        <v>111</v>
      </c>
      <c r="BO159" s="1" t="s">
        <v>87</v>
      </c>
    </row>
    <row r="160" spans="2:70" ht="14.85" customHeight="1">
      <c r="B160" s="1">
        <v>301</v>
      </c>
      <c r="C160" s="1" t="s">
        <v>748</v>
      </c>
      <c r="D160" s="1">
        <v>6</v>
      </c>
      <c r="E160" s="1" t="s">
        <v>68</v>
      </c>
      <c r="F160" s="1" t="s">
        <v>749</v>
      </c>
      <c r="G160" s="1" t="s">
        <v>748</v>
      </c>
      <c r="H160" s="1" t="s">
        <v>750</v>
      </c>
      <c r="I160" s="1">
        <v>2014</v>
      </c>
      <c r="J160" s="1" t="s">
        <v>95</v>
      </c>
      <c r="K160"/>
      <c r="L160"/>
      <c r="M160"/>
      <c r="N160"/>
      <c r="O160"/>
      <c r="P160"/>
      <c r="Q160"/>
      <c r="R160"/>
      <c r="S160"/>
      <c r="T160"/>
      <c r="U160"/>
      <c r="V160"/>
      <c r="W160"/>
      <c r="X160"/>
      <c r="Y160"/>
      <c r="Z160"/>
      <c r="AA160" s="1" t="s">
        <v>751</v>
      </c>
      <c r="AB160" s="1"/>
      <c r="AC160" s="1" t="s">
        <v>148</v>
      </c>
      <c r="AE160" s="1" t="s">
        <v>87</v>
      </c>
      <c r="AF160" s="1" t="s">
        <v>206</v>
      </c>
      <c r="AG160" s="1" t="s">
        <v>521</v>
      </c>
      <c r="AI160" s="1" t="s">
        <v>78</v>
      </c>
      <c r="AJ160" s="1" t="s">
        <v>116</v>
      </c>
      <c r="AK160" s="1" t="s">
        <v>102</v>
      </c>
      <c r="AN160" s="1" t="s">
        <v>739</v>
      </c>
      <c r="AO160" s="1" t="s">
        <v>83</v>
      </c>
      <c r="AP160" s="1" t="s">
        <v>84</v>
      </c>
      <c r="AQ160" s="1" t="s">
        <v>85</v>
      </c>
      <c r="AR160" s="1" t="s">
        <v>130</v>
      </c>
      <c r="AS160" s="1" t="s">
        <v>87</v>
      </c>
      <c r="AU160" s="1" t="s">
        <v>88</v>
      </c>
      <c r="AV160" s="1" t="s">
        <v>87</v>
      </c>
      <c r="AX160" s="1" t="s">
        <v>88</v>
      </c>
      <c r="AZ160" s="1" t="s">
        <v>89</v>
      </c>
      <c r="BA160" s="1" t="s">
        <v>89</v>
      </c>
      <c r="BB160" s="1" t="s">
        <v>665</v>
      </c>
      <c r="BC160" s="1" t="s">
        <v>665</v>
      </c>
      <c r="BD160" s="1" t="s">
        <v>137</v>
      </c>
      <c r="BE160" s="1" t="s">
        <v>123</v>
      </c>
      <c r="BF160" s="1" t="s">
        <v>123</v>
      </c>
      <c r="BG160" s="1" t="s">
        <v>92</v>
      </c>
      <c r="BH160" s="1" t="s">
        <v>123</v>
      </c>
      <c r="BI160" s="1" t="s">
        <v>122</v>
      </c>
      <c r="BJ160" s="1" t="s">
        <v>123</v>
      </c>
      <c r="BK160" s="1" t="s">
        <v>94</v>
      </c>
      <c r="BL160" s="1" t="s">
        <v>124</v>
      </c>
      <c r="BM160" s="1" t="s">
        <v>109</v>
      </c>
      <c r="BN160" s="1" t="s">
        <v>111</v>
      </c>
      <c r="BO160" s="1" t="s">
        <v>78</v>
      </c>
      <c r="BP160" s="1" t="s">
        <v>660</v>
      </c>
      <c r="BR160" s="1" t="s">
        <v>752</v>
      </c>
    </row>
    <row r="161" spans="2:70" ht="14.85" customHeight="1">
      <c r="B161" s="1">
        <v>302</v>
      </c>
      <c r="C161" s="1" t="s">
        <v>753</v>
      </c>
      <c r="D161" s="1">
        <v>6</v>
      </c>
      <c r="E161" s="1" t="s">
        <v>68</v>
      </c>
      <c r="F161" s="1" t="s">
        <v>754</v>
      </c>
      <c r="G161" s="1" t="s">
        <v>753</v>
      </c>
      <c r="H161" s="1" t="s">
        <v>755</v>
      </c>
      <c r="I161" s="1">
        <v>2003</v>
      </c>
      <c r="J161" s="1" t="s">
        <v>709</v>
      </c>
      <c r="K161" s="1" t="s">
        <v>354</v>
      </c>
      <c r="L161"/>
      <c r="M161"/>
      <c r="N161"/>
      <c r="O161"/>
      <c r="P161"/>
      <c r="Q161"/>
      <c r="R161"/>
      <c r="S161"/>
      <c r="T161"/>
      <c r="U161"/>
      <c r="V161"/>
      <c r="W161"/>
      <c r="X161"/>
      <c r="Y161"/>
      <c r="Z161"/>
      <c r="AA161"/>
      <c r="AB161"/>
      <c r="AC161" s="1" t="s">
        <v>148</v>
      </c>
      <c r="AE161" s="1" t="s">
        <v>87</v>
      </c>
      <c r="AF161" s="1" t="s">
        <v>206</v>
      </c>
      <c r="AG161" s="1" t="s">
        <v>632</v>
      </c>
      <c r="AI161" s="1" t="s">
        <v>87</v>
      </c>
      <c r="AJ161" s="1" t="s">
        <v>165</v>
      </c>
      <c r="AK161" s="1" t="s">
        <v>272</v>
      </c>
      <c r="AN161" s="1" t="s">
        <v>705</v>
      </c>
      <c r="AO161" s="1" t="s">
        <v>136</v>
      </c>
      <c r="AP161" s="1" t="s">
        <v>104</v>
      </c>
      <c r="AQ161" s="1" t="s">
        <v>118</v>
      </c>
      <c r="AR161" s="1" t="s">
        <v>86</v>
      </c>
      <c r="AS161" s="1" t="s">
        <v>87</v>
      </c>
      <c r="AU161" s="1" t="s">
        <v>88</v>
      </c>
      <c r="AV161" s="1" t="s">
        <v>78</v>
      </c>
      <c r="AW161" s="1" t="s">
        <v>119</v>
      </c>
      <c r="AX161" s="1" t="s">
        <v>78</v>
      </c>
      <c r="AY161" s="1" t="s">
        <v>229</v>
      </c>
      <c r="AZ161" s="1" t="s">
        <v>89</v>
      </c>
      <c r="BA161" s="1" t="s">
        <v>89</v>
      </c>
      <c r="BB161" s="1" t="s">
        <v>659</v>
      </c>
      <c r="BC161" s="1" t="s">
        <v>230</v>
      </c>
      <c r="BD161" s="1" t="s">
        <v>137</v>
      </c>
      <c r="BE161" s="1" t="s">
        <v>92</v>
      </c>
      <c r="BF161" s="1" t="s">
        <v>92</v>
      </c>
      <c r="BG161" s="1" t="s">
        <v>92</v>
      </c>
      <c r="BH161" s="1" t="s">
        <v>92</v>
      </c>
      <c r="BI161" s="1" t="s">
        <v>92</v>
      </c>
      <c r="BJ161" s="1" t="s">
        <v>92</v>
      </c>
      <c r="BK161" s="1" t="s">
        <v>124</v>
      </c>
      <c r="BL161" s="1" t="s">
        <v>124</v>
      </c>
      <c r="BM161" s="1" t="s">
        <v>666</v>
      </c>
      <c r="BN161" s="1" t="s">
        <v>177</v>
      </c>
      <c r="BO161" s="1" t="s">
        <v>78</v>
      </c>
      <c r="BP161" s="1" t="s">
        <v>660</v>
      </c>
    </row>
    <row r="162" spans="2:70" ht="14.85" customHeight="1">
      <c r="B162" s="1">
        <v>305</v>
      </c>
      <c r="C162" s="1" t="s">
        <v>756</v>
      </c>
      <c r="D162" s="1">
        <v>6</v>
      </c>
      <c r="E162" s="1" t="s">
        <v>68</v>
      </c>
      <c r="F162" s="1" t="s">
        <v>757</v>
      </c>
      <c r="G162" s="1" t="s">
        <v>756</v>
      </c>
      <c r="H162" s="1" t="s">
        <v>758</v>
      </c>
      <c r="I162" s="1">
        <v>2009</v>
      </c>
      <c r="J162" s="1" t="s">
        <v>709</v>
      </c>
      <c r="K162" s="1" t="s">
        <v>354</v>
      </c>
      <c r="L162"/>
      <c r="M162"/>
      <c r="N162"/>
      <c r="O162"/>
      <c r="P162"/>
      <c r="Q162"/>
      <c r="R162"/>
      <c r="S162"/>
      <c r="T162"/>
      <c r="U162"/>
      <c r="V162"/>
      <c r="W162"/>
      <c r="X162"/>
      <c r="Y162"/>
      <c r="Z162"/>
      <c r="AA162"/>
      <c r="AB162"/>
      <c r="AC162" s="1" t="s">
        <v>135</v>
      </c>
      <c r="AI162" s="1" t="s">
        <v>88</v>
      </c>
      <c r="AO162" s="1" t="s">
        <v>84</v>
      </c>
      <c r="AP162" s="1" t="s">
        <v>104</v>
      </c>
      <c r="AQ162" s="1" t="s">
        <v>196</v>
      </c>
      <c r="AR162" s="1" t="s">
        <v>169</v>
      </c>
      <c r="AS162" s="1" t="s">
        <v>87</v>
      </c>
      <c r="AU162" s="1" t="s">
        <v>88</v>
      </c>
      <c r="AV162" s="1" t="s">
        <v>78</v>
      </c>
      <c r="AW162" s="1" t="s">
        <v>119</v>
      </c>
      <c r="AX162" s="1" t="s">
        <v>87</v>
      </c>
      <c r="AY162" s="1" t="s">
        <v>107</v>
      </c>
      <c r="AZ162" s="1" t="s">
        <v>89</v>
      </c>
      <c r="BA162" s="1" t="s">
        <v>89</v>
      </c>
      <c r="BB162" s="1" t="s">
        <v>698</v>
      </c>
      <c r="BC162" s="1" t="s">
        <v>665</v>
      </c>
      <c r="BD162" s="1" t="s">
        <v>137</v>
      </c>
      <c r="BE162" s="1" t="s">
        <v>93</v>
      </c>
      <c r="BF162" s="1" t="s">
        <v>93</v>
      </c>
      <c r="BG162" s="1" t="s">
        <v>92</v>
      </c>
      <c r="BH162" s="1" t="s">
        <v>92</v>
      </c>
      <c r="BI162" s="1" t="s">
        <v>93</v>
      </c>
      <c r="BJ162" s="1" t="s">
        <v>92</v>
      </c>
      <c r="BK162" s="1" t="s">
        <v>138</v>
      </c>
      <c r="BL162" s="1" t="s">
        <v>138</v>
      </c>
      <c r="BM162" s="1" t="s">
        <v>691</v>
      </c>
      <c r="BN162" s="1" t="s">
        <v>192</v>
      </c>
      <c r="BO162" s="1" t="s">
        <v>78</v>
      </c>
      <c r="BP162" s="1" t="s">
        <v>687</v>
      </c>
    </row>
    <row r="163" spans="2:70" ht="14.85" customHeight="1">
      <c r="B163" s="1">
        <v>309</v>
      </c>
      <c r="C163" s="1" t="s">
        <v>759</v>
      </c>
      <c r="D163" s="1">
        <v>6</v>
      </c>
      <c r="E163" s="1" t="s">
        <v>68</v>
      </c>
      <c r="F163" s="1" t="s">
        <v>760</v>
      </c>
      <c r="G163" s="1" t="s">
        <v>759</v>
      </c>
      <c r="H163" s="1" t="s">
        <v>761</v>
      </c>
      <c r="I163" s="1">
        <v>1993</v>
      </c>
      <c r="J163" s="1" t="s">
        <v>671</v>
      </c>
      <c r="K163"/>
      <c r="L163"/>
      <c r="M163"/>
      <c r="N163"/>
      <c r="O163"/>
      <c r="P163"/>
      <c r="Q163"/>
      <c r="R163" s="1" t="s">
        <v>354</v>
      </c>
      <c r="S163"/>
      <c r="T163"/>
      <c r="U163"/>
      <c r="V163"/>
      <c r="W163"/>
      <c r="X163"/>
      <c r="Y163"/>
      <c r="Z163"/>
      <c r="AA163"/>
      <c r="AB163"/>
      <c r="AC163" s="1" t="s">
        <v>74</v>
      </c>
      <c r="AE163" s="1" t="s">
        <v>87</v>
      </c>
      <c r="AF163" s="1" t="s">
        <v>163</v>
      </c>
      <c r="AG163" s="1" t="s">
        <v>467</v>
      </c>
      <c r="AI163" s="1" t="s">
        <v>87</v>
      </c>
      <c r="AJ163" s="1" t="s">
        <v>309</v>
      </c>
      <c r="AK163" s="1" t="s">
        <v>103</v>
      </c>
      <c r="AN163" s="1" t="s">
        <v>664</v>
      </c>
      <c r="AO163" s="1" t="s">
        <v>83</v>
      </c>
      <c r="AP163" s="1" t="s">
        <v>83</v>
      </c>
      <c r="AQ163" s="1" t="s">
        <v>196</v>
      </c>
      <c r="AR163" s="1" t="s">
        <v>86</v>
      </c>
      <c r="AS163" s="1" t="s">
        <v>87</v>
      </c>
      <c r="AU163" s="1" t="s">
        <v>88</v>
      </c>
      <c r="AV163" s="1" t="s">
        <v>78</v>
      </c>
      <c r="AW163" s="1" t="s">
        <v>158</v>
      </c>
      <c r="AX163" s="1" t="s">
        <v>87</v>
      </c>
      <c r="AY163" s="1" t="s">
        <v>159</v>
      </c>
      <c r="AZ163" s="1" t="s">
        <v>89</v>
      </c>
      <c r="BA163" s="1" t="s">
        <v>89</v>
      </c>
      <c r="BB163" s="1" t="s">
        <v>665</v>
      </c>
      <c r="BC163" s="1" t="s">
        <v>665</v>
      </c>
      <c r="BD163" s="1" t="s">
        <v>137</v>
      </c>
      <c r="BE163" s="1" t="s">
        <v>93</v>
      </c>
      <c r="BF163" s="1" t="s">
        <v>93</v>
      </c>
      <c r="BG163" s="1" t="s">
        <v>93</v>
      </c>
      <c r="BH163" s="1" t="s">
        <v>93</v>
      </c>
      <c r="BI163" s="1" t="s">
        <v>93</v>
      </c>
      <c r="BJ163" s="1" t="s">
        <v>93</v>
      </c>
      <c r="BK163" s="1" t="s">
        <v>138</v>
      </c>
      <c r="BL163" s="1" t="s">
        <v>138</v>
      </c>
      <c r="BM163" s="1" t="s">
        <v>686</v>
      </c>
      <c r="BN163" s="1" t="s">
        <v>139</v>
      </c>
      <c r="BO163" s="1" t="s">
        <v>78</v>
      </c>
      <c r="BP163" s="1" t="s">
        <v>667</v>
      </c>
    </row>
    <row r="164" spans="2:70" ht="14.85" customHeight="1">
      <c r="B164" s="1">
        <v>311</v>
      </c>
      <c r="C164" s="1" t="s">
        <v>762</v>
      </c>
      <c r="D164" s="1">
        <v>6</v>
      </c>
      <c r="E164" s="1" t="s">
        <v>68</v>
      </c>
      <c r="F164" s="1" t="s">
        <v>763</v>
      </c>
      <c r="G164" s="1" t="s">
        <v>762</v>
      </c>
      <c r="H164" s="1" t="s">
        <v>764</v>
      </c>
      <c r="I164" s="1">
        <v>2011</v>
      </c>
      <c r="J164" s="1" t="s">
        <v>709</v>
      </c>
      <c r="K164" s="1" t="s">
        <v>155</v>
      </c>
      <c r="L164"/>
      <c r="M164"/>
      <c r="N164"/>
      <c r="O164"/>
      <c r="P164"/>
      <c r="Q164"/>
      <c r="R164"/>
      <c r="S164"/>
      <c r="T164"/>
      <c r="U164"/>
      <c r="V164"/>
      <c r="W164"/>
      <c r="X164"/>
      <c r="Y164"/>
      <c r="Z164"/>
      <c r="AA164"/>
      <c r="AB164"/>
      <c r="AC164" s="1" t="s">
        <v>135</v>
      </c>
      <c r="AI164" s="1" t="s">
        <v>88</v>
      </c>
      <c r="AO164" s="1" t="s">
        <v>136</v>
      </c>
      <c r="AP164" s="1" t="s">
        <v>83</v>
      </c>
      <c r="AQ164" s="1" t="s">
        <v>85</v>
      </c>
      <c r="AR164" s="1" t="s">
        <v>105</v>
      </c>
      <c r="AS164" s="1" t="s">
        <v>87</v>
      </c>
      <c r="AU164" s="1" t="s">
        <v>88</v>
      </c>
      <c r="AV164" s="1" t="s">
        <v>78</v>
      </c>
      <c r="AW164" s="1" t="s">
        <v>119</v>
      </c>
      <c r="AX164" s="1" t="s">
        <v>87</v>
      </c>
      <c r="AY164" s="1" t="s">
        <v>107</v>
      </c>
      <c r="AZ164" s="1" t="s">
        <v>170</v>
      </c>
      <c r="BA164" s="1" t="s">
        <v>89</v>
      </c>
      <c r="BB164" s="1" t="s">
        <v>230</v>
      </c>
      <c r="BC164" s="1" t="s">
        <v>230</v>
      </c>
      <c r="BD164" s="1" t="s">
        <v>137</v>
      </c>
      <c r="BE164" s="1" t="s">
        <v>93</v>
      </c>
      <c r="BF164" s="1" t="s">
        <v>92</v>
      </c>
      <c r="BG164" s="1" t="s">
        <v>93</v>
      </c>
      <c r="BH164" s="1" t="s">
        <v>93</v>
      </c>
      <c r="BI164" s="1" t="s">
        <v>93</v>
      </c>
      <c r="BJ164" s="1" t="s">
        <v>93</v>
      </c>
      <c r="BK164" s="1" t="s">
        <v>138</v>
      </c>
      <c r="BL164" s="1" t="s">
        <v>138</v>
      </c>
      <c r="BM164" s="1" t="s">
        <v>691</v>
      </c>
      <c r="BN164" s="1" t="s">
        <v>192</v>
      </c>
      <c r="BO164" s="1" t="s">
        <v>78</v>
      </c>
      <c r="BP164" s="1" t="s">
        <v>687</v>
      </c>
    </row>
    <row r="165" spans="2:70" ht="14.85" customHeight="1">
      <c r="B165" s="1">
        <v>312</v>
      </c>
      <c r="C165" s="1" t="s">
        <v>765</v>
      </c>
      <c r="D165" s="1">
        <v>6</v>
      </c>
      <c r="E165" s="1" t="s">
        <v>68</v>
      </c>
      <c r="F165" s="1" t="s">
        <v>766</v>
      </c>
      <c r="G165" s="1" t="s">
        <v>765</v>
      </c>
      <c r="H165" s="1" t="s">
        <v>767</v>
      </c>
      <c r="I165" s="1">
        <v>1985</v>
      </c>
      <c r="J165" s="1" t="s">
        <v>95</v>
      </c>
      <c r="K165"/>
      <c r="L165"/>
      <c r="M165"/>
      <c r="N165"/>
      <c r="O165"/>
      <c r="P165"/>
      <c r="Q165"/>
      <c r="R165"/>
      <c r="S165"/>
      <c r="T165"/>
      <c r="U165"/>
      <c r="V165"/>
      <c r="W165"/>
      <c r="X165"/>
      <c r="Y165"/>
      <c r="Z165"/>
      <c r="AA165" s="1" t="s">
        <v>684</v>
      </c>
      <c r="AB165" s="1"/>
      <c r="AC165" s="1" t="s">
        <v>148</v>
      </c>
      <c r="AE165" s="1" t="s">
        <v>75</v>
      </c>
      <c r="AF165" s="1" t="s">
        <v>76</v>
      </c>
      <c r="AG165" s="1" t="s">
        <v>77</v>
      </c>
      <c r="AI165" s="1" t="s">
        <v>87</v>
      </c>
      <c r="AJ165" s="1" t="s">
        <v>102</v>
      </c>
      <c r="AK165" s="1" t="s">
        <v>156</v>
      </c>
      <c r="AL165" s="1" t="s">
        <v>768</v>
      </c>
      <c r="AM165" s="1" t="s">
        <v>222</v>
      </c>
      <c r="AN165" s="1" t="s">
        <v>657</v>
      </c>
      <c r="AO165" s="1" t="s">
        <v>104</v>
      </c>
      <c r="AP165" s="1" t="s">
        <v>104</v>
      </c>
      <c r="AQ165" s="1" t="s">
        <v>85</v>
      </c>
      <c r="AR165" s="1" t="s">
        <v>105</v>
      </c>
      <c r="AS165" s="1" t="s">
        <v>87</v>
      </c>
      <c r="AU165" s="1" t="s">
        <v>88</v>
      </c>
      <c r="AV165" s="1" t="s">
        <v>87</v>
      </c>
      <c r="AX165" s="1" t="s">
        <v>88</v>
      </c>
      <c r="AZ165" s="1" t="s">
        <v>170</v>
      </c>
      <c r="BA165" s="1" t="s">
        <v>89</v>
      </c>
      <c r="BB165" s="1" t="s">
        <v>665</v>
      </c>
      <c r="BC165" s="1" t="s">
        <v>659</v>
      </c>
      <c r="BD165" s="1" t="s">
        <v>137</v>
      </c>
      <c r="BE165" s="1" t="s">
        <v>92</v>
      </c>
      <c r="BF165" s="1" t="s">
        <v>93</v>
      </c>
      <c r="BG165" s="1" t="s">
        <v>92</v>
      </c>
      <c r="BH165" s="1" t="s">
        <v>92</v>
      </c>
      <c r="BI165" s="1" t="s">
        <v>93</v>
      </c>
      <c r="BJ165" s="1" t="s">
        <v>92</v>
      </c>
      <c r="BK165" s="1" t="s">
        <v>94</v>
      </c>
      <c r="BL165" s="1" t="s">
        <v>138</v>
      </c>
      <c r="BM165" s="1" t="s">
        <v>686</v>
      </c>
      <c r="BN165" s="1" t="s">
        <v>139</v>
      </c>
      <c r="BO165" s="1" t="s">
        <v>78</v>
      </c>
      <c r="BP165" s="1" t="s">
        <v>687</v>
      </c>
    </row>
    <row r="166" spans="2:70" ht="14.85" customHeight="1">
      <c r="B166" s="1">
        <v>314</v>
      </c>
      <c r="C166" s="1" t="s">
        <v>769</v>
      </c>
      <c r="D166" s="1">
        <v>6</v>
      </c>
      <c r="E166" s="1" t="s">
        <v>68</v>
      </c>
      <c r="F166" s="1" t="s">
        <v>770</v>
      </c>
      <c r="G166" s="1" t="s">
        <v>769</v>
      </c>
      <c r="H166" s="1" t="s">
        <v>771</v>
      </c>
      <c r="I166" s="1">
        <v>2014</v>
      </c>
      <c r="J166" s="1" t="s">
        <v>709</v>
      </c>
      <c r="K166" s="1" t="s">
        <v>772</v>
      </c>
      <c r="L166"/>
      <c r="M166"/>
      <c r="N166"/>
      <c r="O166"/>
      <c r="P166"/>
      <c r="Q166"/>
      <c r="R166"/>
      <c r="S166"/>
      <c r="T166"/>
      <c r="U166"/>
      <c r="V166"/>
      <c r="W166"/>
      <c r="X166"/>
      <c r="Y166"/>
      <c r="Z166"/>
      <c r="AA166"/>
      <c r="AB166"/>
      <c r="AC166" s="1" t="s">
        <v>148</v>
      </c>
      <c r="AE166" s="1" t="s">
        <v>162</v>
      </c>
      <c r="AF166" s="1" t="s">
        <v>206</v>
      </c>
      <c r="AG166" s="1" t="s">
        <v>632</v>
      </c>
      <c r="AI166" s="1" t="s">
        <v>78</v>
      </c>
      <c r="AJ166" s="1" t="s">
        <v>309</v>
      </c>
      <c r="AK166" s="1" t="s">
        <v>103</v>
      </c>
      <c r="AM166" s="1" t="s">
        <v>222</v>
      </c>
      <c r="AN166" s="1" t="s">
        <v>657</v>
      </c>
      <c r="AO166" s="1" t="s">
        <v>104</v>
      </c>
      <c r="AP166" s="1" t="s">
        <v>84</v>
      </c>
      <c r="AQ166" s="1" t="s">
        <v>85</v>
      </c>
      <c r="AR166" s="1" t="s">
        <v>130</v>
      </c>
      <c r="AS166" s="1" t="s">
        <v>87</v>
      </c>
      <c r="AU166" s="1" t="s">
        <v>88</v>
      </c>
      <c r="AV166" s="1" t="s">
        <v>87</v>
      </c>
      <c r="AX166" s="1" t="s">
        <v>88</v>
      </c>
      <c r="AZ166" s="1" t="s">
        <v>185</v>
      </c>
      <c r="BA166" s="1" t="s">
        <v>170</v>
      </c>
      <c r="BB166" s="1" t="s">
        <v>665</v>
      </c>
      <c r="BC166" s="1" t="s">
        <v>773</v>
      </c>
      <c r="BD166" s="1" t="s">
        <v>91</v>
      </c>
      <c r="BE166" s="1" t="s">
        <v>93</v>
      </c>
      <c r="BF166" s="1" t="s">
        <v>93</v>
      </c>
      <c r="BG166" s="1" t="s">
        <v>92</v>
      </c>
      <c r="BH166" s="1" t="s">
        <v>92</v>
      </c>
      <c r="BI166" s="1" t="s">
        <v>92</v>
      </c>
      <c r="BJ166" s="1" t="s">
        <v>92</v>
      </c>
      <c r="BK166" s="1" t="s">
        <v>94</v>
      </c>
      <c r="BL166" s="1" t="s">
        <v>94</v>
      </c>
      <c r="BM166" s="1" t="s">
        <v>672</v>
      </c>
      <c r="BN166" s="1" t="s">
        <v>418</v>
      </c>
      <c r="BO166" s="1" t="s">
        <v>78</v>
      </c>
      <c r="BP166" s="1" t="s">
        <v>667</v>
      </c>
    </row>
    <row r="167" spans="2:70" ht="14.85" customHeight="1">
      <c r="B167" s="1">
        <v>317</v>
      </c>
      <c r="C167" s="1" t="s">
        <v>774</v>
      </c>
      <c r="D167" s="1">
        <v>6</v>
      </c>
      <c r="E167" s="1" t="s">
        <v>68</v>
      </c>
      <c r="F167" s="1" t="s">
        <v>775</v>
      </c>
      <c r="G167" s="1" t="s">
        <v>774</v>
      </c>
      <c r="H167" s="1" t="s">
        <v>776</v>
      </c>
      <c r="I167" s="1">
        <v>1997</v>
      </c>
      <c r="J167" s="1" t="s">
        <v>95</v>
      </c>
      <c r="K167"/>
      <c r="L167"/>
      <c r="M167"/>
      <c r="N167"/>
      <c r="O167"/>
      <c r="P167"/>
      <c r="Q167"/>
      <c r="R167"/>
      <c r="S167"/>
      <c r="T167"/>
      <c r="U167"/>
      <c r="V167"/>
      <c r="W167"/>
      <c r="X167"/>
      <c r="Y167"/>
      <c r="Z167"/>
      <c r="AA167" s="1" t="s">
        <v>178</v>
      </c>
      <c r="AB167" s="1"/>
      <c r="AC167" s="1" t="s">
        <v>74</v>
      </c>
      <c r="AE167" s="1" t="s">
        <v>162</v>
      </c>
      <c r="AF167" s="1" t="s">
        <v>76</v>
      </c>
      <c r="AG167" s="1" t="s">
        <v>77</v>
      </c>
      <c r="AI167" s="1" t="s">
        <v>87</v>
      </c>
      <c r="AJ167" s="1" t="s">
        <v>309</v>
      </c>
      <c r="AK167" s="1" t="s">
        <v>156</v>
      </c>
      <c r="AL167" s="1" t="s">
        <v>777</v>
      </c>
      <c r="AM167" s="1" t="s">
        <v>222</v>
      </c>
      <c r="AN167" s="1" t="s">
        <v>657</v>
      </c>
      <c r="AO167" s="1" t="s">
        <v>83</v>
      </c>
      <c r="AP167" s="1" t="s">
        <v>104</v>
      </c>
      <c r="AQ167" s="1" t="s">
        <v>196</v>
      </c>
      <c r="AR167" s="1" t="s">
        <v>169</v>
      </c>
      <c r="AS167" s="1" t="s">
        <v>87</v>
      </c>
      <c r="AU167" s="1" t="s">
        <v>88</v>
      </c>
      <c r="AV167" s="1" t="s">
        <v>78</v>
      </c>
      <c r="AW167" s="1" t="s">
        <v>119</v>
      </c>
      <c r="AX167" s="1" t="s">
        <v>87</v>
      </c>
      <c r="AY167" s="1" t="s">
        <v>107</v>
      </c>
      <c r="AZ167" s="1" t="s">
        <v>170</v>
      </c>
      <c r="BA167" s="1" t="s">
        <v>170</v>
      </c>
      <c r="BB167" s="1" t="s">
        <v>659</v>
      </c>
      <c r="BC167" s="1" t="s">
        <v>658</v>
      </c>
      <c r="BD167" s="1" t="s">
        <v>91</v>
      </c>
      <c r="BE167" s="1" t="s">
        <v>92</v>
      </c>
      <c r="BF167" s="1" t="s">
        <v>92</v>
      </c>
      <c r="BG167" s="1" t="s">
        <v>92</v>
      </c>
      <c r="BH167" s="1" t="s">
        <v>92</v>
      </c>
      <c r="BI167" s="1" t="s">
        <v>92</v>
      </c>
      <c r="BJ167" s="1" t="s">
        <v>92</v>
      </c>
      <c r="BK167" s="1" t="s">
        <v>138</v>
      </c>
      <c r="BL167" s="1" t="s">
        <v>94</v>
      </c>
      <c r="BM167" s="1" t="s">
        <v>695</v>
      </c>
      <c r="BN167" s="1" t="s">
        <v>139</v>
      </c>
      <c r="BO167" s="1" t="s">
        <v>78</v>
      </c>
      <c r="BP167" s="1" t="s">
        <v>687</v>
      </c>
    </row>
    <row r="168" spans="2:70" ht="14.85" customHeight="1">
      <c r="B168" s="1">
        <v>328</v>
      </c>
      <c r="C168" s="1" t="s">
        <v>778</v>
      </c>
      <c r="D168" s="1">
        <v>6</v>
      </c>
      <c r="E168" s="1" t="s">
        <v>68</v>
      </c>
      <c r="F168" s="1" t="s">
        <v>779</v>
      </c>
      <c r="G168" s="1" t="s">
        <v>778</v>
      </c>
      <c r="H168" s="1" t="s">
        <v>780</v>
      </c>
      <c r="I168" s="1">
        <v>2006</v>
      </c>
      <c r="J168" s="1" t="s">
        <v>97</v>
      </c>
      <c r="K168"/>
      <c r="L168"/>
      <c r="M168"/>
      <c r="N168"/>
      <c r="O168"/>
      <c r="P168"/>
      <c r="Q168"/>
      <c r="R168"/>
      <c r="S168"/>
      <c r="T168"/>
      <c r="U168"/>
      <c r="V168"/>
      <c r="W168"/>
      <c r="X168" s="1" t="s">
        <v>98</v>
      </c>
      <c r="Y168"/>
      <c r="Z168"/>
      <c r="AA168"/>
      <c r="AB168"/>
      <c r="AC168" s="1" t="s">
        <v>74</v>
      </c>
      <c r="AE168" s="1" t="s">
        <v>87</v>
      </c>
      <c r="AF168" s="1" t="s">
        <v>76</v>
      </c>
      <c r="AG168" s="1" t="s">
        <v>77</v>
      </c>
      <c r="AI168" s="1" t="s">
        <v>78</v>
      </c>
      <c r="AJ168" s="1" t="s">
        <v>309</v>
      </c>
      <c r="AK168" s="1" t="s">
        <v>103</v>
      </c>
      <c r="AN168" s="1" t="s">
        <v>657</v>
      </c>
      <c r="AO168" s="1" t="s">
        <v>83</v>
      </c>
      <c r="AP168" s="1" t="s">
        <v>84</v>
      </c>
      <c r="AQ168" s="1" t="s">
        <v>129</v>
      </c>
      <c r="AR168" s="1" t="s">
        <v>130</v>
      </c>
      <c r="AS168" s="1" t="s">
        <v>87</v>
      </c>
      <c r="AU168" s="1" t="s">
        <v>88</v>
      </c>
      <c r="AV168" s="1" t="s">
        <v>78</v>
      </c>
      <c r="AW168" s="1" t="s">
        <v>119</v>
      </c>
      <c r="AX168" s="1" t="s">
        <v>87</v>
      </c>
      <c r="AY168" s="1" t="s">
        <v>107</v>
      </c>
      <c r="AZ168" s="1" t="s">
        <v>170</v>
      </c>
      <c r="BA168" s="1" t="s">
        <v>89</v>
      </c>
      <c r="BB168" s="1" t="s">
        <v>698</v>
      </c>
      <c r="BC168" s="1" t="s">
        <v>658</v>
      </c>
      <c r="BD168" s="1" t="s">
        <v>91</v>
      </c>
      <c r="BE168" s="1" t="s">
        <v>93</v>
      </c>
      <c r="BF168" s="1" t="s">
        <v>93</v>
      </c>
      <c r="BG168" s="1" t="s">
        <v>93</v>
      </c>
      <c r="BH168" s="1" t="s">
        <v>123</v>
      </c>
      <c r="BI168" s="1" t="s">
        <v>123</v>
      </c>
      <c r="BJ168" s="1" t="s">
        <v>123</v>
      </c>
      <c r="BK168" s="1" t="s">
        <v>94</v>
      </c>
      <c r="BL168" s="1" t="s">
        <v>94</v>
      </c>
      <c r="BM168" s="1" t="s">
        <v>695</v>
      </c>
      <c r="BN168" s="1" t="s">
        <v>208</v>
      </c>
      <c r="BO168" s="1" t="s">
        <v>78</v>
      </c>
      <c r="BP168" s="1" t="s">
        <v>667</v>
      </c>
      <c r="BR168" s="1" t="s">
        <v>781</v>
      </c>
    </row>
    <row r="169" spans="2:70" ht="14.85" customHeight="1">
      <c r="B169" s="1">
        <v>329</v>
      </c>
      <c r="C169" s="1" t="s">
        <v>782</v>
      </c>
      <c r="D169" s="1">
        <v>6</v>
      </c>
      <c r="E169" s="1" t="s">
        <v>68</v>
      </c>
      <c r="F169" s="1" t="s">
        <v>783</v>
      </c>
      <c r="G169" s="1" t="s">
        <v>782</v>
      </c>
      <c r="H169" s="1" t="s">
        <v>784</v>
      </c>
      <c r="I169" s="1">
        <v>2001</v>
      </c>
      <c r="J169" s="1" t="s">
        <v>161</v>
      </c>
      <c r="K169"/>
      <c r="L169"/>
      <c r="M169"/>
      <c r="N169"/>
      <c r="O169" s="1" t="s">
        <v>98</v>
      </c>
      <c r="P169"/>
      <c r="Q169"/>
      <c r="R169"/>
      <c r="S169"/>
      <c r="T169"/>
      <c r="U169"/>
      <c r="V169"/>
      <c r="W169"/>
      <c r="X169"/>
      <c r="Y169"/>
      <c r="Z169"/>
      <c r="AA169"/>
      <c r="AB169"/>
      <c r="AC169" s="1" t="s">
        <v>74</v>
      </c>
      <c r="AE169" s="1" t="s">
        <v>87</v>
      </c>
      <c r="AF169" s="1" t="s">
        <v>100</v>
      </c>
      <c r="AG169" s="1" t="s">
        <v>164</v>
      </c>
      <c r="AI169" s="1" t="s">
        <v>78</v>
      </c>
      <c r="AJ169" s="1" t="s">
        <v>309</v>
      </c>
      <c r="AK169" s="1" t="s">
        <v>272</v>
      </c>
      <c r="AN169" s="1" t="s">
        <v>657</v>
      </c>
      <c r="AO169" s="1" t="s">
        <v>104</v>
      </c>
      <c r="AP169" s="1" t="s">
        <v>84</v>
      </c>
      <c r="AQ169" s="1" t="s">
        <v>118</v>
      </c>
      <c r="AR169" s="1" t="s">
        <v>86</v>
      </c>
      <c r="AS169" s="1" t="s">
        <v>87</v>
      </c>
      <c r="AU169" s="1" t="s">
        <v>88</v>
      </c>
      <c r="AV169" s="1" t="s">
        <v>78</v>
      </c>
      <c r="AW169" s="1" t="s">
        <v>106</v>
      </c>
      <c r="AX169" s="1" t="s">
        <v>78</v>
      </c>
      <c r="AY169" s="1" t="s">
        <v>107</v>
      </c>
      <c r="AZ169" s="1" t="s">
        <v>89</v>
      </c>
      <c r="BA169" s="1" t="s">
        <v>89</v>
      </c>
      <c r="BB169" s="1" t="s">
        <v>659</v>
      </c>
      <c r="BC169" s="1" t="s">
        <v>659</v>
      </c>
      <c r="BD169" s="1" t="s">
        <v>91</v>
      </c>
      <c r="BE169" s="1" t="s">
        <v>92</v>
      </c>
      <c r="BF169" s="1" t="s">
        <v>92</v>
      </c>
      <c r="BG169" s="1" t="s">
        <v>92</v>
      </c>
      <c r="BH169" s="1" t="s">
        <v>92</v>
      </c>
      <c r="BI169" s="1" t="s">
        <v>92</v>
      </c>
      <c r="BJ169" s="1" t="s">
        <v>92</v>
      </c>
      <c r="BK169" s="1" t="s">
        <v>94</v>
      </c>
      <c r="BL169" s="1" t="s">
        <v>94</v>
      </c>
      <c r="BM169" s="1" t="s">
        <v>691</v>
      </c>
      <c r="BN169" s="1" t="s">
        <v>139</v>
      </c>
      <c r="BO169" s="1" t="s">
        <v>78</v>
      </c>
      <c r="BP169" s="1" t="s">
        <v>660</v>
      </c>
    </row>
    <row r="170" spans="2:70" ht="14.85" customHeight="1">
      <c r="B170" s="1">
        <v>331</v>
      </c>
      <c r="C170" s="1" t="s">
        <v>786</v>
      </c>
      <c r="D170" s="1">
        <v>6</v>
      </c>
      <c r="E170" s="1" t="s">
        <v>68</v>
      </c>
      <c r="F170" s="1" t="s">
        <v>787</v>
      </c>
      <c r="G170" s="1" t="s">
        <v>786</v>
      </c>
      <c r="H170" s="1" t="s">
        <v>788</v>
      </c>
      <c r="I170" s="1">
        <v>2004</v>
      </c>
      <c r="J170" s="1" t="s">
        <v>709</v>
      </c>
      <c r="K170" s="1" t="s">
        <v>354</v>
      </c>
      <c r="L170"/>
      <c r="M170"/>
      <c r="N170"/>
      <c r="O170"/>
      <c r="P170"/>
      <c r="Q170"/>
      <c r="R170"/>
      <c r="S170"/>
      <c r="T170"/>
      <c r="U170"/>
      <c r="V170"/>
      <c r="W170"/>
      <c r="X170"/>
      <c r="Y170"/>
      <c r="Z170"/>
      <c r="AA170"/>
      <c r="AB170"/>
      <c r="AC170" s="1" t="s">
        <v>148</v>
      </c>
      <c r="AE170" s="1" t="s">
        <v>162</v>
      </c>
      <c r="AF170" s="1" t="s">
        <v>206</v>
      </c>
      <c r="AG170" s="1" t="s">
        <v>164</v>
      </c>
      <c r="AI170" s="1" t="s">
        <v>78</v>
      </c>
      <c r="AJ170" s="1" t="s">
        <v>309</v>
      </c>
      <c r="AK170" s="1" t="s">
        <v>272</v>
      </c>
      <c r="AM170" s="1" t="s">
        <v>222</v>
      </c>
      <c r="AN170" s="1" t="s">
        <v>664</v>
      </c>
      <c r="AO170" s="1" t="s">
        <v>104</v>
      </c>
      <c r="AP170" s="1" t="s">
        <v>104</v>
      </c>
      <c r="AQ170" s="1" t="s">
        <v>196</v>
      </c>
      <c r="AR170" s="1" t="s">
        <v>105</v>
      </c>
      <c r="AS170" s="1" t="s">
        <v>87</v>
      </c>
      <c r="AU170" s="1" t="s">
        <v>88</v>
      </c>
      <c r="AV170" s="1" t="s">
        <v>78</v>
      </c>
      <c r="AW170" s="1" t="s">
        <v>119</v>
      </c>
      <c r="AX170" s="1" t="s">
        <v>87</v>
      </c>
      <c r="AY170" s="1" t="s">
        <v>107</v>
      </c>
      <c r="AZ170" s="1" t="s">
        <v>89</v>
      </c>
      <c r="BA170" s="1" t="s">
        <v>89</v>
      </c>
      <c r="BB170" s="1" t="s">
        <v>665</v>
      </c>
      <c r="BC170" s="1" t="s">
        <v>659</v>
      </c>
      <c r="BD170" s="1" t="s">
        <v>91</v>
      </c>
      <c r="BE170" s="1" t="s">
        <v>92</v>
      </c>
      <c r="BF170" s="1" t="s">
        <v>92</v>
      </c>
      <c r="BG170" s="1" t="s">
        <v>93</v>
      </c>
      <c r="BH170" s="1" t="s">
        <v>92</v>
      </c>
      <c r="BI170" s="1" t="s">
        <v>92</v>
      </c>
      <c r="BJ170" s="1" t="s">
        <v>93</v>
      </c>
      <c r="BK170" s="1" t="s">
        <v>138</v>
      </c>
      <c r="BL170" s="1" t="s">
        <v>138</v>
      </c>
      <c r="BM170" s="1" t="s">
        <v>666</v>
      </c>
      <c r="BN170" s="1" t="s">
        <v>139</v>
      </c>
      <c r="BO170" s="1" t="s">
        <v>78</v>
      </c>
      <c r="BP170" s="1" t="s">
        <v>667</v>
      </c>
    </row>
    <row r="171" spans="2:70" ht="14.85" customHeight="1">
      <c r="B171" s="1">
        <v>333</v>
      </c>
      <c r="C171" s="1" t="s">
        <v>789</v>
      </c>
      <c r="D171" s="1">
        <v>6</v>
      </c>
      <c r="E171" s="1" t="s">
        <v>68</v>
      </c>
      <c r="F171" s="1" t="s">
        <v>790</v>
      </c>
      <c r="G171" s="1" t="s">
        <v>789</v>
      </c>
      <c r="H171" s="1" t="s">
        <v>791</v>
      </c>
      <c r="I171" s="1">
        <v>1996</v>
      </c>
      <c r="J171" s="1" t="s">
        <v>161</v>
      </c>
      <c r="K171"/>
      <c r="L171"/>
      <c r="M171"/>
      <c r="N171"/>
      <c r="O171" s="1" t="s">
        <v>96</v>
      </c>
      <c r="P171"/>
      <c r="Q171"/>
      <c r="R171"/>
      <c r="S171"/>
      <c r="T171"/>
      <c r="U171"/>
      <c r="V171"/>
      <c r="W171"/>
      <c r="X171"/>
      <c r="Y171"/>
      <c r="Z171"/>
      <c r="AA171"/>
      <c r="AB171"/>
      <c r="AC171" s="1" t="s">
        <v>148</v>
      </c>
      <c r="AE171" s="1" t="s">
        <v>162</v>
      </c>
      <c r="AF171" s="1" t="s">
        <v>76</v>
      </c>
      <c r="AG171" s="1" t="s">
        <v>521</v>
      </c>
      <c r="AI171" s="1" t="s">
        <v>78</v>
      </c>
      <c r="AJ171" s="1" t="s">
        <v>309</v>
      </c>
      <c r="AK171" s="1" t="s">
        <v>80</v>
      </c>
      <c r="AM171" s="1" t="s">
        <v>81</v>
      </c>
      <c r="AN171" s="1" t="s">
        <v>664</v>
      </c>
      <c r="AO171" s="1" t="s">
        <v>83</v>
      </c>
      <c r="AP171" s="1" t="s">
        <v>104</v>
      </c>
      <c r="AQ171" s="1" t="s">
        <v>196</v>
      </c>
      <c r="AR171" s="1" t="s">
        <v>130</v>
      </c>
      <c r="AS171" s="1" t="s">
        <v>87</v>
      </c>
      <c r="AU171" s="1" t="s">
        <v>88</v>
      </c>
      <c r="AV171" s="1" t="s">
        <v>78</v>
      </c>
      <c r="AW171" s="1" t="s">
        <v>119</v>
      </c>
      <c r="AX171" s="1" t="s">
        <v>87</v>
      </c>
      <c r="AY171" s="1" t="s">
        <v>107</v>
      </c>
      <c r="AZ171" s="1" t="s">
        <v>183</v>
      </c>
      <c r="BA171" s="1" t="s">
        <v>89</v>
      </c>
      <c r="BB171" s="1" t="s">
        <v>698</v>
      </c>
      <c r="BC171" s="1" t="s">
        <v>230</v>
      </c>
      <c r="BD171" s="1" t="s">
        <v>137</v>
      </c>
      <c r="BE171" s="1" t="s">
        <v>93</v>
      </c>
      <c r="BF171" s="1" t="s">
        <v>93</v>
      </c>
      <c r="BG171" s="1" t="s">
        <v>93</v>
      </c>
      <c r="BH171" s="1" t="s">
        <v>93</v>
      </c>
      <c r="BI171" s="1" t="s">
        <v>93</v>
      </c>
      <c r="BJ171" s="1" t="s">
        <v>93</v>
      </c>
      <c r="BK171" s="1" t="s">
        <v>138</v>
      </c>
      <c r="BL171" s="1" t="s">
        <v>138</v>
      </c>
      <c r="BM171" s="1" t="s">
        <v>666</v>
      </c>
      <c r="BN171" s="1" t="s">
        <v>418</v>
      </c>
      <c r="BO171" s="1" t="s">
        <v>78</v>
      </c>
      <c r="BP171" s="1" t="s">
        <v>667</v>
      </c>
      <c r="BR171" s="2" t="s">
        <v>792</v>
      </c>
    </row>
    <row r="172" spans="2:70" ht="14.85" customHeight="1">
      <c r="B172" s="1">
        <v>334</v>
      </c>
      <c r="C172" s="1" t="s">
        <v>793</v>
      </c>
      <c r="D172" s="1">
        <v>6</v>
      </c>
      <c r="E172" s="1" t="s">
        <v>68</v>
      </c>
      <c r="F172" s="1" t="s">
        <v>794</v>
      </c>
      <c r="G172" s="1" t="s">
        <v>793</v>
      </c>
      <c r="H172" s="1" t="s">
        <v>795</v>
      </c>
      <c r="I172" s="1">
        <v>2013</v>
      </c>
      <c r="J172" s="1" t="s">
        <v>95</v>
      </c>
      <c r="K172"/>
      <c r="L172"/>
      <c r="M172"/>
      <c r="N172"/>
      <c r="O172"/>
      <c r="P172"/>
      <c r="Q172"/>
      <c r="R172"/>
      <c r="S172"/>
      <c r="T172"/>
      <c r="U172"/>
      <c r="V172"/>
      <c r="W172"/>
      <c r="X172"/>
      <c r="Y172"/>
      <c r="Z172"/>
      <c r="AA172" s="1" t="s">
        <v>178</v>
      </c>
      <c r="AB172" s="1"/>
      <c r="AC172" s="1" t="s">
        <v>135</v>
      </c>
      <c r="AI172" s="1" t="s">
        <v>88</v>
      </c>
      <c r="AO172" s="1" t="s">
        <v>84</v>
      </c>
      <c r="AP172" s="1" t="s">
        <v>83</v>
      </c>
      <c r="AQ172" s="1" t="s">
        <v>176</v>
      </c>
      <c r="AR172" s="1" t="s">
        <v>130</v>
      </c>
      <c r="AS172" s="1" t="s">
        <v>87</v>
      </c>
      <c r="AU172" s="1" t="s">
        <v>88</v>
      </c>
      <c r="AV172" s="1" t="s">
        <v>78</v>
      </c>
      <c r="AW172" s="1" t="s">
        <v>106</v>
      </c>
      <c r="AX172" s="1" t="s">
        <v>87</v>
      </c>
      <c r="AY172" s="1" t="s">
        <v>107</v>
      </c>
      <c r="AZ172" s="1" t="s">
        <v>89</v>
      </c>
      <c r="BA172" s="1" t="s">
        <v>89</v>
      </c>
      <c r="BB172" s="1" t="s">
        <v>665</v>
      </c>
      <c r="BC172" s="1" t="s">
        <v>665</v>
      </c>
      <c r="BD172" s="1" t="s">
        <v>91</v>
      </c>
      <c r="BE172" s="1" t="s">
        <v>93</v>
      </c>
      <c r="BF172" s="1" t="s">
        <v>93</v>
      </c>
      <c r="BG172" s="1" t="s">
        <v>93</v>
      </c>
      <c r="BH172" s="1" t="s">
        <v>93</v>
      </c>
      <c r="BI172" s="1" t="s">
        <v>123</v>
      </c>
      <c r="BJ172" s="1" t="s">
        <v>93</v>
      </c>
      <c r="BK172" s="1" t="s">
        <v>94</v>
      </c>
      <c r="BL172" s="1" t="s">
        <v>138</v>
      </c>
      <c r="BM172" s="1" t="s">
        <v>672</v>
      </c>
      <c r="BN172" s="1" t="s">
        <v>111</v>
      </c>
      <c r="BO172" s="1" t="s">
        <v>78</v>
      </c>
      <c r="BP172" s="1" t="s">
        <v>667</v>
      </c>
    </row>
    <row r="173" spans="2:70" ht="14.85" customHeight="1">
      <c r="B173" s="1">
        <v>335</v>
      </c>
      <c r="C173" s="1" t="s">
        <v>796</v>
      </c>
      <c r="D173" s="1">
        <v>6</v>
      </c>
      <c r="E173" s="1" t="s">
        <v>68</v>
      </c>
      <c r="F173" s="1" t="s">
        <v>797</v>
      </c>
      <c r="G173" s="1" t="s">
        <v>796</v>
      </c>
      <c r="H173" s="1" t="s">
        <v>798</v>
      </c>
      <c r="I173" s="1">
        <v>2009</v>
      </c>
      <c r="J173" s="1" t="s">
        <v>709</v>
      </c>
      <c r="K173" s="1" t="s">
        <v>354</v>
      </c>
      <c r="L173"/>
      <c r="M173"/>
      <c r="N173"/>
      <c r="O173"/>
      <c r="P173"/>
      <c r="Q173"/>
      <c r="R173"/>
      <c r="S173"/>
      <c r="T173"/>
      <c r="U173"/>
      <c r="V173"/>
      <c r="W173"/>
      <c r="X173"/>
      <c r="Y173"/>
      <c r="Z173"/>
      <c r="AA173"/>
      <c r="AB173"/>
      <c r="AC173" s="1" t="s">
        <v>135</v>
      </c>
      <c r="AI173" s="1" t="s">
        <v>88</v>
      </c>
      <c r="AO173" s="1" t="s">
        <v>83</v>
      </c>
      <c r="AP173" s="1" t="s">
        <v>83</v>
      </c>
      <c r="AQ173" s="1" t="s">
        <v>85</v>
      </c>
      <c r="AR173" s="1" t="s">
        <v>105</v>
      </c>
      <c r="AS173" s="1" t="s">
        <v>87</v>
      </c>
      <c r="AU173" s="1" t="s">
        <v>88</v>
      </c>
      <c r="AV173" s="1" t="s">
        <v>78</v>
      </c>
      <c r="AW173" s="1" t="s">
        <v>119</v>
      </c>
      <c r="AX173" s="1" t="s">
        <v>87</v>
      </c>
      <c r="AY173" s="1" t="s">
        <v>107</v>
      </c>
      <c r="AZ173" s="1" t="s">
        <v>89</v>
      </c>
      <c r="BA173" s="1" t="s">
        <v>89</v>
      </c>
      <c r="BB173" s="1" t="s">
        <v>665</v>
      </c>
      <c r="BC173" s="1" t="s">
        <v>659</v>
      </c>
      <c r="BD173" s="1" t="s">
        <v>137</v>
      </c>
      <c r="BE173" s="1" t="s">
        <v>92</v>
      </c>
      <c r="BF173" s="1" t="s">
        <v>92</v>
      </c>
      <c r="BG173" s="1" t="s">
        <v>93</v>
      </c>
      <c r="BH173" s="1" t="s">
        <v>92</v>
      </c>
      <c r="BI173" s="1" t="s">
        <v>92</v>
      </c>
      <c r="BJ173" s="1" t="s">
        <v>92</v>
      </c>
      <c r="BK173" s="1" t="s">
        <v>94</v>
      </c>
      <c r="BL173" s="1" t="s">
        <v>94</v>
      </c>
      <c r="BM173" s="1" t="s">
        <v>695</v>
      </c>
      <c r="BN173" s="1" t="s">
        <v>125</v>
      </c>
      <c r="BO173" s="1" t="s">
        <v>78</v>
      </c>
      <c r="BP173" s="1" t="s">
        <v>660</v>
      </c>
    </row>
    <row r="174" spans="2:70" ht="14.85" customHeight="1">
      <c r="B174" s="1">
        <v>336</v>
      </c>
      <c r="C174" s="1" t="s">
        <v>799</v>
      </c>
      <c r="D174" s="1">
        <v>6</v>
      </c>
      <c r="E174" s="1" t="s">
        <v>68</v>
      </c>
      <c r="F174" s="1" t="s">
        <v>800</v>
      </c>
      <c r="G174" s="1" t="s">
        <v>799</v>
      </c>
      <c r="H174" s="1" t="s">
        <v>801</v>
      </c>
      <c r="I174" s="1">
        <v>2012</v>
      </c>
      <c r="J174" s="1" t="s">
        <v>802</v>
      </c>
      <c r="K174"/>
      <c r="L174"/>
      <c r="M174" s="1" t="s">
        <v>569</v>
      </c>
      <c r="N174"/>
      <c r="O174"/>
      <c r="P174"/>
      <c r="Q174"/>
      <c r="R174"/>
      <c r="S174"/>
      <c r="T174"/>
      <c r="U174"/>
      <c r="V174"/>
      <c r="W174"/>
      <c r="X174"/>
      <c r="Y174"/>
      <c r="Z174"/>
      <c r="AA174"/>
      <c r="AB174"/>
      <c r="AC174" s="1" t="s">
        <v>135</v>
      </c>
      <c r="AI174" s="1" t="s">
        <v>88</v>
      </c>
      <c r="AO174" s="1" t="s">
        <v>83</v>
      </c>
      <c r="AP174" s="1" t="s">
        <v>83</v>
      </c>
      <c r="AQ174" s="1" t="s">
        <v>196</v>
      </c>
      <c r="AR174" s="1" t="s">
        <v>86</v>
      </c>
      <c r="AS174" s="1" t="s">
        <v>87</v>
      </c>
      <c r="AU174" s="1" t="s">
        <v>88</v>
      </c>
      <c r="AV174" s="1" t="s">
        <v>78</v>
      </c>
      <c r="AW174" s="1" t="s">
        <v>119</v>
      </c>
      <c r="AX174" s="1" t="s">
        <v>78</v>
      </c>
      <c r="AY174" s="1" t="s">
        <v>107</v>
      </c>
      <c r="AZ174" s="1" t="s">
        <v>89</v>
      </c>
      <c r="BA174" s="1" t="s">
        <v>89</v>
      </c>
      <c r="BB174" s="1" t="s">
        <v>665</v>
      </c>
      <c r="BC174" s="1" t="s">
        <v>659</v>
      </c>
      <c r="BD174" s="1" t="s">
        <v>144</v>
      </c>
      <c r="BE174" s="1" t="s">
        <v>92</v>
      </c>
      <c r="BF174" s="1" t="s">
        <v>123</v>
      </c>
      <c r="BG174" s="1" t="s">
        <v>93</v>
      </c>
      <c r="BH174" s="1" t="s">
        <v>93</v>
      </c>
      <c r="BI174" s="1" t="s">
        <v>123</v>
      </c>
      <c r="BJ174" s="1" t="s">
        <v>92</v>
      </c>
      <c r="BK174" s="1" t="s">
        <v>138</v>
      </c>
      <c r="BL174" s="1" t="s">
        <v>138</v>
      </c>
      <c r="BM174" s="1" t="s">
        <v>691</v>
      </c>
      <c r="BN174" s="1" t="s">
        <v>125</v>
      </c>
      <c r="BO174" s="1" t="s">
        <v>78</v>
      </c>
      <c r="BP174" s="1" t="s">
        <v>660</v>
      </c>
      <c r="BR174" s="1" t="s">
        <v>803</v>
      </c>
    </row>
    <row r="175" spans="2:70" ht="14.85" customHeight="1">
      <c r="B175" s="1">
        <v>337</v>
      </c>
      <c r="C175" s="1" t="s">
        <v>804</v>
      </c>
      <c r="D175" s="1">
        <v>6</v>
      </c>
      <c r="E175" s="1" t="s">
        <v>68</v>
      </c>
      <c r="F175" s="1" t="s">
        <v>805</v>
      </c>
      <c r="G175" s="1" t="s">
        <v>804</v>
      </c>
      <c r="H175" s="1" t="s">
        <v>806</v>
      </c>
      <c r="I175" s="1">
        <v>2012</v>
      </c>
      <c r="J175" s="1" t="s">
        <v>95</v>
      </c>
      <c r="K175"/>
      <c r="L175"/>
      <c r="M175"/>
      <c r="N175"/>
      <c r="O175"/>
      <c r="P175"/>
      <c r="Q175"/>
      <c r="R175"/>
      <c r="S175"/>
      <c r="T175"/>
      <c r="U175"/>
      <c r="V175"/>
      <c r="W175"/>
      <c r="X175"/>
      <c r="Y175"/>
      <c r="Z175"/>
      <c r="AA175" s="1" t="s">
        <v>391</v>
      </c>
      <c r="AB175" s="1"/>
      <c r="AC175" s="1" t="s">
        <v>135</v>
      </c>
      <c r="AI175" s="1" t="s">
        <v>88</v>
      </c>
      <c r="AO175" s="1" t="s">
        <v>136</v>
      </c>
      <c r="AP175" s="1" t="s">
        <v>83</v>
      </c>
      <c r="AQ175" s="1" t="s">
        <v>85</v>
      </c>
      <c r="AR175" s="1" t="s">
        <v>105</v>
      </c>
      <c r="AS175" s="1" t="s">
        <v>87</v>
      </c>
      <c r="AU175" s="1" t="s">
        <v>88</v>
      </c>
      <c r="AV175" s="1" t="s">
        <v>78</v>
      </c>
      <c r="AW175" s="1" t="s">
        <v>119</v>
      </c>
      <c r="AX175" s="1" t="s">
        <v>78</v>
      </c>
      <c r="AY175" s="1" t="s">
        <v>107</v>
      </c>
      <c r="AZ175" s="1" t="s">
        <v>170</v>
      </c>
      <c r="BA175" s="1" t="s">
        <v>89</v>
      </c>
      <c r="BB175" s="1" t="s">
        <v>230</v>
      </c>
      <c r="BC175" s="1" t="s">
        <v>659</v>
      </c>
      <c r="BD175" s="1" t="s">
        <v>137</v>
      </c>
      <c r="BE175" s="1" t="s">
        <v>92</v>
      </c>
      <c r="BF175" s="1" t="s">
        <v>123</v>
      </c>
      <c r="BG175" s="1" t="s">
        <v>92</v>
      </c>
      <c r="BH175" s="1" t="s">
        <v>92</v>
      </c>
      <c r="BI175" s="1" t="s">
        <v>122</v>
      </c>
      <c r="BJ175" s="1" t="s">
        <v>123</v>
      </c>
      <c r="BK175" s="1" t="s">
        <v>94</v>
      </c>
      <c r="BL175" s="1" t="s">
        <v>94</v>
      </c>
      <c r="BM175" s="1" t="s">
        <v>691</v>
      </c>
      <c r="BN175" s="1" t="s">
        <v>125</v>
      </c>
      <c r="BO175" s="1" t="s">
        <v>78</v>
      </c>
      <c r="BP175" s="1" t="s">
        <v>660</v>
      </c>
    </row>
    <row r="176" spans="2:70" ht="14.85" customHeight="1">
      <c r="B176" s="1">
        <v>338</v>
      </c>
      <c r="C176" s="1" t="s">
        <v>807</v>
      </c>
      <c r="D176" s="1">
        <v>6</v>
      </c>
      <c r="E176" s="1" t="s">
        <v>68</v>
      </c>
      <c r="F176" s="1" t="s">
        <v>808</v>
      </c>
      <c r="G176" s="1" t="s">
        <v>807</v>
      </c>
      <c r="H176" s="1" t="s">
        <v>809</v>
      </c>
      <c r="I176" s="1">
        <v>1999</v>
      </c>
      <c r="J176" s="1" t="s">
        <v>95</v>
      </c>
      <c r="K176"/>
      <c r="L176"/>
      <c r="M176"/>
      <c r="N176"/>
      <c r="O176"/>
      <c r="P176"/>
      <c r="Q176"/>
      <c r="R176"/>
      <c r="S176"/>
      <c r="T176"/>
      <c r="U176"/>
      <c r="V176"/>
      <c r="W176"/>
      <c r="X176"/>
      <c r="Y176"/>
      <c r="Z176"/>
      <c r="AA176" s="1" t="s">
        <v>96</v>
      </c>
      <c r="AB176" s="1"/>
      <c r="AC176" s="1" t="s">
        <v>148</v>
      </c>
      <c r="AE176" s="1" t="s">
        <v>87</v>
      </c>
      <c r="AF176" s="1" t="s">
        <v>102</v>
      </c>
      <c r="AG176" s="1" t="s">
        <v>164</v>
      </c>
      <c r="AI176" s="1" t="s">
        <v>87</v>
      </c>
      <c r="AJ176" s="1" t="s">
        <v>79</v>
      </c>
      <c r="AK176" s="1" t="s">
        <v>80</v>
      </c>
      <c r="AN176" s="1" t="s">
        <v>718</v>
      </c>
      <c r="AO176" s="1" t="s">
        <v>136</v>
      </c>
      <c r="AP176" s="1" t="s">
        <v>83</v>
      </c>
      <c r="AQ176" s="1" t="s">
        <v>176</v>
      </c>
      <c r="AR176" s="1" t="s">
        <v>86</v>
      </c>
      <c r="AS176" s="1" t="s">
        <v>78</v>
      </c>
      <c r="AT176" s="1" t="s">
        <v>237</v>
      </c>
      <c r="AU176" s="1" t="s">
        <v>87</v>
      </c>
      <c r="AV176" s="1" t="s">
        <v>78</v>
      </c>
      <c r="AW176" s="1" t="s">
        <v>158</v>
      </c>
      <c r="AX176" s="1" t="s">
        <v>87</v>
      </c>
      <c r="AY176" s="1" t="s">
        <v>107</v>
      </c>
      <c r="AZ176" s="1" t="s">
        <v>185</v>
      </c>
      <c r="BA176" s="1" t="s">
        <v>89</v>
      </c>
      <c r="BB176" s="1" t="s">
        <v>659</v>
      </c>
      <c r="BC176" s="1" t="s">
        <v>230</v>
      </c>
      <c r="BD176" s="1" t="s">
        <v>137</v>
      </c>
      <c r="BE176" s="1" t="s">
        <v>93</v>
      </c>
      <c r="BF176" s="1" t="s">
        <v>93</v>
      </c>
      <c r="BG176" s="1" t="s">
        <v>93</v>
      </c>
      <c r="BH176" s="1" t="s">
        <v>93</v>
      </c>
      <c r="BI176" s="1" t="s">
        <v>93</v>
      </c>
      <c r="BJ176" s="1" t="s">
        <v>93</v>
      </c>
      <c r="BK176" s="1" t="s">
        <v>94</v>
      </c>
      <c r="BL176" s="1" t="s">
        <v>138</v>
      </c>
      <c r="BM176" s="1" t="s">
        <v>691</v>
      </c>
      <c r="BN176" s="1" t="s">
        <v>139</v>
      </c>
      <c r="BO176" s="1" t="s">
        <v>78</v>
      </c>
      <c r="BP176" s="1" t="s">
        <v>667</v>
      </c>
    </row>
    <row r="177" spans="2:70" ht="14.85" customHeight="1">
      <c r="B177" s="1">
        <v>343</v>
      </c>
      <c r="C177" s="1" t="s">
        <v>810</v>
      </c>
      <c r="D177" s="1">
        <v>6</v>
      </c>
      <c r="E177" s="1" t="s">
        <v>68</v>
      </c>
      <c r="F177" s="1" t="s">
        <v>811</v>
      </c>
      <c r="G177" s="1" t="s">
        <v>810</v>
      </c>
      <c r="H177" s="1" t="s">
        <v>812</v>
      </c>
      <c r="I177" s="1">
        <v>2006</v>
      </c>
      <c r="J177" s="1" t="s">
        <v>95</v>
      </c>
      <c r="K177"/>
      <c r="L177"/>
      <c r="M177"/>
      <c r="N177"/>
      <c r="O177"/>
      <c r="P177"/>
      <c r="Q177"/>
      <c r="R177"/>
      <c r="S177"/>
      <c r="T177"/>
      <c r="U177"/>
      <c r="V177"/>
      <c r="W177"/>
      <c r="X177"/>
      <c r="Y177"/>
      <c r="Z177"/>
      <c r="AA177" s="1" t="s">
        <v>813</v>
      </c>
      <c r="AB177" s="1"/>
      <c r="AC177" s="1" t="s">
        <v>74</v>
      </c>
      <c r="AE177" s="1" t="s">
        <v>75</v>
      </c>
      <c r="AF177" s="1" t="s">
        <v>76</v>
      </c>
      <c r="AG177" s="1" t="s">
        <v>164</v>
      </c>
      <c r="AI177" s="1" t="s">
        <v>87</v>
      </c>
      <c r="AJ177" s="1" t="s">
        <v>309</v>
      </c>
      <c r="AK177" s="1" t="s">
        <v>80</v>
      </c>
      <c r="AM177" s="1" t="s">
        <v>81</v>
      </c>
      <c r="AN177" s="1" t="s">
        <v>739</v>
      </c>
      <c r="AO177" s="1" t="s">
        <v>83</v>
      </c>
      <c r="AP177" s="1" t="s">
        <v>104</v>
      </c>
      <c r="AQ177" s="1" t="s">
        <v>196</v>
      </c>
      <c r="AR177" s="1" t="s">
        <v>86</v>
      </c>
      <c r="AS177" s="1" t="s">
        <v>87</v>
      </c>
      <c r="AU177" s="1" t="s">
        <v>88</v>
      </c>
      <c r="AV177" s="1" t="s">
        <v>78</v>
      </c>
      <c r="AW177" s="1" t="s">
        <v>119</v>
      </c>
      <c r="AX177" s="1" t="s">
        <v>87</v>
      </c>
      <c r="AY177" s="1" t="s">
        <v>107</v>
      </c>
      <c r="AZ177" s="1" t="s">
        <v>183</v>
      </c>
      <c r="BA177" s="1" t="s">
        <v>89</v>
      </c>
      <c r="BB177" s="1" t="s">
        <v>659</v>
      </c>
      <c r="BC177" s="1" t="s">
        <v>230</v>
      </c>
      <c r="BD177" s="1" t="s">
        <v>91</v>
      </c>
      <c r="BE177" s="1" t="s">
        <v>93</v>
      </c>
      <c r="BF177" s="1" t="s">
        <v>93</v>
      </c>
      <c r="BG177" s="1" t="s">
        <v>93</v>
      </c>
      <c r="BH177" s="1" t="s">
        <v>92</v>
      </c>
      <c r="BI177" s="1" t="s">
        <v>92</v>
      </c>
      <c r="BJ177" s="1" t="s">
        <v>93</v>
      </c>
      <c r="BK177" s="1" t="s">
        <v>94</v>
      </c>
      <c r="BL177" s="1" t="s">
        <v>138</v>
      </c>
      <c r="BM177" s="1" t="s">
        <v>666</v>
      </c>
      <c r="BN177" s="1" t="s">
        <v>139</v>
      </c>
      <c r="BO177" s="1" t="s">
        <v>78</v>
      </c>
      <c r="BP177" s="1" t="s">
        <v>660</v>
      </c>
    </row>
    <row r="178" spans="2:70" ht="14.85" customHeight="1">
      <c r="B178" s="1">
        <v>345</v>
      </c>
      <c r="C178" s="1" t="s">
        <v>814</v>
      </c>
      <c r="D178" s="1">
        <v>6</v>
      </c>
      <c r="E178" s="1" t="s">
        <v>68</v>
      </c>
      <c r="F178" s="1" t="s">
        <v>815</v>
      </c>
      <c r="G178" s="1" t="s">
        <v>814</v>
      </c>
      <c r="H178" s="1" t="s">
        <v>816</v>
      </c>
      <c r="I178" s="1">
        <v>2013</v>
      </c>
      <c r="J178" s="1" t="s">
        <v>709</v>
      </c>
      <c r="K178" s="1" t="s">
        <v>354</v>
      </c>
      <c r="L178"/>
      <c r="M178"/>
      <c r="N178"/>
      <c r="O178"/>
      <c r="P178"/>
      <c r="Q178"/>
      <c r="R178"/>
      <c r="S178"/>
      <c r="T178"/>
      <c r="U178"/>
      <c r="V178"/>
      <c r="W178"/>
      <c r="X178"/>
      <c r="Y178"/>
      <c r="Z178"/>
      <c r="AA178"/>
      <c r="AB178"/>
      <c r="AC178" s="1" t="s">
        <v>135</v>
      </c>
      <c r="AI178" s="1" t="s">
        <v>88</v>
      </c>
      <c r="AO178" s="1" t="s">
        <v>84</v>
      </c>
      <c r="AP178" s="1" t="s">
        <v>104</v>
      </c>
      <c r="AQ178" s="1" t="s">
        <v>85</v>
      </c>
      <c r="AR178" s="1" t="s">
        <v>105</v>
      </c>
      <c r="AS178" s="1" t="s">
        <v>78</v>
      </c>
      <c r="AT178" s="1" t="s">
        <v>237</v>
      </c>
      <c r="AU178" s="1" t="s">
        <v>78</v>
      </c>
      <c r="AV178" s="1" t="s">
        <v>78</v>
      </c>
      <c r="AW178" s="1" t="s">
        <v>158</v>
      </c>
      <c r="AX178" s="1" t="s">
        <v>78</v>
      </c>
      <c r="AY178" s="1" t="s">
        <v>229</v>
      </c>
      <c r="AZ178" s="1" t="s">
        <v>89</v>
      </c>
      <c r="BA178" s="1" t="s">
        <v>89</v>
      </c>
      <c r="BB178" s="1" t="s">
        <v>665</v>
      </c>
      <c r="BC178" s="1" t="s">
        <v>665</v>
      </c>
      <c r="BD178" s="1" t="s">
        <v>137</v>
      </c>
      <c r="BE178" s="1" t="s">
        <v>92</v>
      </c>
      <c r="BF178" s="1" t="s">
        <v>92</v>
      </c>
      <c r="BG178" s="1" t="s">
        <v>92</v>
      </c>
      <c r="BH178" s="1" t="s">
        <v>92</v>
      </c>
      <c r="BI178" s="1" t="s">
        <v>92</v>
      </c>
      <c r="BJ178" s="1" t="s">
        <v>93</v>
      </c>
      <c r="BK178" s="1" t="s">
        <v>94</v>
      </c>
      <c r="BL178" s="1" t="s">
        <v>94</v>
      </c>
      <c r="BM178" s="1" t="s">
        <v>691</v>
      </c>
      <c r="BN178" s="1" t="s">
        <v>192</v>
      </c>
      <c r="BO178" s="1" t="s">
        <v>78</v>
      </c>
      <c r="BP178" s="1" t="s">
        <v>660</v>
      </c>
    </row>
    <row r="179" spans="2:70" ht="14.85" customHeight="1">
      <c r="B179" s="1">
        <v>346</v>
      </c>
      <c r="C179" s="1" t="s">
        <v>817</v>
      </c>
      <c r="D179" s="1">
        <v>6</v>
      </c>
      <c r="E179" s="1" t="s">
        <v>68</v>
      </c>
      <c r="F179" s="1" t="s">
        <v>818</v>
      </c>
      <c r="G179" s="1" t="s">
        <v>817</v>
      </c>
      <c r="H179" s="1" t="s">
        <v>819</v>
      </c>
      <c r="I179" s="1">
        <v>2009</v>
      </c>
      <c r="J179" s="1" t="s">
        <v>802</v>
      </c>
      <c r="K179"/>
      <c r="L179"/>
      <c r="M179" s="1" t="s">
        <v>98</v>
      </c>
      <c r="N179"/>
      <c r="O179"/>
      <c r="P179"/>
      <c r="Q179"/>
      <c r="R179"/>
      <c r="S179"/>
      <c r="T179"/>
      <c r="U179"/>
      <c r="V179"/>
      <c r="W179"/>
      <c r="X179"/>
      <c r="Y179"/>
      <c r="Z179"/>
      <c r="AA179"/>
      <c r="AB179"/>
      <c r="AC179" s="1" t="s">
        <v>74</v>
      </c>
      <c r="AE179" s="1" t="s">
        <v>162</v>
      </c>
      <c r="AF179" s="1" t="s">
        <v>76</v>
      </c>
      <c r="AG179" s="1" t="s">
        <v>77</v>
      </c>
      <c r="AI179" s="1" t="s">
        <v>78</v>
      </c>
      <c r="AJ179" s="1" t="s">
        <v>309</v>
      </c>
      <c r="AK179" s="1" t="s">
        <v>166</v>
      </c>
      <c r="AM179" s="1" t="s">
        <v>222</v>
      </c>
      <c r="AN179" s="1" t="s">
        <v>705</v>
      </c>
      <c r="AO179" s="1" t="s">
        <v>83</v>
      </c>
      <c r="AP179" s="1" t="s">
        <v>83</v>
      </c>
      <c r="AQ179" s="1" t="s">
        <v>196</v>
      </c>
      <c r="AR179" s="1" t="s">
        <v>86</v>
      </c>
      <c r="AS179" s="1" t="s">
        <v>87</v>
      </c>
      <c r="AU179" s="1" t="s">
        <v>88</v>
      </c>
      <c r="AV179" s="1" t="s">
        <v>78</v>
      </c>
      <c r="AW179" s="1" t="s">
        <v>119</v>
      </c>
      <c r="AX179" s="1" t="s">
        <v>87</v>
      </c>
      <c r="AY179" s="1" t="s">
        <v>107</v>
      </c>
      <c r="AZ179" s="1" t="s">
        <v>89</v>
      </c>
      <c r="BA179" s="1" t="s">
        <v>89</v>
      </c>
      <c r="BB179" s="1" t="s">
        <v>659</v>
      </c>
      <c r="BC179" s="1" t="s">
        <v>698</v>
      </c>
      <c r="BD179" s="1" t="s">
        <v>144</v>
      </c>
      <c r="BE179" s="1" t="s">
        <v>93</v>
      </c>
      <c r="BF179" s="1" t="s">
        <v>93</v>
      </c>
      <c r="BG179" s="1" t="s">
        <v>93</v>
      </c>
      <c r="BH179" s="1" t="s">
        <v>93</v>
      </c>
      <c r="BI179" s="1" t="s">
        <v>93</v>
      </c>
      <c r="BJ179" s="1" t="s">
        <v>93</v>
      </c>
      <c r="BK179" s="1" t="s">
        <v>138</v>
      </c>
      <c r="BL179" s="1" t="s">
        <v>138</v>
      </c>
      <c r="BM179" s="1" t="s">
        <v>691</v>
      </c>
      <c r="BN179" s="1" t="s">
        <v>418</v>
      </c>
      <c r="BO179" s="1" t="s">
        <v>78</v>
      </c>
      <c r="BP179" s="1" t="s">
        <v>677</v>
      </c>
    </row>
    <row r="180" spans="2:70" ht="14.85" customHeight="1">
      <c r="B180" s="1">
        <v>349</v>
      </c>
      <c r="C180" s="1" t="s">
        <v>824</v>
      </c>
      <c r="D180" s="1">
        <v>6</v>
      </c>
      <c r="E180" s="1" t="s">
        <v>68</v>
      </c>
      <c r="F180" s="1" t="s">
        <v>825</v>
      </c>
      <c r="G180" s="1" t="s">
        <v>824</v>
      </c>
      <c r="H180" s="1" t="s">
        <v>826</v>
      </c>
      <c r="I180" s="1">
        <v>1997</v>
      </c>
      <c r="J180" s="1" t="s">
        <v>161</v>
      </c>
      <c r="K180"/>
      <c r="L180"/>
      <c r="M180"/>
      <c r="N180"/>
      <c r="O180" s="1" t="s">
        <v>96</v>
      </c>
      <c r="P180"/>
      <c r="Q180"/>
      <c r="R180"/>
      <c r="S180"/>
      <c r="T180"/>
      <c r="U180"/>
      <c r="V180"/>
      <c r="W180"/>
      <c r="X180"/>
      <c r="Y180"/>
      <c r="Z180"/>
      <c r="AA180"/>
      <c r="AB180"/>
      <c r="AC180" s="1" t="s">
        <v>148</v>
      </c>
      <c r="AE180" s="1" t="s">
        <v>87</v>
      </c>
      <c r="AF180" s="1" t="s">
        <v>206</v>
      </c>
      <c r="AG180" s="1" t="s">
        <v>77</v>
      </c>
      <c r="AI180" s="1" t="s">
        <v>78</v>
      </c>
      <c r="AJ180" s="1" t="s">
        <v>116</v>
      </c>
      <c r="AK180" s="1" t="s">
        <v>103</v>
      </c>
      <c r="AN180" s="1" t="s">
        <v>657</v>
      </c>
      <c r="AO180" s="1" t="s">
        <v>83</v>
      </c>
      <c r="AP180" s="1" t="s">
        <v>104</v>
      </c>
      <c r="AQ180" s="1" t="s">
        <v>118</v>
      </c>
      <c r="AR180" s="1" t="s">
        <v>130</v>
      </c>
      <c r="AS180" s="1" t="s">
        <v>87</v>
      </c>
      <c r="AU180" s="1" t="s">
        <v>88</v>
      </c>
      <c r="AV180" s="1" t="s">
        <v>78</v>
      </c>
      <c r="AW180" s="1" t="s">
        <v>158</v>
      </c>
      <c r="AX180" s="1" t="s">
        <v>87</v>
      </c>
      <c r="AY180" s="1" t="s">
        <v>107</v>
      </c>
      <c r="AZ180" s="1" t="s">
        <v>89</v>
      </c>
      <c r="BA180" s="1" t="s">
        <v>89</v>
      </c>
      <c r="BB180" s="1" t="s">
        <v>665</v>
      </c>
      <c r="BC180" s="1" t="s">
        <v>665</v>
      </c>
      <c r="BD180" s="1" t="s">
        <v>137</v>
      </c>
      <c r="BE180" s="1" t="s">
        <v>93</v>
      </c>
      <c r="BF180" s="1" t="s">
        <v>122</v>
      </c>
      <c r="BG180" s="1" t="s">
        <v>92</v>
      </c>
      <c r="BH180" s="1" t="s">
        <v>92</v>
      </c>
      <c r="BI180" s="1" t="s">
        <v>122</v>
      </c>
      <c r="BJ180" s="1" t="s">
        <v>92</v>
      </c>
      <c r="BK180" s="1" t="s">
        <v>94</v>
      </c>
      <c r="BL180" s="1" t="s">
        <v>138</v>
      </c>
      <c r="BM180" s="1" t="s">
        <v>686</v>
      </c>
      <c r="BN180" s="1" t="s">
        <v>139</v>
      </c>
      <c r="BO180" s="1" t="s">
        <v>78</v>
      </c>
      <c r="BP180" s="1" t="s">
        <v>660</v>
      </c>
    </row>
    <row r="181" spans="2:70" ht="14.85" customHeight="1">
      <c r="B181" s="1">
        <v>347</v>
      </c>
      <c r="C181" s="1" t="s">
        <v>820</v>
      </c>
      <c r="D181" s="1">
        <v>6</v>
      </c>
      <c r="E181" s="1" t="s">
        <v>68</v>
      </c>
      <c r="F181" s="1" t="s">
        <v>821</v>
      </c>
      <c r="G181" s="1" t="s">
        <v>820</v>
      </c>
      <c r="H181" s="1" t="s">
        <v>822</v>
      </c>
      <c r="I181" s="1">
        <v>2008</v>
      </c>
      <c r="J181" s="1" t="s">
        <v>95</v>
      </c>
      <c r="K181"/>
      <c r="L181"/>
      <c r="M181"/>
      <c r="N181"/>
      <c r="O181"/>
      <c r="P181"/>
      <c r="Q181"/>
      <c r="R181"/>
      <c r="S181"/>
      <c r="T181"/>
      <c r="U181"/>
      <c r="V181"/>
      <c r="W181"/>
      <c r="X181"/>
      <c r="Y181"/>
      <c r="Z181"/>
      <c r="AA181" s="1" t="s">
        <v>178</v>
      </c>
      <c r="AB181" s="1"/>
      <c r="AC181" s="1" t="s">
        <v>74</v>
      </c>
      <c r="AE181" s="1" t="s">
        <v>87</v>
      </c>
      <c r="AF181" s="1" t="s">
        <v>76</v>
      </c>
      <c r="AG181" s="1" t="s">
        <v>521</v>
      </c>
      <c r="AI181" s="1" t="s">
        <v>87</v>
      </c>
      <c r="AJ181" s="1" t="s">
        <v>116</v>
      </c>
      <c r="AK181" s="1" t="s">
        <v>156</v>
      </c>
      <c r="AL181" s="1" t="s">
        <v>823</v>
      </c>
      <c r="AN181" s="1" t="s">
        <v>657</v>
      </c>
      <c r="AO181" s="1" t="s">
        <v>84</v>
      </c>
      <c r="AP181" s="1" t="s">
        <v>104</v>
      </c>
      <c r="AQ181" s="1" t="s">
        <v>85</v>
      </c>
      <c r="AR181" s="1" t="s">
        <v>169</v>
      </c>
      <c r="AS181" s="1" t="s">
        <v>87</v>
      </c>
      <c r="AU181" s="1" t="s">
        <v>88</v>
      </c>
      <c r="AV181" s="1" t="s">
        <v>78</v>
      </c>
      <c r="AW181" s="1" t="s">
        <v>119</v>
      </c>
      <c r="AX181" s="1" t="s">
        <v>87</v>
      </c>
      <c r="AY181" s="1" t="s">
        <v>107</v>
      </c>
      <c r="AZ181" s="1" t="s">
        <v>185</v>
      </c>
      <c r="BA181" s="1" t="s">
        <v>170</v>
      </c>
      <c r="BB181" s="1" t="s">
        <v>230</v>
      </c>
      <c r="BC181" s="1" t="s">
        <v>659</v>
      </c>
      <c r="BD181" s="1" t="s">
        <v>91</v>
      </c>
      <c r="BE181" s="1" t="s">
        <v>123</v>
      </c>
      <c r="BF181" s="1" t="s">
        <v>123</v>
      </c>
      <c r="BG181" s="1" t="s">
        <v>92</v>
      </c>
      <c r="BH181" s="1" t="s">
        <v>92</v>
      </c>
      <c r="BI181" s="1" t="s">
        <v>123</v>
      </c>
      <c r="BJ181" s="1" t="s">
        <v>92</v>
      </c>
      <c r="BK181" s="1" t="s">
        <v>94</v>
      </c>
      <c r="BL181" s="1" t="s">
        <v>94</v>
      </c>
      <c r="BM181" s="1" t="s">
        <v>672</v>
      </c>
      <c r="BN181" s="1" t="s">
        <v>208</v>
      </c>
      <c r="BO181" s="1" t="s">
        <v>78</v>
      </c>
      <c r="BP181" s="1" t="s">
        <v>687</v>
      </c>
    </row>
    <row r="182" spans="2:70" ht="14.85" customHeight="1">
      <c r="B182" s="1">
        <v>353</v>
      </c>
      <c r="C182" s="1" t="s">
        <v>828</v>
      </c>
      <c r="D182" s="1">
        <v>6</v>
      </c>
      <c r="E182" s="1" t="s">
        <v>68</v>
      </c>
      <c r="F182" s="1" t="s">
        <v>829</v>
      </c>
      <c r="G182" s="1" t="s">
        <v>828</v>
      </c>
      <c r="H182" s="1" t="s">
        <v>830</v>
      </c>
      <c r="I182" s="1">
        <v>1986</v>
      </c>
      <c r="J182" s="1" t="s">
        <v>95</v>
      </c>
      <c r="K182"/>
      <c r="L182"/>
      <c r="M182"/>
      <c r="N182"/>
      <c r="O182"/>
      <c r="P182"/>
      <c r="Q182"/>
      <c r="R182"/>
      <c r="S182"/>
      <c r="T182"/>
      <c r="U182"/>
      <c r="V182"/>
      <c r="W182"/>
      <c r="X182"/>
      <c r="Y182"/>
      <c r="Z182"/>
      <c r="AA182" s="1" t="s">
        <v>684</v>
      </c>
      <c r="AB182" s="1"/>
      <c r="AC182" s="1" t="s">
        <v>148</v>
      </c>
      <c r="AE182" s="1" t="s">
        <v>87</v>
      </c>
      <c r="AF182" s="1" t="s">
        <v>76</v>
      </c>
      <c r="AG182" s="1" t="s">
        <v>77</v>
      </c>
      <c r="AI182" s="1" t="s">
        <v>87</v>
      </c>
      <c r="AJ182" s="1" t="s">
        <v>102</v>
      </c>
      <c r="AK182" s="1" t="s">
        <v>80</v>
      </c>
      <c r="AN182" s="1" t="s">
        <v>657</v>
      </c>
      <c r="AO182" s="1" t="s">
        <v>136</v>
      </c>
      <c r="AP182" s="1" t="s">
        <v>84</v>
      </c>
      <c r="AQ182" s="1" t="s">
        <v>102</v>
      </c>
      <c r="AR182" s="1" t="s">
        <v>86</v>
      </c>
      <c r="AS182" s="1" t="s">
        <v>87</v>
      </c>
      <c r="AU182" s="1" t="s">
        <v>88</v>
      </c>
      <c r="AV182" s="1" t="s">
        <v>78</v>
      </c>
      <c r="AW182" s="1" t="s">
        <v>158</v>
      </c>
      <c r="AX182" s="1" t="s">
        <v>87</v>
      </c>
      <c r="AY182" s="1" t="s">
        <v>107</v>
      </c>
      <c r="AZ182" s="1" t="s">
        <v>89</v>
      </c>
      <c r="BA182" s="1" t="s">
        <v>89</v>
      </c>
      <c r="BB182" s="1" t="s">
        <v>665</v>
      </c>
      <c r="BC182" s="1" t="s">
        <v>665</v>
      </c>
      <c r="BD182" s="1" t="s">
        <v>137</v>
      </c>
      <c r="BE182" s="1" t="s">
        <v>93</v>
      </c>
      <c r="BF182" s="1" t="s">
        <v>93</v>
      </c>
      <c r="BG182" s="1" t="s">
        <v>92</v>
      </c>
      <c r="BH182" s="1" t="s">
        <v>123</v>
      </c>
      <c r="BI182" s="1" t="s">
        <v>123</v>
      </c>
      <c r="BJ182" s="1" t="s">
        <v>92</v>
      </c>
      <c r="BK182" s="1" t="s">
        <v>124</v>
      </c>
      <c r="BL182" s="1" t="s">
        <v>138</v>
      </c>
      <c r="BM182" s="1" t="s">
        <v>672</v>
      </c>
      <c r="BN182" s="1" t="s">
        <v>139</v>
      </c>
      <c r="BO182" s="1" t="s">
        <v>78</v>
      </c>
      <c r="BP182" s="1" t="s">
        <v>687</v>
      </c>
    </row>
    <row r="183" spans="2:70" ht="14.85" customHeight="1">
      <c r="B183" s="1">
        <v>355</v>
      </c>
      <c r="C183" s="1" t="s">
        <v>831</v>
      </c>
      <c r="D183" s="1">
        <v>6</v>
      </c>
      <c r="E183" s="1" t="s">
        <v>68</v>
      </c>
      <c r="F183" s="1" t="s">
        <v>832</v>
      </c>
      <c r="G183" s="1" t="s">
        <v>831</v>
      </c>
      <c r="H183" s="1" t="s">
        <v>833</v>
      </c>
      <c r="I183" s="1">
        <v>2009</v>
      </c>
      <c r="J183" s="1" t="s">
        <v>709</v>
      </c>
      <c r="K183" s="1" t="s">
        <v>155</v>
      </c>
      <c r="L183"/>
      <c r="M183"/>
      <c r="N183"/>
      <c r="O183"/>
      <c r="P183"/>
      <c r="Q183"/>
      <c r="R183"/>
      <c r="S183"/>
      <c r="T183"/>
      <c r="U183"/>
      <c r="V183"/>
      <c r="W183"/>
      <c r="X183"/>
      <c r="Y183"/>
      <c r="Z183"/>
      <c r="AA183"/>
      <c r="AB183"/>
      <c r="AC183" s="1" t="s">
        <v>74</v>
      </c>
      <c r="AE183" s="1" t="s">
        <v>87</v>
      </c>
      <c r="AF183" s="1" t="s">
        <v>76</v>
      </c>
      <c r="AG183" s="1" t="s">
        <v>164</v>
      </c>
      <c r="AI183" s="1" t="s">
        <v>87</v>
      </c>
      <c r="AJ183" s="1" t="s">
        <v>116</v>
      </c>
      <c r="AK183" s="1" t="s">
        <v>103</v>
      </c>
      <c r="AN183" s="1" t="s">
        <v>664</v>
      </c>
      <c r="AO183" s="1" t="s">
        <v>84</v>
      </c>
      <c r="AP183" s="1" t="s">
        <v>104</v>
      </c>
      <c r="AQ183" s="1" t="s">
        <v>118</v>
      </c>
      <c r="AR183" s="1" t="s">
        <v>86</v>
      </c>
      <c r="AS183" s="1" t="s">
        <v>87</v>
      </c>
      <c r="AU183" s="1" t="s">
        <v>88</v>
      </c>
      <c r="AV183" s="1" t="s">
        <v>78</v>
      </c>
      <c r="AW183" s="1" t="s">
        <v>158</v>
      </c>
      <c r="AX183" s="1" t="s">
        <v>87</v>
      </c>
      <c r="AY183" s="1" t="s">
        <v>107</v>
      </c>
      <c r="AZ183" s="1" t="s">
        <v>89</v>
      </c>
      <c r="BA183" s="1" t="s">
        <v>89</v>
      </c>
      <c r="BB183" s="1" t="s">
        <v>659</v>
      </c>
      <c r="BC183" s="1" t="s">
        <v>665</v>
      </c>
      <c r="BD183" s="1" t="s">
        <v>137</v>
      </c>
      <c r="BE183" s="1" t="s">
        <v>93</v>
      </c>
      <c r="BF183" s="1" t="s">
        <v>93</v>
      </c>
      <c r="BG183" s="1" t="s">
        <v>92</v>
      </c>
      <c r="BH183" s="1" t="s">
        <v>92</v>
      </c>
      <c r="BI183" s="1" t="s">
        <v>93</v>
      </c>
      <c r="BJ183" s="1" t="s">
        <v>93</v>
      </c>
      <c r="BK183" s="1" t="s">
        <v>94</v>
      </c>
      <c r="BL183" s="1" t="s">
        <v>138</v>
      </c>
      <c r="BM183" s="1" t="s">
        <v>691</v>
      </c>
      <c r="BN183" s="1" t="s">
        <v>125</v>
      </c>
      <c r="BO183" s="1" t="s">
        <v>78</v>
      </c>
      <c r="BP183" s="1" t="s">
        <v>667</v>
      </c>
    </row>
    <row r="184" spans="2:70" ht="14.85" customHeight="1">
      <c r="B184" s="1">
        <v>356</v>
      </c>
      <c r="C184" s="1" t="s">
        <v>834</v>
      </c>
      <c r="D184" s="1">
        <v>6</v>
      </c>
      <c r="E184" s="1" t="s">
        <v>68</v>
      </c>
      <c r="F184" s="1" t="s">
        <v>835</v>
      </c>
      <c r="G184" s="1" t="s">
        <v>834</v>
      </c>
      <c r="H184" s="1" t="s">
        <v>836</v>
      </c>
      <c r="I184" s="1">
        <v>2009</v>
      </c>
      <c r="J184" s="1" t="s">
        <v>709</v>
      </c>
      <c r="K184" s="1" t="s">
        <v>354</v>
      </c>
      <c r="L184"/>
      <c r="M184"/>
      <c r="N184"/>
      <c r="O184"/>
      <c r="P184"/>
      <c r="Q184"/>
      <c r="R184"/>
      <c r="S184"/>
      <c r="T184"/>
      <c r="U184"/>
      <c r="V184"/>
      <c r="W184"/>
      <c r="X184"/>
      <c r="Y184"/>
      <c r="Z184"/>
      <c r="AA184"/>
      <c r="AB184"/>
      <c r="AC184" s="1" t="s">
        <v>74</v>
      </c>
      <c r="AE184" s="1" t="s">
        <v>87</v>
      </c>
      <c r="AF184" s="1" t="s">
        <v>76</v>
      </c>
      <c r="AG184" s="1" t="s">
        <v>77</v>
      </c>
      <c r="AI184" s="1" t="s">
        <v>87</v>
      </c>
      <c r="AJ184" s="1" t="s">
        <v>116</v>
      </c>
      <c r="AK184" s="1" t="s">
        <v>156</v>
      </c>
      <c r="AL184" s="1" t="s">
        <v>837</v>
      </c>
      <c r="AN184" s="1" t="s">
        <v>739</v>
      </c>
      <c r="AO184" s="1" t="s">
        <v>104</v>
      </c>
      <c r="AP184" s="1" t="s">
        <v>104</v>
      </c>
      <c r="AQ184" s="1" t="s">
        <v>85</v>
      </c>
      <c r="AR184" s="1" t="s">
        <v>105</v>
      </c>
      <c r="AS184" s="1" t="s">
        <v>78</v>
      </c>
      <c r="AT184" s="1" t="s">
        <v>237</v>
      </c>
      <c r="AU184" s="1" t="s">
        <v>87</v>
      </c>
      <c r="AV184" s="1" t="s">
        <v>78</v>
      </c>
      <c r="AW184" s="1" t="s">
        <v>158</v>
      </c>
      <c r="AX184" s="1" t="s">
        <v>87</v>
      </c>
      <c r="AY184" s="1" t="s">
        <v>107</v>
      </c>
      <c r="AZ184" s="1" t="s">
        <v>89</v>
      </c>
      <c r="BA184" s="1" t="s">
        <v>89</v>
      </c>
      <c r="BB184" s="1" t="s">
        <v>659</v>
      </c>
      <c r="BC184" s="1" t="s">
        <v>230</v>
      </c>
      <c r="BD184" s="1" t="s">
        <v>137</v>
      </c>
      <c r="BE184" s="1" t="s">
        <v>92</v>
      </c>
      <c r="BF184" s="1" t="s">
        <v>93</v>
      </c>
      <c r="BG184" s="1" t="s">
        <v>92</v>
      </c>
      <c r="BH184" s="1" t="s">
        <v>92</v>
      </c>
      <c r="BI184" s="1" t="s">
        <v>123</v>
      </c>
      <c r="BJ184" s="1" t="s">
        <v>92</v>
      </c>
      <c r="BK184" s="1" t="s">
        <v>138</v>
      </c>
      <c r="BL184" s="1" t="s">
        <v>138</v>
      </c>
      <c r="BM184" s="1" t="s">
        <v>691</v>
      </c>
      <c r="BN184" s="1" t="s">
        <v>208</v>
      </c>
      <c r="BO184" s="1" t="s">
        <v>78</v>
      </c>
      <c r="BP184" s="1" t="s">
        <v>660</v>
      </c>
    </row>
    <row r="185" spans="2:70" ht="14.85" customHeight="1">
      <c r="B185" s="1">
        <v>359</v>
      </c>
      <c r="C185" s="1" t="s">
        <v>838</v>
      </c>
      <c r="D185" s="1">
        <v>6</v>
      </c>
      <c r="E185" s="1" t="s">
        <v>68</v>
      </c>
      <c r="F185" s="1" t="s">
        <v>839</v>
      </c>
      <c r="G185" s="1" t="s">
        <v>838</v>
      </c>
      <c r="H185" s="1" t="s">
        <v>840</v>
      </c>
      <c r="I185" s="1">
        <v>1987</v>
      </c>
      <c r="J185" s="1" t="s">
        <v>95</v>
      </c>
      <c r="K185"/>
      <c r="L185"/>
      <c r="M185"/>
      <c r="N185"/>
      <c r="O185"/>
      <c r="P185"/>
      <c r="Q185"/>
      <c r="R185"/>
      <c r="S185"/>
      <c r="T185"/>
      <c r="U185"/>
      <c r="V185"/>
      <c r="W185"/>
      <c r="X185"/>
      <c r="Y185"/>
      <c r="Z185"/>
      <c r="AA185" s="1" t="s">
        <v>96</v>
      </c>
      <c r="AB185" s="1"/>
      <c r="AC185" s="1" t="s">
        <v>148</v>
      </c>
      <c r="AE185" s="1" t="s">
        <v>75</v>
      </c>
      <c r="AF185" s="1" t="s">
        <v>76</v>
      </c>
      <c r="AG185" s="1" t="s">
        <v>77</v>
      </c>
      <c r="AI185" s="1" t="s">
        <v>87</v>
      </c>
      <c r="AJ185" s="1" t="s">
        <v>309</v>
      </c>
      <c r="AK185" s="1" t="s">
        <v>80</v>
      </c>
      <c r="AM185" s="1" t="s">
        <v>81</v>
      </c>
      <c r="AN185" s="1" t="s">
        <v>657</v>
      </c>
      <c r="AO185" s="1" t="s">
        <v>84</v>
      </c>
      <c r="AP185" s="1" t="s">
        <v>128</v>
      </c>
      <c r="AQ185" s="1" t="s">
        <v>85</v>
      </c>
      <c r="AR185" s="1" t="s">
        <v>105</v>
      </c>
      <c r="AS185" s="1" t="s">
        <v>78</v>
      </c>
      <c r="AT185" s="1" t="s">
        <v>228</v>
      </c>
      <c r="AU185" s="1" t="s">
        <v>87</v>
      </c>
      <c r="AV185" s="1" t="s">
        <v>78</v>
      </c>
      <c r="AW185" s="1" t="s">
        <v>119</v>
      </c>
      <c r="AX185" s="1" t="s">
        <v>87</v>
      </c>
      <c r="AY185" s="1" t="s">
        <v>229</v>
      </c>
      <c r="AZ185" s="1" t="s">
        <v>170</v>
      </c>
      <c r="BA185" s="1" t="s">
        <v>89</v>
      </c>
      <c r="BB185" s="1" t="s">
        <v>659</v>
      </c>
      <c r="BC185" s="1" t="s">
        <v>659</v>
      </c>
      <c r="BD185" s="1" t="s">
        <v>137</v>
      </c>
      <c r="BE185" s="1" t="s">
        <v>122</v>
      </c>
      <c r="BF185" s="1" t="s">
        <v>123</v>
      </c>
      <c r="BG185" s="1" t="s">
        <v>191</v>
      </c>
      <c r="BH185" s="1" t="s">
        <v>123</v>
      </c>
      <c r="BI185" s="1" t="s">
        <v>122</v>
      </c>
      <c r="BJ185" s="1" t="s">
        <v>191</v>
      </c>
      <c r="BK185" s="1" t="s">
        <v>124</v>
      </c>
      <c r="BL185" s="1" t="s">
        <v>124</v>
      </c>
      <c r="BM185" s="1" t="s">
        <v>666</v>
      </c>
      <c r="BN185" s="1" t="s">
        <v>208</v>
      </c>
      <c r="BO185" s="1" t="s">
        <v>78</v>
      </c>
      <c r="BP185" s="1" t="s">
        <v>687</v>
      </c>
    </row>
    <row r="186" spans="2:70" ht="14.85" customHeight="1">
      <c r="B186" s="1">
        <v>371</v>
      </c>
      <c r="C186" s="1" t="s">
        <v>841</v>
      </c>
      <c r="D186" s="1">
        <v>6</v>
      </c>
      <c r="E186" s="1" t="s">
        <v>68</v>
      </c>
      <c r="F186" s="1" t="s">
        <v>842</v>
      </c>
      <c r="G186" s="1" t="s">
        <v>841</v>
      </c>
      <c r="H186" s="1" t="s">
        <v>843</v>
      </c>
      <c r="I186" s="1">
        <v>2008</v>
      </c>
      <c r="J186" s="1" t="s">
        <v>95</v>
      </c>
      <c r="K186"/>
      <c r="L186"/>
      <c r="M186"/>
      <c r="N186"/>
      <c r="O186"/>
      <c r="P186"/>
      <c r="Q186"/>
      <c r="R186"/>
      <c r="S186"/>
      <c r="T186"/>
      <c r="U186"/>
      <c r="V186"/>
      <c r="W186"/>
      <c r="X186"/>
      <c r="Y186"/>
      <c r="Z186"/>
      <c r="AA186" s="1" t="s">
        <v>844</v>
      </c>
      <c r="AB186" s="1"/>
      <c r="AC186" s="1" t="s">
        <v>148</v>
      </c>
      <c r="AE186" s="1" t="s">
        <v>162</v>
      </c>
      <c r="AF186" s="1" t="s">
        <v>76</v>
      </c>
      <c r="AG186" s="1" t="s">
        <v>77</v>
      </c>
      <c r="AI186" s="1" t="s">
        <v>87</v>
      </c>
      <c r="AJ186" s="1" t="s">
        <v>309</v>
      </c>
      <c r="AK186" s="1" t="s">
        <v>80</v>
      </c>
      <c r="AM186" s="1" t="s">
        <v>81</v>
      </c>
      <c r="AN186" s="1" t="s">
        <v>657</v>
      </c>
      <c r="AO186" s="1" t="s">
        <v>83</v>
      </c>
      <c r="AP186" s="1" t="s">
        <v>104</v>
      </c>
      <c r="AQ186" s="1" t="s">
        <v>85</v>
      </c>
      <c r="AR186" s="1" t="s">
        <v>86</v>
      </c>
      <c r="AS186" s="1" t="s">
        <v>87</v>
      </c>
      <c r="AU186" s="1" t="s">
        <v>88</v>
      </c>
      <c r="AV186" s="1" t="s">
        <v>87</v>
      </c>
      <c r="AX186" s="1" t="s">
        <v>88</v>
      </c>
      <c r="AZ186" s="1" t="s">
        <v>183</v>
      </c>
      <c r="BA186" s="1" t="s">
        <v>170</v>
      </c>
      <c r="BB186" s="1" t="s">
        <v>665</v>
      </c>
      <c r="BC186" s="1" t="s">
        <v>659</v>
      </c>
      <c r="BD186" s="1" t="s">
        <v>91</v>
      </c>
      <c r="BE186" s="1" t="s">
        <v>93</v>
      </c>
      <c r="BF186" s="1" t="s">
        <v>93</v>
      </c>
      <c r="BG186" s="1" t="s">
        <v>92</v>
      </c>
      <c r="BH186" s="1" t="s">
        <v>92</v>
      </c>
      <c r="BI186" s="1" t="s">
        <v>92</v>
      </c>
      <c r="BJ186" s="1" t="s">
        <v>93</v>
      </c>
      <c r="BK186" s="1" t="s">
        <v>138</v>
      </c>
      <c r="BL186" s="1" t="s">
        <v>138</v>
      </c>
      <c r="BM186" s="1" t="s">
        <v>109</v>
      </c>
      <c r="BN186" s="1" t="s">
        <v>177</v>
      </c>
      <c r="BO186" s="1" t="s">
        <v>87</v>
      </c>
    </row>
    <row r="187" spans="2:70" ht="14.85" customHeight="1">
      <c r="B187" s="1">
        <v>373</v>
      </c>
      <c r="C187" s="1" t="s">
        <v>845</v>
      </c>
      <c r="D187" s="1">
        <v>6</v>
      </c>
      <c r="E187" s="1" t="s">
        <v>68</v>
      </c>
      <c r="F187" s="1" t="s">
        <v>846</v>
      </c>
      <c r="G187" s="1" t="s">
        <v>845</v>
      </c>
      <c r="H187" s="1" t="s">
        <v>847</v>
      </c>
      <c r="I187" s="1">
        <v>2011</v>
      </c>
      <c r="J187" s="1" t="s">
        <v>709</v>
      </c>
      <c r="K187" s="1" t="s">
        <v>155</v>
      </c>
      <c r="L187"/>
      <c r="M187"/>
      <c r="N187"/>
      <c r="O187"/>
      <c r="P187"/>
      <c r="Q187"/>
      <c r="R187"/>
      <c r="S187"/>
      <c r="T187"/>
      <c r="U187"/>
      <c r="V187"/>
      <c r="W187"/>
      <c r="X187"/>
      <c r="Y187"/>
      <c r="Z187"/>
      <c r="AA187"/>
      <c r="AB187"/>
      <c r="AC187" s="1" t="s">
        <v>135</v>
      </c>
      <c r="AI187" s="1" t="s">
        <v>88</v>
      </c>
      <c r="AO187" s="1" t="s">
        <v>84</v>
      </c>
      <c r="AP187" s="1" t="s">
        <v>104</v>
      </c>
      <c r="AQ187" s="1" t="s">
        <v>85</v>
      </c>
      <c r="AR187" s="1" t="s">
        <v>130</v>
      </c>
      <c r="AS187" s="1" t="s">
        <v>87</v>
      </c>
      <c r="AU187" s="1" t="s">
        <v>88</v>
      </c>
      <c r="AV187" s="1" t="s">
        <v>78</v>
      </c>
      <c r="AW187" s="1" t="s">
        <v>119</v>
      </c>
      <c r="AX187" s="1" t="s">
        <v>87</v>
      </c>
      <c r="AY187" s="1" t="s">
        <v>107</v>
      </c>
      <c r="AZ187" s="1" t="s">
        <v>183</v>
      </c>
      <c r="BA187" s="1" t="s">
        <v>89</v>
      </c>
      <c r="BB187" s="1" t="s">
        <v>230</v>
      </c>
      <c r="BC187" s="1" t="s">
        <v>773</v>
      </c>
      <c r="BD187" s="1" t="s">
        <v>137</v>
      </c>
      <c r="BE187" s="1" t="s">
        <v>93</v>
      </c>
      <c r="BF187" s="1" t="s">
        <v>92</v>
      </c>
      <c r="BG187" s="1" t="s">
        <v>93</v>
      </c>
      <c r="BH187" s="1" t="s">
        <v>93</v>
      </c>
      <c r="BI187" s="1" t="s">
        <v>93</v>
      </c>
      <c r="BJ187" s="1" t="s">
        <v>92</v>
      </c>
      <c r="BK187" s="1" t="s">
        <v>138</v>
      </c>
      <c r="BL187" s="1" t="s">
        <v>94</v>
      </c>
      <c r="BM187" s="1" t="s">
        <v>691</v>
      </c>
      <c r="BN187" s="1" t="s">
        <v>111</v>
      </c>
      <c r="BO187" s="1" t="s">
        <v>78</v>
      </c>
      <c r="BP187" s="1" t="s">
        <v>660</v>
      </c>
    </row>
    <row r="188" spans="2:70" ht="14.85" customHeight="1">
      <c r="B188" s="1">
        <v>374</v>
      </c>
      <c r="C188" s="1" t="s">
        <v>848</v>
      </c>
      <c r="D188" s="1">
        <v>6</v>
      </c>
      <c r="E188" s="1" t="s">
        <v>68</v>
      </c>
      <c r="F188" s="1" t="s">
        <v>849</v>
      </c>
      <c r="G188" s="1" t="s">
        <v>848</v>
      </c>
      <c r="H188" s="1" t="s">
        <v>850</v>
      </c>
      <c r="I188" s="1">
        <v>1998</v>
      </c>
      <c r="J188" s="1" t="s">
        <v>161</v>
      </c>
      <c r="K188"/>
      <c r="L188"/>
      <c r="M188"/>
      <c r="N188"/>
      <c r="O188" s="1" t="s">
        <v>96</v>
      </c>
      <c r="P188"/>
      <c r="Q188"/>
      <c r="R188"/>
      <c r="S188"/>
      <c r="T188"/>
      <c r="U188"/>
      <c r="V188"/>
      <c r="W188"/>
      <c r="X188"/>
      <c r="Y188"/>
      <c r="Z188"/>
      <c r="AA188"/>
      <c r="AB188"/>
      <c r="AC188" s="1" t="s">
        <v>148</v>
      </c>
      <c r="AE188" s="1" t="s">
        <v>75</v>
      </c>
      <c r="AF188" s="1" t="s">
        <v>76</v>
      </c>
      <c r="AG188" s="1" t="s">
        <v>77</v>
      </c>
      <c r="AI188" s="1" t="s">
        <v>87</v>
      </c>
      <c r="AJ188" s="1" t="s">
        <v>309</v>
      </c>
      <c r="AK188" s="1" t="s">
        <v>156</v>
      </c>
      <c r="AL188" s="1" t="s">
        <v>851</v>
      </c>
      <c r="AM188" s="1" t="s">
        <v>222</v>
      </c>
      <c r="AN188" s="1" t="s">
        <v>664</v>
      </c>
      <c r="AO188" s="1" t="s">
        <v>83</v>
      </c>
      <c r="AP188" s="1" t="s">
        <v>83</v>
      </c>
      <c r="AQ188" s="1" t="s">
        <v>196</v>
      </c>
      <c r="AR188" s="1" t="s">
        <v>86</v>
      </c>
      <c r="AS188" s="1" t="s">
        <v>87</v>
      </c>
      <c r="AU188" s="1" t="s">
        <v>88</v>
      </c>
      <c r="AV188" s="1" t="s">
        <v>78</v>
      </c>
      <c r="AW188" s="1" t="s">
        <v>119</v>
      </c>
      <c r="AX188" s="1" t="s">
        <v>87</v>
      </c>
      <c r="AY188" s="1" t="s">
        <v>107</v>
      </c>
      <c r="AZ188" s="1" t="s">
        <v>89</v>
      </c>
      <c r="BA188" s="1" t="s">
        <v>89</v>
      </c>
      <c r="BB188" s="1" t="s">
        <v>665</v>
      </c>
      <c r="BC188" s="1" t="s">
        <v>665</v>
      </c>
      <c r="BD188" s="1" t="s">
        <v>137</v>
      </c>
      <c r="BE188" s="1" t="s">
        <v>93</v>
      </c>
      <c r="BF188" s="1" t="s">
        <v>93</v>
      </c>
      <c r="BG188" s="1" t="s">
        <v>93</v>
      </c>
      <c r="BH188" s="1" t="s">
        <v>93</v>
      </c>
      <c r="BI188" s="1" t="s">
        <v>93</v>
      </c>
      <c r="BJ188" s="1" t="s">
        <v>93</v>
      </c>
      <c r="BK188" s="1" t="s">
        <v>138</v>
      </c>
      <c r="BL188" s="1" t="s">
        <v>138</v>
      </c>
      <c r="BM188" s="1" t="s">
        <v>686</v>
      </c>
      <c r="BN188" s="1" t="s">
        <v>139</v>
      </c>
      <c r="BO188" s="1" t="s">
        <v>78</v>
      </c>
      <c r="BP188" s="1" t="s">
        <v>687</v>
      </c>
      <c r="BR188" s="1" t="s">
        <v>852</v>
      </c>
    </row>
    <row r="189" spans="2:70" ht="14.85" customHeight="1">
      <c r="B189" s="1">
        <v>375</v>
      </c>
      <c r="C189" s="1" t="s">
        <v>853</v>
      </c>
      <c r="D189" s="1">
        <v>6</v>
      </c>
      <c r="E189" s="1" t="s">
        <v>68</v>
      </c>
      <c r="F189" s="1" t="s">
        <v>854</v>
      </c>
      <c r="G189" s="1" t="s">
        <v>853</v>
      </c>
      <c r="H189" s="1" t="s">
        <v>855</v>
      </c>
      <c r="I189" s="1">
        <v>2002</v>
      </c>
      <c r="J189" s="1" t="s">
        <v>671</v>
      </c>
      <c r="K189"/>
      <c r="L189"/>
      <c r="M189"/>
      <c r="N189"/>
      <c r="O189"/>
      <c r="P189"/>
      <c r="Q189"/>
      <c r="R189" s="1" t="s">
        <v>354</v>
      </c>
      <c r="S189"/>
      <c r="T189"/>
      <c r="U189"/>
      <c r="V189"/>
      <c r="W189"/>
      <c r="X189"/>
      <c r="Y189"/>
      <c r="Z189"/>
      <c r="AA189"/>
      <c r="AB189"/>
      <c r="AC189" s="1" t="s">
        <v>148</v>
      </c>
      <c r="AE189" s="1" t="s">
        <v>87</v>
      </c>
      <c r="AF189" s="1" t="s">
        <v>76</v>
      </c>
      <c r="AG189" s="1" t="s">
        <v>164</v>
      </c>
      <c r="AI189" s="1" t="s">
        <v>87</v>
      </c>
      <c r="AJ189" s="1" t="s">
        <v>116</v>
      </c>
      <c r="AK189" s="1" t="s">
        <v>80</v>
      </c>
      <c r="AN189" s="1" t="s">
        <v>664</v>
      </c>
      <c r="AO189" s="1" t="s">
        <v>104</v>
      </c>
      <c r="AP189" s="1" t="s">
        <v>104</v>
      </c>
      <c r="AQ189" s="1" t="s">
        <v>196</v>
      </c>
      <c r="AR189" s="1" t="s">
        <v>86</v>
      </c>
      <c r="AS189" s="1" t="s">
        <v>87</v>
      </c>
      <c r="AU189" s="1" t="s">
        <v>88</v>
      </c>
      <c r="AV189" s="1" t="s">
        <v>78</v>
      </c>
      <c r="AW189" s="1" t="s">
        <v>158</v>
      </c>
      <c r="AX189" s="1" t="s">
        <v>87</v>
      </c>
      <c r="AY189" s="1" t="s">
        <v>107</v>
      </c>
      <c r="AZ189" s="1" t="s">
        <v>185</v>
      </c>
      <c r="BA189" s="1" t="s">
        <v>183</v>
      </c>
      <c r="BB189" s="1" t="s">
        <v>665</v>
      </c>
      <c r="BC189" s="1" t="s">
        <v>659</v>
      </c>
      <c r="BD189" s="1" t="s">
        <v>137</v>
      </c>
      <c r="BE189" s="1" t="s">
        <v>93</v>
      </c>
      <c r="BF189" s="1" t="s">
        <v>92</v>
      </c>
      <c r="BG189" s="1" t="s">
        <v>93</v>
      </c>
      <c r="BH189" s="1" t="s">
        <v>92</v>
      </c>
      <c r="BI189" s="1" t="s">
        <v>92</v>
      </c>
      <c r="BJ189" s="1" t="s">
        <v>93</v>
      </c>
      <c r="BK189" s="1" t="s">
        <v>94</v>
      </c>
      <c r="BL189" s="1" t="s">
        <v>94</v>
      </c>
      <c r="BM189" s="1" t="s">
        <v>666</v>
      </c>
      <c r="BN189" s="1" t="s">
        <v>139</v>
      </c>
      <c r="BO189" s="1" t="s">
        <v>78</v>
      </c>
      <c r="BP189" s="1" t="s">
        <v>687</v>
      </c>
    </row>
    <row r="190" spans="2:70" ht="14.85" customHeight="1">
      <c r="B190" s="1">
        <v>381</v>
      </c>
      <c r="C190" s="1" t="s">
        <v>856</v>
      </c>
      <c r="D190" s="1">
        <v>6</v>
      </c>
      <c r="E190" s="1" t="s">
        <v>68</v>
      </c>
      <c r="F190" s="1" t="s">
        <v>857</v>
      </c>
      <c r="G190" s="1" t="s">
        <v>856</v>
      </c>
      <c r="H190" s="1" t="s">
        <v>858</v>
      </c>
      <c r="I190" s="1">
        <v>2014</v>
      </c>
      <c r="J190" s="1" t="s">
        <v>97</v>
      </c>
      <c r="K190"/>
      <c r="L190"/>
      <c r="M190"/>
      <c r="N190"/>
      <c r="O190"/>
      <c r="P190"/>
      <c r="Q190"/>
      <c r="R190"/>
      <c r="S190"/>
      <c r="T190"/>
      <c r="U190"/>
      <c r="V190"/>
      <c r="W190"/>
      <c r="X190" s="1" t="s">
        <v>326</v>
      </c>
      <c r="Y190"/>
      <c r="Z190"/>
      <c r="AA190"/>
      <c r="AB190"/>
      <c r="AC190" s="1" t="s">
        <v>135</v>
      </c>
      <c r="AI190" s="1" t="s">
        <v>88</v>
      </c>
      <c r="AO190" s="1" t="s">
        <v>104</v>
      </c>
      <c r="AP190" s="1" t="s">
        <v>104</v>
      </c>
      <c r="AQ190" s="1" t="s">
        <v>85</v>
      </c>
      <c r="AR190" s="1" t="s">
        <v>86</v>
      </c>
      <c r="AS190" s="1" t="s">
        <v>87</v>
      </c>
      <c r="AU190" s="1" t="s">
        <v>88</v>
      </c>
      <c r="AV190" s="1" t="s">
        <v>78</v>
      </c>
      <c r="AW190" s="1" t="s">
        <v>119</v>
      </c>
      <c r="AX190" s="1" t="s">
        <v>78</v>
      </c>
      <c r="AY190" s="1" t="s">
        <v>107</v>
      </c>
      <c r="AZ190" s="1" t="s">
        <v>89</v>
      </c>
      <c r="BA190" s="1" t="s">
        <v>89</v>
      </c>
      <c r="BB190" s="1" t="s">
        <v>659</v>
      </c>
      <c r="BC190" s="1" t="s">
        <v>659</v>
      </c>
      <c r="BD190" s="1" t="s">
        <v>91</v>
      </c>
      <c r="BE190" s="1" t="s">
        <v>92</v>
      </c>
      <c r="BF190" s="1" t="s">
        <v>92</v>
      </c>
      <c r="BG190" s="1" t="s">
        <v>92</v>
      </c>
      <c r="BH190" s="1" t="s">
        <v>92</v>
      </c>
      <c r="BI190" s="1" t="s">
        <v>92</v>
      </c>
      <c r="BJ190" s="1" t="s">
        <v>93</v>
      </c>
      <c r="BK190" s="1" t="s">
        <v>94</v>
      </c>
      <c r="BL190" s="1" t="s">
        <v>138</v>
      </c>
      <c r="BM190" s="1" t="s">
        <v>691</v>
      </c>
      <c r="BN190" s="1" t="s">
        <v>192</v>
      </c>
      <c r="BO190" s="1" t="s">
        <v>78</v>
      </c>
      <c r="BP190" s="1" t="s">
        <v>677</v>
      </c>
      <c r="BR190" s="1" t="s">
        <v>859</v>
      </c>
    </row>
    <row r="191" spans="2:70" ht="26.85" customHeight="1">
      <c r="B191" s="1">
        <v>382</v>
      </c>
      <c r="C191" s="1" t="s">
        <v>860</v>
      </c>
      <c r="D191" s="1">
        <v>6</v>
      </c>
      <c r="E191" s="1" t="s">
        <v>68</v>
      </c>
      <c r="F191" s="1" t="s">
        <v>861</v>
      </c>
      <c r="G191" s="1" t="s">
        <v>860</v>
      </c>
      <c r="H191" s="1" t="s">
        <v>862</v>
      </c>
      <c r="I191" s="1">
        <v>1985</v>
      </c>
      <c r="J191" s="1" t="s">
        <v>95</v>
      </c>
      <c r="K191"/>
      <c r="L191"/>
      <c r="M191"/>
      <c r="N191"/>
      <c r="O191"/>
      <c r="P191"/>
      <c r="Q191"/>
      <c r="R191"/>
      <c r="S191"/>
      <c r="T191"/>
      <c r="U191"/>
      <c r="V191"/>
      <c r="W191"/>
      <c r="X191"/>
      <c r="Y191"/>
      <c r="Z191"/>
      <c r="AA191" s="1" t="s">
        <v>96</v>
      </c>
      <c r="AB191" s="1"/>
      <c r="AC191" s="1" t="s">
        <v>127</v>
      </c>
      <c r="AI191" s="1" t="s">
        <v>88</v>
      </c>
      <c r="AO191" s="1" t="s">
        <v>104</v>
      </c>
      <c r="AP191" s="1" t="s">
        <v>83</v>
      </c>
      <c r="AQ191" s="1" t="s">
        <v>118</v>
      </c>
      <c r="AR191" s="1" t="s">
        <v>102</v>
      </c>
      <c r="AS191" s="1" t="s">
        <v>87</v>
      </c>
      <c r="AU191" s="1" t="s">
        <v>88</v>
      </c>
      <c r="AV191" s="1" t="s">
        <v>78</v>
      </c>
      <c r="AW191" s="1" t="s">
        <v>158</v>
      </c>
      <c r="AX191" s="1" t="s">
        <v>87</v>
      </c>
      <c r="AY191" s="1" t="s">
        <v>107</v>
      </c>
      <c r="AZ191" s="1" t="s">
        <v>89</v>
      </c>
      <c r="BA191" s="1" t="s">
        <v>89</v>
      </c>
      <c r="BB191" s="1" t="s">
        <v>658</v>
      </c>
      <c r="BC191" s="1" t="s">
        <v>658</v>
      </c>
      <c r="BD191" s="1" t="s">
        <v>137</v>
      </c>
      <c r="BE191" s="1" t="s">
        <v>93</v>
      </c>
      <c r="BF191" s="1" t="s">
        <v>93</v>
      </c>
      <c r="BG191" s="1" t="s">
        <v>93</v>
      </c>
      <c r="BH191" s="1" t="s">
        <v>92</v>
      </c>
      <c r="BI191" s="1" t="s">
        <v>93</v>
      </c>
      <c r="BJ191" s="1" t="s">
        <v>92</v>
      </c>
      <c r="BK191" s="1" t="s">
        <v>94</v>
      </c>
      <c r="BL191" s="1" t="s">
        <v>94</v>
      </c>
      <c r="BM191" s="1" t="s">
        <v>666</v>
      </c>
      <c r="BN191" s="1" t="s">
        <v>418</v>
      </c>
      <c r="BO191" s="1" t="s">
        <v>78</v>
      </c>
      <c r="BP191" s="1" t="s">
        <v>687</v>
      </c>
    </row>
    <row r="192" spans="2:70" ht="14.85" customHeight="1">
      <c r="B192" s="1">
        <v>387</v>
      </c>
      <c r="C192" s="1" t="s">
        <v>863</v>
      </c>
      <c r="D192" s="1">
        <v>6</v>
      </c>
      <c r="E192" s="1" t="s">
        <v>68</v>
      </c>
      <c r="F192" s="1" t="s">
        <v>864</v>
      </c>
      <c r="G192" s="1" t="s">
        <v>863</v>
      </c>
      <c r="H192" s="1" t="s">
        <v>865</v>
      </c>
      <c r="I192" s="1">
        <v>2002</v>
      </c>
      <c r="J192" s="1" t="s">
        <v>97</v>
      </c>
      <c r="K192"/>
      <c r="L192"/>
      <c r="M192"/>
      <c r="N192"/>
      <c r="O192"/>
      <c r="P192"/>
      <c r="Q192"/>
      <c r="R192"/>
      <c r="S192"/>
      <c r="T192"/>
      <c r="U192"/>
      <c r="V192"/>
      <c r="W192"/>
      <c r="X192" s="1" t="s">
        <v>98</v>
      </c>
      <c r="Y192"/>
      <c r="Z192"/>
      <c r="AA192"/>
      <c r="AB192"/>
      <c r="AC192" s="1" t="s">
        <v>74</v>
      </c>
      <c r="AE192" s="1" t="s">
        <v>87</v>
      </c>
      <c r="AF192" s="1" t="s">
        <v>100</v>
      </c>
      <c r="AG192" s="1" t="s">
        <v>77</v>
      </c>
      <c r="AI192" s="1" t="s">
        <v>87</v>
      </c>
      <c r="AJ192" s="1" t="s">
        <v>116</v>
      </c>
      <c r="AK192" s="1" t="s">
        <v>103</v>
      </c>
      <c r="AN192" s="1" t="s">
        <v>657</v>
      </c>
      <c r="AO192" s="1" t="s">
        <v>104</v>
      </c>
      <c r="AP192" s="1" t="s">
        <v>84</v>
      </c>
      <c r="AQ192" s="1" t="s">
        <v>176</v>
      </c>
      <c r="AR192" s="1" t="s">
        <v>86</v>
      </c>
      <c r="AS192" s="1" t="s">
        <v>87</v>
      </c>
      <c r="AU192" s="1" t="s">
        <v>88</v>
      </c>
      <c r="AV192" s="1" t="s">
        <v>78</v>
      </c>
      <c r="AW192" s="1" t="s">
        <v>106</v>
      </c>
      <c r="AX192" s="1" t="s">
        <v>87</v>
      </c>
      <c r="AY192" s="1" t="s">
        <v>107</v>
      </c>
      <c r="AZ192" s="1" t="s">
        <v>183</v>
      </c>
      <c r="BA192" s="1" t="s">
        <v>89</v>
      </c>
      <c r="BB192" s="1" t="s">
        <v>659</v>
      </c>
      <c r="BC192" s="1" t="s">
        <v>659</v>
      </c>
      <c r="BD192" s="1" t="s">
        <v>91</v>
      </c>
      <c r="BE192" s="1" t="s">
        <v>92</v>
      </c>
      <c r="BF192" s="1" t="s">
        <v>123</v>
      </c>
      <c r="BG192" s="1" t="s">
        <v>122</v>
      </c>
      <c r="BH192" s="1" t="s">
        <v>122</v>
      </c>
      <c r="BI192" s="1" t="s">
        <v>122</v>
      </c>
      <c r="BJ192" s="1" t="s">
        <v>122</v>
      </c>
      <c r="BK192" s="1" t="s">
        <v>124</v>
      </c>
      <c r="BL192" s="1" t="s">
        <v>94</v>
      </c>
      <c r="BM192" s="1" t="s">
        <v>695</v>
      </c>
      <c r="BN192" s="1" t="s">
        <v>418</v>
      </c>
      <c r="BO192" s="1" t="s">
        <v>78</v>
      </c>
      <c r="BP192" s="1" t="s">
        <v>687</v>
      </c>
    </row>
    <row r="193" spans="2:70" ht="14.85" customHeight="1">
      <c r="B193" s="1">
        <v>388</v>
      </c>
      <c r="C193" s="1" t="s">
        <v>866</v>
      </c>
      <c r="D193" s="1">
        <v>6</v>
      </c>
      <c r="E193" s="1" t="s">
        <v>68</v>
      </c>
      <c r="F193" s="1" t="s">
        <v>867</v>
      </c>
      <c r="G193" s="1" t="s">
        <v>866</v>
      </c>
      <c r="H193" s="1" t="s">
        <v>868</v>
      </c>
      <c r="I193" s="1">
        <v>2013</v>
      </c>
      <c r="J193" s="1" t="s">
        <v>95</v>
      </c>
      <c r="K193"/>
      <c r="L193"/>
      <c r="M193"/>
      <c r="N193"/>
      <c r="O193"/>
      <c r="P193"/>
      <c r="Q193"/>
      <c r="R193"/>
      <c r="S193"/>
      <c r="T193"/>
      <c r="U193"/>
      <c r="V193"/>
      <c r="W193"/>
      <c r="X193"/>
      <c r="Y193"/>
      <c r="Z193"/>
      <c r="AA193" s="1" t="s">
        <v>227</v>
      </c>
      <c r="AB193" s="1"/>
      <c r="AC193" s="1" t="s">
        <v>135</v>
      </c>
      <c r="AI193" s="1" t="s">
        <v>88</v>
      </c>
      <c r="AO193" s="1" t="s">
        <v>83</v>
      </c>
      <c r="AP193" s="1" t="s">
        <v>83</v>
      </c>
      <c r="AQ193" s="1" t="s">
        <v>85</v>
      </c>
      <c r="AR193" s="1" t="s">
        <v>105</v>
      </c>
      <c r="AS193" s="1" t="s">
        <v>87</v>
      </c>
      <c r="AU193" s="1" t="s">
        <v>88</v>
      </c>
      <c r="AV193" s="1" t="s">
        <v>78</v>
      </c>
      <c r="AW193" s="1" t="s">
        <v>119</v>
      </c>
      <c r="AX193" s="1" t="s">
        <v>87</v>
      </c>
      <c r="AY193" s="1" t="s">
        <v>107</v>
      </c>
      <c r="AZ193" s="1" t="s">
        <v>183</v>
      </c>
      <c r="BA193" s="1" t="s">
        <v>89</v>
      </c>
      <c r="BB193" s="1" t="s">
        <v>698</v>
      </c>
      <c r="BC193" s="1" t="s">
        <v>659</v>
      </c>
      <c r="BD193" s="1" t="s">
        <v>91</v>
      </c>
      <c r="BE193" s="1" t="s">
        <v>93</v>
      </c>
      <c r="BF193" s="1" t="s">
        <v>92</v>
      </c>
      <c r="BG193" s="1" t="s">
        <v>92</v>
      </c>
      <c r="BH193" s="1" t="s">
        <v>93</v>
      </c>
      <c r="BI193" s="1" t="s">
        <v>92</v>
      </c>
      <c r="BJ193" s="1" t="s">
        <v>93</v>
      </c>
      <c r="BK193" s="1" t="s">
        <v>138</v>
      </c>
      <c r="BL193" s="1" t="s">
        <v>138</v>
      </c>
      <c r="BM193" s="1" t="s">
        <v>691</v>
      </c>
      <c r="BN193" s="1" t="s">
        <v>192</v>
      </c>
      <c r="BO193" s="1" t="s">
        <v>78</v>
      </c>
      <c r="BP193" s="1" t="s">
        <v>667</v>
      </c>
      <c r="BR193" s="1" t="s">
        <v>869</v>
      </c>
    </row>
    <row r="194" spans="2:70" ht="14.85" customHeight="1">
      <c r="B194" s="1">
        <v>390</v>
      </c>
      <c r="C194" s="1" t="s">
        <v>870</v>
      </c>
      <c r="D194" s="1">
        <v>6</v>
      </c>
      <c r="E194" s="1" t="s">
        <v>68</v>
      </c>
      <c r="F194" s="1" t="s">
        <v>871</v>
      </c>
      <c r="G194" s="1" t="s">
        <v>870</v>
      </c>
      <c r="H194" s="1" t="s">
        <v>872</v>
      </c>
      <c r="I194" s="1">
        <v>2012</v>
      </c>
      <c r="J194" s="1" t="s">
        <v>95</v>
      </c>
      <c r="K194"/>
      <c r="L194"/>
      <c r="M194"/>
      <c r="N194"/>
      <c r="O194"/>
      <c r="P194"/>
      <c r="Q194"/>
      <c r="R194"/>
      <c r="S194"/>
      <c r="T194"/>
      <c r="U194"/>
      <c r="V194"/>
      <c r="W194"/>
      <c r="X194"/>
      <c r="Y194"/>
      <c r="Z194"/>
      <c r="AA194" s="1" t="s">
        <v>391</v>
      </c>
      <c r="AB194" s="1"/>
      <c r="AC194" s="1" t="s">
        <v>74</v>
      </c>
      <c r="AE194" s="1" t="s">
        <v>87</v>
      </c>
      <c r="AF194" s="1" t="s">
        <v>100</v>
      </c>
      <c r="AG194" s="1" t="s">
        <v>101</v>
      </c>
      <c r="AI194" s="1" t="s">
        <v>87</v>
      </c>
      <c r="AJ194" s="1" t="s">
        <v>116</v>
      </c>
      <c r="AK194" s="1" t="s">
        <v>103</v>
      </c>
      <c r="AN194" s="1" t="s">
        <v>657</v>
      </c>
      <c r="AO194" s="1" t="s">
        <v>128</v>
      </c>
      <c r="AP194" s="1" t="s">
        <v>84</v>
      </c>
      <c r="AQ194" s="1" t="s">
        <v>176</v>
      </c>
      <c r="AR194" s="1" t="s">
        <v>105</v>
      </c>
      <c r="AS194" s="1" t="s">
        <v>87</v>
      </c>
      <c r="AU194" s="1" t="s">
        <v>88</v>
      </c>
      <c r="AV194" s="1" t="s">
        <v>78</v>
      </c>
      <c r="AW194" s="1" t="s">
        <v>158</v>
      </c>
      <c r="AX194" s="1" t="s">
        <v>87</v>
      </c>
      <c r="AY194" s="1" t="s">
        <v>107</v>
      </c>
      <c r="AZ194" s="1" t="s">
        <v>170</v>
      </c>
      <c r="BA194" s="1" t="s">
        <v>89</v>
      </c>
      <c r="BB194" s="1" t="s">
        <v>773</v>
      </c>
      <c r="BC194" s="1" t="s">
        <v>230</v>
      </c>
      <c r="BD194" s="1" t="s">
        <v>137</v>
      </c>
      <c r="BE194" s="1" t="s">
        <v>92</v>
      </c>
      <c r="BF194" s="1" t="s">
        <v>92</v>
      </c>
      <c r="BG194" s="1" t="s">
        <v>123</v>
      </c>
      <c r="BH194" s="1" t="s">
        <v>123</v>
      </c>
      <c r="BI194" s="1" t="s">
        <v>123</v>
      </c>
      <c r="BJ194" s="1" t="s">
        <v>123</v>
      </c>
      <c r="BK194" s="1" t="s">
        <v>124</v>
      </c>
      <c r="BL194" s="1" t="s">
        <v>124</v>
      </c>
      <c r="BM194" s="1" t="s">
        <v>691</v>
      </c>
      <c r="BN194" s="1" t="s">
        <v>111</v>
      </c>
      <c r="BO194" s="1" t="s">
        <v>87</v>
      </c>
    </row>
    <row r="195" spans="2:70" ht="14.85" customHeight="1">
      <c r="B195" s="1">
        <v>391</v>
      </c>
      <c r="C195" s="1" t="s">
        <v>873</v>
      </c>
      <c r="D195" s="1">
        <v>6</v>
      </c>
      <c r="E195" s="1" t="s">
        <v>68</v>
      </c>
      <c r="F195" s="1" t="s">
        <v>874</v>
      </c>
      <c r="G195" s="1" t="s">
        <v>873</v>
      </c>
      <c r="H195" s="1" t="s">
        <v>875</v>
      </c>
      <c r="I195" s="1">
        <v>2011</v>
      </c>
      <c r="J195" s="1" t="s">
        <v>95</v>
      </c>
      <c r="K195"/>
      <c r="L195"/>
      <c r="M195"/>
      <c r="N195"/>
      <c r="O195"/>
      <c r="P195"/>
      <c r="Q195"/>
      <c r="R195"/>
      <c r="S195"/>
      <c r="T195"/>
      <c r="U195"/>
      <c r="V195"/>
      <c r="W195"/>
      <c r="X195"/>
      <c r="Y195"/>
      <c r="Z195"/>
      <c r="AA195" s="1" t="s">
        <v>178</v>
      </c>
      <c r="AB195" s="1"/>
      <c r="AC195" s="1" t="s">
        <v>148</v>
      </c>
      <c r="AE195" s="1" t="s">
        <v>87</v>
      </c>
      <c r="AF195" s="1" t="s">
        <v>76</v>
      </c>
      <c r="AG195" s="1" t="s">
        <v>77</v>
      </c>
      <c r="AI195" s="1" t="s">
        <v>87</v>
      </c>
      <c r="AJ195" s="1" t="s">
        <v>102</v>
      </c>
      <c r="AK195" s="1" t="s">
        <v>103</v>
      </c>
      <c r="AN195" s="1" t="s">
        <v>739</v>
      </c>
      <c r="AO195" s="1" t="s">
        <v>83</v>
      </c>
      <c r="AP195" s="1" t="s">
        <v>104</v>
      </c>
      <c r="AQ195" s="1" t="s">
        <v>129</v>
      </c>
      <c r="AR195" s="1" t="s">
        <v>130</v>
      </c>
      <c r="AS195" s="1" t="s">
        <v>87</v>
      </c>
      <c r="AU195" s="1" t="s">
        <v>88</v>
      </c>
      <c r="AV195" s="1" t="s">
        <v>87</v>
      </c>
      <c r="AX195" s="1" t="s">
        <v>88</v>
      </c>
      <c r="AZ195" s="1" t="s">
        <v>89</v>
      </c>
      <c r="BA195" s="1" t="s">
        <v>89</v>
      </c>
      <c r="BB195" s="1" t="s">
        <v>665</v>
      </c>
      <c r="BC195" s="1" t="s">
        <v>658</v>
      </c>
      <c r="BD195" s="1" t="s">
        <v>137</v>
      </c>
      <c r="BE195" s="1" t="s">
        <v>92</v>
      </c>
      <c r="BF195" s="1" t="s">
        <v>93</v>
      </c>
      <c r="BG195" s="1" t="s">
        <v>92</v>
      </c>
      <c r="BH195" s="1" t="s">
        <v>92</v>
      </c>
      <c r="BI195" s="1" t="s">
        <v>123</v>
      </c>
      <c r="BJ195" s="1" t="s">
        <v>92</v>
      </c>
      <c r="BK195" s="1" t="s">
        <v>94</v>
      </c>
      <c r="BL195" s="1" t="s">
        <v>94</v>
      </c>
      <c r="BM195" s="1" t="s">
        <v>109</v>
      </c>
      <c r="BN195" s="1" t="s">
        <v>125</v>
      </c>
      <c r="BO195" s="1" t="s">
        <v>78</v>
      </c>
      <c r="BP195" s="1" t="s">
        <v>667</v>
      </c>
    </row>
    <row r="196" spans="2:70" ht="14.85" customHeight="1">
      <c r="B196" s="1">
        <v>394</v>
      </c>
      <c r="C196" s="1" t="s">
        <v>876</v>
      </c>
      <c r="D196" s="1">
        <v>6</v>
      </c>
      <c r="E196" s="1" t="s">
        <v>68</v>
      </c>
      <c r="F196" s="1" t="s">
        <v>877</v>
      </c>
      <c r="G196" s="1" t="s">
        <v>876</v>
      </c>
      <c r="H196" s="1" t="s">
        <v>878</v>
      </c>
      <c r="I196" s="1">
        <v>2006</v>
      </c>
      <c r="J196" s="1" t="s">
        <v>709</v>
      </c>
      <c r="K196" s="1" t="s">
        <v>155</v>
      </c>
      <c r="L196"/>
      <c r="M196"/>
      <c r="N196"/>
      <c r="O196"/>
      <c r="P196"/>
      <c r="Q196"/>
      <c r="R196"/>
      <c r="S196"/>
      <c r="T196"/>
      <c r="U196"/>
      <c r="V196"/>
      <c r="W196"/>
      <c r="X196"/>
      <c r="Y196"/>
      <c r="Z196"/>
      <c r="AA196"/>
      <c r="AB196"/>
      <c r="AC196" s="1" t="s">
        <v>74</v>
      </c>
      <c r="AE196" s="1" t="s">
        <v>87</v>
      </c>
      <c r="AF196" s="1" t="s">
        <v>102</v>
      </c>
      <c r="AG196" s="1" t="s">
        <v>102</v>
      </c>
      <c r="AI196" s="1" t="s">
        <v>78</v>
      </c>
      <c r="AJ196" s="1" t="s">
        <v>116</v>
      </c>
      <c r="AK196" s="1" t="s">
        <v>80</v>
      </c>
      <c r="AN196" s="1" t="s">
        <v>718</v>
      </c>
      <c r="AO196" s="1" t="s">
        <v>128</v>
      </c>
      <c r="AP196" s="1" t="s">
        <v>104</v>
      </c>
      <c r="AQ196" s="1" t="s">
        <v>118</v>
      </c>
      <c r="AR196" s="1" t="s">
        <v>102</v>
      </c>
      <c r="AS196" s="1" t="s">
        <v>87</v>
      </c>
      <c r="AU196" s="1" t="s">
        <v>88</v>
      </c>
      <c r="AV196" s="1" t="s">
        <v>78</v>
      </c>
      <c r="AW196" s="1" t="s">
        <v>158</v>
      </c>
      <c r="AX196" s="1" t="s">
        <v>87</v>
      </c>
      <c r="AY196" s="1" t="s">
        <v>107</v>
      </c>
      <c r="AZ196" s="1" t="s">
        <v>89</v>
      </c>
      <c r="BA196" s="1" t="s">
        <v>89</v>
      </c>
      <c r="BB196" s="1" t="s">
        <v>90</v>
      </c>
      <c r="BC196" s="1" t="s">
        <v>665</v>
      </c>
      <c r="BD196" s="1" t="s">
        <v>137</v>
      </c>
      <c r="BE196" s="1" t="s">
        <v>93</v>
      </c>
      <c r="BF196" s="1" t="s">
        <v>93</v>
      </c>
      <c r="BG196" s="1" t="s">
        <v>92</v>
      </c>
      <c r="BH196" s="1" t="s">
        <v>92</v>
      </c>
      <c r="BI196" s="1" t="s">
        <v>93</v>
      </c>
      <c r="BJ196" s="1" t="s">
        <v>93</v>
      </c>
      <c r="BK196" s="1" t="s">
        <v>102</v>
      </c>
      <c r="BL196" s="1" t="s">
        <v>138</v>
      </c>
      <c r="BM196" s="1" t="s">
        <v>695</v>
      </c>
      <c r="BN196" s="1" t="s">
        <v>125</v>
      </c>
      <c r="BO196" s="1" t="s">
        <v>78</v>
      </c>
      <c r="BP196" s="1" t="s">
        <v>687</v>
      </c>
    </row>
    <row r="197" spans="2:70" ht="14.85" customHeight="1">
      <c r="B197" s="1">
        <v>400</v>
      </c>
      <c r="C197" s="1" t="s">
        <v>881</v>
      </c>
      <c r="D197" s="1">
        <v>6</v>
      </c>
      <c r="E197" s="1" t="s">
        <v>68</v>
      </c>
      <c r="F197" s="1" t="s">
        <v>882</v>
      </c>
      <c r="G197" s="1" t="s">
        <v>881</v>
      </c>
      <c r="H197" s="1" t="s">
        <v>883</v>
      </c>
      <c r="I197" s="1">
        <v>2015</v>
      </c>
      <c r="J197" s="1" t="s">
        <v>709</v>
      </c>
      <c r="K197" s="1" t="s">
        <v>354</v>
      </c>
      <c r="L197"/>
      <c r="M197"/>
      <c r="N197"/>
      <c r="O197"/>
      <c r="P197"/>
      <c r="Q197"/>
      <c r="R197"/>
      <c r="S197"/>
      <c r="T197"/>
      <c r="U197"/>
      <c r="V197"/>
      <c r="W197"/>
      <c r="X197"/>
      <c r="Y197"/>
      <c r="Z197"/>
      <c r="AA197"/>
      <c r="AB197"/>
      <c r="AC197" s="1" t="s">
        <v>135</v>
      </c>
      <c r="AI197" s="1" t="s">
        <v>88</v>
      </c>
      <c r="AO197" s="1" t="s">
        <v>128</v>
      </c>
      <c r="AP197" s="1" t="s">
        <v>104</v>
      </c>
      <c r="AQ197" s="1" t="s">
        <v>85</v>
      </c>
      <c r="AR197" s="1" t="s">
        <v>86</v>
      </c>
      <c r="AS197" s="1" t="s">
        <v>87</v>
      </c>
      <c r="AU197" s="1" t="s">
        <v>88</v>
      </c>
      <c r="AV197" s="1" t="s">
        <v>78</v>
      </c>
      <c r="AW197" s="1" t="s">
        <v>158</v>
      </c>
      <c r="AX197" s="1" t="s">
        <v>78</v>
      </c>
      <c r="AY197" s="1" t="s">
        <v>229</v>
      </c>
      <c r="AZ197" s="1" t="s">
        <v>89</v>
      </c>
      <c r="BA197" s="1" t="s">
        <v>89</v>
      </c>
      <c r="BB197" s="1" t="s">
        <v>773</v>
      </c>
      <c r="BC197" s="1" t="s">
        <v>658</v>
      </c>
      <c r="BD197" s="1" t="s">
        <v>137</v>
      </c>
      <c r="BE197" s="1" t="s">
        <v>93</v>
      </c>
      <c r="BF197" s="1" t="s">
        <v>92</v>
      </c>
      <c r="BG197" s="1" t="s">
        <v>123</v>
      </c>
      <c r="BH197" s="1" t="s">
        <v>123</v>
      </c>
      <c r="BI197" s="1" t="s">
        <v>123</v>
      </c>
      <c r="BJ197" s="1" t="s">
        <v>93</v>
      </c>
      <c r="BK197" s="1" t="s">
        <v>94</v>
      </c>
      <c r="BL197" s="1" t="s">
        <v>138</v>
      </c>
      <c r="BM197" s="1" t="s">
        <v>691</v>
      </c>
      <c r="BN197" s="1" t="s">
        <v>192</v>
      </c>
      <c r="BO197" s="1" t="s">
        <v>78</v>
      </c>
      <c r="BP197" s="1" t="s">
        <v>660</v>
      </c>
    </row>
    <row r="198" spans="2:70" ht="14.85" customHeight="1">
      <c r="B198" s="1">
        <v>403</v>
      </c>
      <c r="C198" s="1" t="s">
        <v>884</v>
      </c>
      <c r="D198" s="1">
        <v>6</v>
      </c>
      <c r="E198" s="1" t="s">
        <v>68</v>
      </c>
      <c r="F198" s="1" t="s">
        <v>885</v>
      </c>
      <c r="G198" s="1" t="s">
        <v>884</v>
      </c>
      <c r="H198" s="1" t="s">
        <v>886</v>
      </c>
      <c r="I198" s="1">
        <v>2011</v>
      </c>
      <c r="J198" s="1" t="s">
        <v>95</v>
      </c>
      <c r="K198"/>
      <c r="L198"/>
      <c r="M198"/>
      <c r="N198"/>
      <c r="O198"/>
      <c r="P198"/>
      <c r="Q198"/>
      <c r="R198"/>
      <c r="S198"/>
      <c r="T198"/>
      <c r="U198"/>
      <c r="V198"/>
      <c r="W198"/>
      <c r="X198"/>
      <c r="Y198"/>
      <c r="Z198"/>
      <c r="AA198" s="1" t="s">
        <v>245</v>
      </c>
      <c r="AB198" s="1"/>
      <c r="AC198" s="1" t="s">
        <v>135</v>
      </c>
      <c r="AI198" s="1" t="s">
        <v>88</v>
      </c>
      <c r="AO198" s="1" t="s">
        <v>104</v>
      </c>
      <c r="AP198" s="1" t="s">
        <v>104</v>
      </c>
      <c r="AQ198" s="1" t="s">
        <v>85</v>
      </c>
      <c r="AR198" s="1" t="s">
        <v>130</v>
      </c>
      <c r="AS198" s="1" t="s">
        <v>87</v>
      </c>
      <c r="AU198" s="1" t="s">
        <v>88</v>
      </c>
      <c r="AV198" s="1" t="s">
        <v>78</v>
      </c>
      <c r="AW198" s="1" t="s">
        <v>119</v>
      </c>
      <c r="AX198" s="1" t="s">
        <v>87</v>
      </c>
      <c r="AY198" s="1" t="s">
        <v>107</v>
      </c>
      <c r="AZ198" s="1" t="s">
        <v>170</v>
      </c>
      <c r="BA198" s="1" t="s">
        <v>170</v>
      </c>
      <c r="BB198" s="1" t="s">
        <v>659</v>
      </c>
      <c r="BC198" s="1" t="s">
        <v>659</v>
      </c>
      <c r="BD198" s="1" t="s">
        <v>91</v>
      </c>
      <c r="BE198" s="1" t="s">
        <v>93</v>
      </c>
      <c r="BF198" s="1" t="s">
        <v>92</v>
      </c>
      <c r="BG198" s="1" t="s">
        <v>92</v>
      </c>
      <c r="BH198" s="1" t="s">
        <v>92</v>
      </c>
      <c r="BI198" s="1" t="s">
        <v>93</v>
      </c>
      <c r="BJ198" s="1" t="s">
        <v>92</v>
      </c>
      <c r="BK198" s="1" t="s">
        <v>94</v>
      </c>
      <c r="BL198" s="1" t="s">
        <v>94</v>
      </c>
      <c r="BM198" s="1" t="s">
        <v>672</v>
      </c>
      <c r="BN198" s="1" t="s">
        <v>208</v>
      </c>
      <c r="BO198" s="1" t="s">
        <v>78</v>
      </c>
      <c r="BP198" s="1" t="s">
        <v>660</v>
      </c>
    </row>
    <row r="199" spans="2:70" ht="14.85" customHeight="1">
      <c r="B199" s="1">
        <v>406</v>
      </c>
      <c r="C199" s="1" t="s">
        <v>893</v>
      </c>
      <c r="D199" s="1">
        <v>6</v>
      </c>
      <c r="E199" s="1" t="s">
        <v>68</v>
      </c>
      <c r="F199" s="1" t="s">
        <v>894</v>
      </c>
      <c r="G199" s="1" t="s">
        <v>893</v>
      </c>
      <c r="H199" s="1" t="s">
        <v>895</v>
      </c>
      <c r="I199" s="1">
        <v>2000</v>
      </c>
      <c r="J199" s="1" t="s">
        <v>671</v>
      </c>
      <c r="K199"/>
      <c r="L199"/>
      <c r="M199"/>
      <c r="N199"/>
      <c r="O199"/>
      <c r="P199"/>
      <c r="Q199"/>
      <c r="R199" s="1" t="s">
        <v>354</v>
      </c>
      <c r="S199"/>
      <c r="T199"/>
      <c r="U199"/>
      <c r="V199"/>
      <c r="W199"/>
      <c r="X199"/>
      <c r="Y199"/>
      <c r="Z199"/>
      <c r="AA199"/>
      <c r="AB199"/>
      <c r="AC199" s="1" t="s">
        <v>74</v>
      </c>
      <c r="AE199" s="1" t="s">
        <v>87</v>
      </c>
      <c r="AF199" s="1" t="s">
        <v>76</v>
      </c>
      <c r="AG199" s="1" t="s">
        <v>156</v>
      </c>
      <c r="AH199" s="1" t="s">
        <v>896</v>
      </c>
      <c r="AI199" s="1" t="s">
        <v>78</v>
      </c>
      <c r="AJ199" s="1" t="s">
        <v>116</v>
      </c>
      <c r="AK199" s="1" t="s">
        <v>103</v>
      </c>
      <c r="AN199" s="1" t="s">
        <v>664</v>
      </c>
      <c r="AO199" s="1" t="s">
        <v>136</v>
      </c>
      <c r="AP199" s="1" t="s">
        <v>104</v>
      </c>
      <c r="AQ199" s="1" t="s">
        <v>118</v>
      </c>
      <c r="AR199" s="1" t="s">
        <v>86</v>
      </c>
      <c r="AS199" s="1" t="s">
        <v>78</v>
      </c>
      <c r="AT199" s="1" t="s">
        <v>207</v>
      </c>
      <c r="AU199" s="1" t="s">
        <v>87</v>
      </c>
      <c r="AV199" s="1" t="s">
        <v>87</v>
      </c>
      <c r="AX199" s="1" t="s">
        <v>88</v>
      </c>
      <c r="AZ199" s="1" t="s">
        <v>89</v>
      </c>
      <c r="BA199" s="1" t="s">
        <v>89</v>
      </c>
      <c r="BB199" s="1" t="s">
        <v>659</v>
      </c>
      <c r="BC199" s="1" t="s">
        <v>659</v>
      </c>
      <c r="BD199" s="1" t="s">
        <v>137</v>
      </c>
      <c r="BE199" s="1" t="s">
        <v>93</v>
      </c>
      <c r="BF199" s="1" t="s">
        <v>93</v>
      </c>
      <c r="BG199" s="1" t="s">
        <v>93</v>
      </c>
      <c r="BH199" s="1" t="s">
        <v>92</v>
      </c>
      <c r="BI199" s="1" t="s">
        <v>92</v>
      </c>
      <c r="BJ199" s="1" t="s">
        <v>93</v>
      </c>
      <c r="BK199" s="1" t="s">
        <v>124</v>
      </c>
      <c r="BL199" s="1" t="s">
        <v>138</v>
      </c>
      <c r="BM199" s="1" t="s">
        <v>109</v>
      </c>
      <c r="BN199" s="1" t="s">
        <v>125</v>
      </c>
      <c r="BO199" s="1" t="s">
        <v>78</v>
      </c>
      <c r="BP199" s="1" t="s">
        <v>687</v>
      </c>
    </row>
    <row r="200" spans="2:70" ht="14.85" customHeight="1">
      <c r="B200" s="1">
        <v>404</v>
      </c>
      <c r="C200" s="1" t="s">
        <v>887</v>
      </c>
      <c r="D200" s="1">
        <v>6</v>
      </c>
      <c r="E200" s="1" t="s">
        <v>68</v>
      </c>
      <c r="F200" s="1" t="s">
        <v>888</v>
      </c>
      <c r="G200" s="1" t="s">
        <v>887</v>
      </c>
      <c r="H200" s="1" t="s">
        <v>889</v>
      </c>
      <c r="I200" s="1">
        <v>2006</v>
      </c>
      <c r="J200" s="1" t="s">
        <v>95</v>
      </c>
      <c r="K200"/>
      <c r="L200"/>
      <c r="M200"/>
      <c r="N200"/>
      <c r="O200"/>
      <c r="P200"/>
      <c r="Q200"/>
      <c r="R200"/>
      <c r="S200"/>
      <c r="T200"/>
      <c r="U200"/>
      <c r="V200"/>
      <c r="W200"/>
      <c r="X200"/>
      <c r="Y200"/>
      <c r="Z200"/>
      <c r="AA200" s="1" t="s">
        <v>890</v>
      </c>
      <c r="AB200" s="1"/>
      <c r="AC200" s="1" t="s">
        <v>148</v>
      </c>
      <c r="AE200" s="1" t="s">
        <v>87</v>
      </c>
      <c r="AF200" s="1" t="s">
        <v>175</v>
      </c>
      <c r="AG200" s="1" t="s">
        <v>164</v>
      </c>
      <c r="AI200" s="1" t="s">
        <v>78</v>
      </c>
      <c r="AJ200" s="1" t="s">
        <v>116</v>
      </c>
      <c r="AK200" s="1" t="s">
        <v>156</v>
      </c>
      <c r="AL200" s="1" t="s">
        <v>891</v>
      </c>
      <c r="AN200" s="1" t="s">
        <v>739</v>
      </c>
      <c r="AO200" s="1" t="s">
        <v>83</v>
      </c>
      <c r="AP200" s="1" t="s">
        <v>83</v>
      </c>
      <c r="AQ200" s="1" t="s">
        <v>85</v>
      </c>
      <c r="AR200" s="1" t="s">
        <v>105</v>
      </c>
      <c r="AS200" s="1" t="s">
        <v>87</v>
      </c>
      <c r="AU200" s="1" t="s">
        <v>88</v>
      </c>
      <c r="AV200" s="1" t="s">
        <v>87</v>
      </c>
      <c r="AX200" s="1" t="s">
        <v>88</v>
      </c>
      <c r="AZ200" s="1" t="s">
        <v>89</v>
      </c>
      <c r="BA200" s="1" t="s">
        <v>89</v>
      </c>
      <c r="BB200" s="1" t="s">
        <v>665</v>
      </c>
      <c r="BC200" s="1" t="s">
        <v>90</v>
      </c>
      <c r="BD200" s="1" t="s">
        <v>144</v>
      </c>
      <c r="BE200" s="1" t="s">
        <v>93</v>
      </c>
      <c r="BF200" s="1" t="s">
        <v>93</v>
      </c>
      <c r="BG200" s="1" t="s">
        <v>93</v>
      </c>
      <c r="BH200" s="1" t="s">
        <v>93</v>
      </c>
      <c r="BI200" s="1" t="s">
        <v>93</v>
      </c>
      <c r="BJ200" s="1" t="s">
        <v>93</v>
      </c>
      <c r="BK200" s="1" t="s">
        <v>94</v>
      </c>
      <c r="BL200" s="1" t="s">
        <v>94</v>
      </c>
      <c r="BM200" s="1" t="s">
        <v>691</v>
      </c>
      <c r="BN200" s="1" t="s">
        <v>125</v>
      </c>
      <c r="BO200" s="1" t="s">
        <v>78</v>
      </c>
      <c r="BP200" s="1" t="s">
        <v>677</v>
      </c>
      <c r="BR200" s="1" t="s">
        <v>892</v>
      </c>
    </row>
    <row r="201" spans="2:70" ht="14.85" customHeight="1">
      <c r="B201" s="1">
        <v>410</v>
      </c>
      <c r="C201" s="1" t="s">
        <v>897</v>
      </c>
      <c r="D201" s="1">
        <v>6</v>
      </c>
      <c r="E201" s="1" t="s">
        <v>68</v>
      </c>
      <c r="F201" s="1" t="s">
        <v>898</v>
      </c>
      <c r="G201" s="1" t="s">
        <v>897</v>
      </c>
      <c r="H201" s="1" t="s">
        <v>899</v>
      </c>
      <c r="I201" s="1">
        <v>2014</v>
      </c>
      <c r="J201" s="1" t="s">
        <v>226</v>
      </c>
      <c r="L201" s="2" t="s">
        <v>245</v>
      </c>
      <c r="AC201" s="1" t="s">
        <v>156</v>
      </c>
      <c r="AD201" s="1" t="s">
        <v>900</v>
      </c>
      <c r="AI201" s="1" t="s">
        <v>88</v>
      </c>
      <c r="AO201" s="1" t="s">
        <v>136</v>
      </c>
      <c r="AP201" s="1" t="s">
        <v>84</v>
      </c>
      <c r="AQ201" s="1" t="s">
        <v>118</v>
      </c>
      <c r="AR201" s="1" t="s">
        <v>130</v>
      </c>
      <c r="AS201" s="1" t="s">
        <v>87</v>
      </c>
      <c r="AU201" s="1" t="s">
        <v>88</v>
      </c>
      <c r="AV201" s="1" t="s">
        <v>87</v>
      </c>
      <c r="AX201" s="1" t="s">
        <v>88</v>
      </c>
      <c r="AZ201" s="1" t="s">
        <v>89</v>
      </c>
      <c r="BA201" s="1" t="s">
        <v>89</v>
      </c>
      <c r="BB201" s="1" t="s">
        <v>230</v>
      </c>
      <c r="BC201" s="1" t="s">
        <v>230</v>
      </c>
      <c r="BD201" s="1" t="s">
        <v>137</v>
      </c>
      <c r="BE201" s="1" t="s">
        <v>92</v>
      </c>
      <c r="BF201" s="1" t="s">
        <v>123</v>
      </c>
      <c r="BG201" s="1" t="s">
        <v>123</v>
      </c>
      <c r="BH201" s="1" t="s">
        <v>123</v>
      </c>
      <c r="BI201" s="1" t="s">
        <v>123</v>
      </c>
      <c r="BJ201" s="1" t="s">
        <v>92</v>
      </c>
      <c r="BK201" s="1" t="s">
        <v>102</v>
      </c>
      <c r="BL201" s="1" t="s">
        <v>94</v>
      </c>
      <c r="BM201" s="1" t="s">
        <v>109</v>
      </c>
      <c r="BN201" s="1" t="s">
        <v>192</v>
      </c>
      <c r="BO201" s="1" t="s">
        <v>78</v>
      </c>
      <c r="BP201" s="1" t="s">
        <v>660</v>
      </c>
      <c r="BR201" s="1" t="s">
        <v>901</v>
      </c>
    </row>
    <row r="202" spans="2:70" ht="14.85" customHeight="1">
      <c r="B202" s="1">
        <v>412</v>
      </c>
      <c r="C202" s="1" t="s">
        <v>902</v>
      </c>
      <c r="D202" s="1">
        <v>6</v>
      </c>
      <c r="E202" s="1" t="s">
        <v>68</v>
      </c>
      <c r="F202" s="1" t="s">
        <v>903</v>
      </c>
      <c r="G202" s="1" t="s">
        <v>902</v>
      </c>
      <c r="H202" s="1" t="s">
        <v>904</v>
      </c>
      <c r="I202" s="1">
        <v>2010</v>
      </c>
      <c r="J202" s="1" t="s">
        <v>72</v>
      </c>
      <c r="K202"/>
      <c r="L202"/>
      <c r="M202"/>
      <c r="N202" s="1" t="s">
        <v>134</v>
      </c>
      <c r="O202"/>
      <c r="P202"/>
      <c r="Q202"/>
      <c r="R202"/>
      <c r="S202"/>
      <c r="T202"/>
      <c r="U202"/>
      <c r="V202"/>
      <c r="W202"/>
      <c r="X202"/>
      <c r="Y202"/>
      <c r="Z202"/>
      <c r="AA202"/>
      <c r="AB202"/>
      <c r="AC202" s="1" t="s">
        <v>74</v>
      </c>
      <c r="AE202" s="1" t="s">
        <v>87</v>
      </c>
      <c r="AF202" s="1" t="s">
        <v>76</v>
      </c>
      <c r="AG202" s="1" t="s">
        <v>77</v>
      </c>
      <c r="AI202" s="1" t="s">
        <v>87</v>
      </c>
      <c r="AJ202" s="1" t="s">
        <v>116</v>
      </c>
      <c r="AK202" s="1" t="s">
        <v>103</v>
      </c>
      <c r="AN202" s="1" t="s">
        <v>657</v>
      </c>
      <c r="AO202" s="1" t="s">
        <v>104</v>
      </c>
      <c r="AP202" s="1" t="s">
        <v>104</v>
      </c>
      <c r="AQ202" s="1" t="s">
        <v>102</v>
      </c>
      <c r="AR202" s="1" t="s">
        <v>102</v>
      </c>
      <c r="AS202" s="1" t="s">
        <v>87</v>
      </c>
      <c r="AU202" s="1" t="s">
        <v>88</v>
      </c>
      <c r="AV202" s="1" t="s">
        <v>78</v>
      </c>
      <c r="AW202" s="1" t="s">
        <v>106</v>
      </c>
      <c r="AX202" s="1" t="s">
        <v>78</v>
      </c>
      <c r="AY202" s="1" t="s">
        <v>107</v>
      </c>
      <c r="AZ202" s="1" t="s">
        <v>185</v>
      </c>
      <c r="BA202" s="1" t="s">
        <v>170</v>
      </c>
      <c r="BB202" s="1" t="s">
        <v>665</v>
      </c>
      <c r="BC202" s="1" t="s">
        <v>230</v>
      </c>
      <c r="BD202" s="1" t="s">
        <v>144</v>
      </c>
      <c r="BE202" s="1" t="s">
        <v>93</v>
      </c>
      <c r="BF202" s="1" t="s">
        <v>93</v>
      </c>
      <c r="BG202" s="1" t="s">
        <v>92</v>
      </c>
      <c r="BH202" s="1" t="s">
        <v>92</v>
      </c>
      <c r="BI202" s="1" t="s">
        <v>92</v>
      </c>
      <c r="BJ202" s="1" t="s">
        <v>93</v>
      </c>
      <c r="BK202" s="1" t="s">
        <v>94</v>
      </c>
      <c r="BL202" s="1" t="s">
        <v>138</v>
      </c>
      <c r="BM202" s="1" t="s">
        <v>691</v>
      </c>
      <c r="BN202" s="1" t="s">
        <v>125</v>
      </c>
      <c r="BO202" s="1" t="s">
        <v>87</v>
      </c>
    </row>
    <row r="203" spans="2:70" ht="14.85" customHeight="1">
      <c r="B203" s="1">
        <v>415</v>
      </c>
      <c r="C203" s="1" t="s">
        <v>905</v>
      </c>
      <c r="D203" s="1">
        <v>6</v>
      </c>
      <c r="E203" s="1" t="s">
        <v>68</v>
      </c>
      <c r="F203" s="1" t="s">
        <v>906</v>
      </c>
      <c r="G203" s="1" t="s">
        <v>905</v>
      </c>
      <c r="H203" s="1" t="s">
        <v>907</v>
      </c>
      <c r="I203" s="1">
        <v>2009</v>
      </c>
      <c r="J203" s="1" t="s">
        <v>161</v>
      </c>
      <c r="K203"/>
      <c r="L203"/>
      <c r="M203"/>
      <c r="N203"/>
      <c r="O203" s="1" t="s">
        <v>178</v>
      </c>
      <c r="P203"/>
      <c r="Q203"/>
      <c r="R203"/>
      <c r="S203"/>
      <c r="T203"/>
      <c r="U203"/>
      <c r="V203"/>
      <c r="W203"/>
      <c r="X203"/>
      <c r="Y203"/>
      <c r="Z203"/>
      <c r="AA203"/>
      <c r="AB203"/>
      <c r="AC203" s="1" t="s">
        <v>135</v>
      </c>
      <c r="AI203" s="1" t="s">
        <v>88</v>
      </c>
      <c r="AO203" s="1" t="s">
        <v>84</v>
      </c>
      <c r="AP203" s="1" t="s">
        <v>136</v>
      </c>
      <c r="AQ203" s="1" t="s">
        <v>118</v>
      </c>
      <c r="AR203" s="1" t="s">
        <v>105</v>
      </c>
      <c r="AS203" s="1" t="s">
        <v>87</v>
      </c>
      <c r="AU203" s="1" t="s">
        <v>88</v>
      </c>
      <c r="AV203" s="1" t="s">
        <v>78</v>
      </c>
      <c r="AW203" s="1" t="s">
        <v>158</v>
      </c>
      <c r="AX203" s="1" t="s">
        <v>87</v>
      </c>
      <c r="AY203" s="1" t="s">
        <v>159</v>
      </c>
      <c r="AZ203" s="1" t="s">
        <v>89</v>
      </c>
      <c r="BA203" s="1" t="s">
        <v>89</v>
      </c>
      <c r="BB203" s="1" t="s">
        <v>698</v>
      </c>
      <c r="BC203" s="1" t="s">
        <v>665</v>
      </c>
      <c r="BD203" s="1" t="s">
        <v>91</v>
      </c>
      <c r="BE203" s="1" t="s">
        <v>93</v>
      </c>
      <c r="BF203" s="1" t="s">
        <v>92</v>
      </c>
      <c r="BG203" s="1" t="s">
        <v>92</v>
      </c>
      <c r="BH203" s="1" t="s">
        <v>123</v>
      </c>
      <c r="BI203" s="1" t="s">
        <v>123</v>
      </c>
      <c r="BJ203" s="1" t="s">
        <v>92</v>
      </c>
      <c r="BK203" s="1" t="s">
        <v>124</v>
      </c>
      <c r="BL203" s="1" t="s">
        <v>138</v>
      </c>
      <c r="BM203" s="1" t="s">
        <v>666</v>
      </c>
      <c r="BN203" s="1" t="s">
        <v>125</v>
      </c>
      <c r="BO203" s="1" t="s">
        <v>78</v>
      </c>
      <c r="BP203" s="1" t="s">
        <v>667</v>
      </c>
    </row>
    <row r="204" spans="2:70" ht="14.85" customHeight="1">
      <c r="B204" s="1">
        <v>417</v>
      </c>
      <c r="C204" s="1" t="s">
        <v>908</v>
      </c>
      <c r="D204" s="1">
        <v>6</v>
      </c>
      <c r="E204" s="1" t="s">
        <v>68</v>
      </c>
      <c r="F204" s="1" t="s">
        <v>909</v>
      </c>
      <c r="G204" s="1" t="s">
        <v>908</v>
      </c>
      <c r="H204" s="1" t="s">
        <v>910</v>
      </c>
      <c r="I204" s="1">
        <v>2003</v>
      </c>
      <c r="J204" s="1" t="s">
        <v>161</v>
      </c>
      <c r="K204"/>
      <c r="L204"/>
      <c r="M204"/>
      <c r="N204"/>
      <c r="O204" s="1" t="s">
        <v>911</v>
      </c>
      <c r="P204"/>
      <c r="Q204"/>
      <c r="R204"/>
      <c r="S204"/>
      <c r="T204"/>
      <c r="U204"/>
      <c r="V204"/>
      <c r="W204"/>
      <c r="X204"/>
      <c r="Y204"/>
      <c r="Z204"/>
      <c r="AA204"/>
      <c r="AB204"/>
      <c r="AC204" s="1" t="s">
        <v>148</v>
      </c>
      <c r="AE204" s="1" t="s">
        <v>162</v>
      </c>
      <c r="AF204" s="1" t="s">
        <v>76</v>
      </c>
      <c r="AG204" s="1" t="s">
        <v>164</v>
      </c>
      <c r="AI204" s="1" t="s">
        <v>78</v>
      </c>
      <c r="AJ204" s="1" t="s">
        <v>309</v>
      </c>
      <c r="AK204" s="1" t="s">
        <v>80</v>
      </c>
      <c r="AM204" s="1" t="s">
        <v>222</v>
      </c>
      <c r="AN204" s="1" t="s">
        <v>705</v>
      </c>
      <c r="AO204" s="1" t="s">
        <v>83</v>
      </c>
      <c r="AP204" s="1" t="s">
        <v>83</v>
      </c>
      <c r="AQ204" s="1" t="s">
        <v>196</v>
      </c>
      <c r="AR204" s="1" t="s">
        <v>105</v>
      </c>
      <c r="AS204" s="1" t="s">
        <v>78</v>
      </c>
      <c r="AT204" s="1" t="s">
        <v>228</v>
      </c>
      <c r="AU204" s="1" t="s">
        <v>78</v>
      </c>
      <c r="AV204" s="1" t="s">
        <v>78</v>
      </c>
      <c r="AW204" s="1" t="s">
        <v>119</v>
      </c>
      <c r="AX204" s="1" t="s">
        <v>87</v>
      </c>
      <c r="AY204" s="1" t="s">
        <v>107</v>
      </c>
      <c r="AZ204" s="1" t="s">
        <v>89</v>
      </c>
      <c r="BA204" s="1" t="s">
        <v>89</v>
      </c>
      <c r="BB204" s="1" t="s">
        <v>659</v>
      </c>
      <c r="BC204" s="1" t="s">
        <v>659</v>
      </c>
      <c r="BD204" s="1" t="s">
        <v>144</v>
      </c>
      <c r="BE204" s="1" t="s">
        <v>93</v>
      </c>
      <c r="BF204" s="1" t="s">
        <v>93</v>
      </c>
      <c r="BG204" s="1" t="s">
        <v>93</v>
      </c>
      <c r="BH204" s="1" t="s">
        <v>93</v>
      </c>
      <c r="BI204" s="1" t="s">
        <v>93</v>
      </c>
      <c r="BJ204" s="1" t="s">
        <v>93</v>
      </c>
      <c r="BK204" s="1" t="s">
        <v>138</v>
      </c>
      <c r="BL204" s="1" t="s">
        <v>138</v>
      </c>
      <c r="BM204" s="1" t="s">
        <v>691</v>
      </c>
      <c r="BN204" s="1" t="s">
        <v>139</v>
      </c>
      <c r="BO204" s="1" t="s">
        <v>78</v>
      </c>
      <c r="BP204" s="1" t="s">
        <v>687</v>
      </c>
      <c r="BR204" s="1" t="s">
        <v>912</v>
      </c>
    </row>
    <row r="205" spans="2:70" ht="14.85" customHeight="1">
      <c r="B205" s="1">
        <v>419</v>
      </c>
      <c r="C205" s="1" t="s">
        <v>917</v>
      </c>
      <c r="D205" s="1">
        <v>6</v>
      </c>
      <c r="E205" s="1" t="s">
        <v>68</v>
      </c>
      <c r="F205" s="1" t="s">
        <v>918</v>
      </c>
      <c r="G205" s="1" t="s">
        <v>917</v>
      </c>
      <c r="H205" s="1" t="s">
        <v>919</v>
      </c>
      <c r="I205" s="1">
        <v>1991</v>
      </c>
      <c r="J205" s="1" t="s">
        <v>95</v>
      </c>
      <c r="K205"/>
      <c r="L205"/>
      <c r="M205"/>
      <c r="N205"/>
      <c r="O205"/>
      <c r="P205"/>
      <c r="Q205"/>
      <c r="R205"/>
      <c r="S205"/>
      <c r="T205"/>
      <c r="U205"/>
      <c r="V205"/>
      <c r="W205"/>
      <c r="X205"/>
      <c r="Y205"/>
      <c r="Z205"/>
      <c r="AA205" s="1" t="s">
        <v>391</v>
      </c>
      <c r="AB205" s="1"/>
      <c r="AC205" s="1" t="s">
        <v>148</v>
      </c>
      <c r="AE205" s="1" t="s">
        <v>87</v>
      </c>
      <c r="AF205" s="1" t="s">
        <v>206</v>
      </c>
      <c r="AG205" s="1" t="s">
        <v>156</v>
      </c>
      <c r="AH205" s="1" t="s">
        <v>920</v>
      </c>
      <c r="AI205" s="1" t="s">
        <v>87</v>
      </c>
      <c r="AJ205" s="1" t="s">
        <v>116</v>
      </c>
      <c r="AK205" s="1" t="s">
        <v>166</v>
      </c>
      <c r="AN205" s="1" t="s">
        <v>739</v>
      </c>
      <c r="AO205" s="1" t="s">
        <v>128</v>
      </c>
      <c r="AP205" s="1" t="s">
        <v>83</v>
      </c>
      <c r="AQ205" s="1" t="s">
        <v>118</v>
      </c>
      <c r="AR205" s="1" t="s">
        <v>105</v>
      </c>
      <c r="AS205" s="1" t="s">
        <v>87</v>
      </c>
      <c r="AU205" s="1" t="s">
        <v>88</v>
      </c>
      <c r="AV205" s="1" t="s">
        <v>78</v>
      </c>
      <c r="AW205" s="1" t="s">
        <v>158</v>
      </c>
      <c r="AX205" s="1" t="s">
        <v>87</v>
      </c>
      <c r="AY205" s="1" t="s">
        <v>107</v>
      </c>
      <c r="AZ205" s="1" t="s">
        <v>170</v>
      </c>
      <c r="BA205" s="1" t="s">
        <v>183</v>
      </c>
      <c r="BB205" s="1" t="s">
        <v>230</v>
      </c>
      <c r="BC205" s="1" t="s">
        <v>230</v>
      </c>
      <c r="BD205" s="1" t="s">
        <v>137</v>
      </c>
      <c r="BE205" s="1" t="s">
        <v>93</v>
      </c>
      <c r="BF205" s="1" t="s">
        <v>93</v>
      </c>
      <c r="BG205" s="1" t="s">
        <v>92</v>
      </c>
      <c r="BH205" s="1" t="s">
        <v>92</v>
      </c>
      <c r="BI205" s="1" t="s">
        <v>92</v>
      </c>
      <c r="BJ205" s="1" t="s">
        <v>123</v>
      </c>
      <c r="BK205" s="1" t="s">
        <v>124</v>
      </c>
      <c r="BL205" s="1" t="s">
        <v>138</v>
      </c>
      <c r="BM205" s="1" t="s">
        <v>695</v>
      </c>
      <c r="BN205" s="1" t="s">
        <v>139</v>
      </c>
      <c r="BO205" s="1" t="s">
        <v>78</v>
      </c>
      <c r="BP205" s="1" t="s">
        <v>687</v>
      </c>
    </row>
    <row r="206" spans="2:70" ht="14.85" customHeight="1">
      <c r="B206" s="1">
        <v>420</v>
      </c>
      <c r="C206" s="1" t="s">
        <v>921</v>
      </c>
      <c r="D206" s="1">
        <v>6</v>
      </c>
      <c r="E206" s="1" t="s">
        <v>68</v>
      </c>
      <c r="F206" s="1" t="s">
        <v>922</v>
      </c>
      <c r="G206" s="1" t="s">
        <v>921</v>
      </c>
      <c r="H206" s="1" t="s">
        <v>923</v>
      </c>
      <c r="I206" s="1">
        <v>1989</v>
      </c>
      <c r="J206" s="1" t="s">
        <v>95</v>
      </c>
      <c r="K206"/>
      <c r="L206"/>
      <c r="M206"/>
      <c r="N206"/>
      <c r="O206"/>
      <c r="P206"/>
      <c r="Q206"/>
      <c r="R206"/>
      <c r="S206"/>
      <c r="T206"/>
      <c r="U206"/>
      <c r="V206"/>
      <c r="W206"/>
      <c r="X206"/>
      <c r="Y206"/>
      <c r="Z206"/>
      <c r="AA206" s="1" t="s">
        <v>96</v>
      </c>
      <c r="AB206" s="1"/>
      <c r="AC206" s="1" t="s">
        <v>148</v>
      </c>
      <c r="AE206" s="1" t="s">
        <v>87</v>
      </c>
      <c r="AF206" s="1" t="s">
        <v>76</v>
      </c>
      <c r="AG206" s="1" t="s">
        <v>77</v>
      </c>
      <c r="AI206" s="1" t="s">
        <v>87</v>
      </c>
      <c r="AJ206" s="1" t="s">
        <v>309</v>
      </c>
      <c r="AK206" s="1" t="s">
        <v>166</v>
      </c>
      <c r="AN206" s="1" t="s">
        <v>739</v>
      </c>
      <c r="AO206" s="1" t="s">
        <v>84</v>
      </c>
      <c r="AP206" s="1" t="s">
        <v>83</v>
      </c>
      <c r="AQ206" s="1" t="s">
        <v>196</v>
      </c>
      <c r="AR206" s="1" t="s">
        <v>105</v>
      </c>
      <c r="AS206" s="1" t="s">
        <v>87</v>
      </c>
      <c r="AU206" s="1" t="s">
        <v>88</v>
      </c>
      <c r="AV206" s="1" t="s">
        <v>78</v>
      </c>
      <c r="AW206" s="1" t="s">
        <v>106</v>
      </c>
      <c r="AX206" s="1" t="s">
        <v>87</v>
      </c>
      <c r="AY206" s="1" t="s">
        <v>107</v>
      </c>
      <c r="AZ206" s="1" t="s">
        <v>170</v>
      </c>
      <c r="BA206" s="1" t="s">
        <v>89</v>
      </c>
      <c r="BB206" s="1" t="s">
        <v>230</v>
      </c>
      <c r="BC206" s="1" t="s">
        <v>659</v>
      </c>
      <c r="BD206" s="1" t="s">
        <v>137</v>
      </c>
      <c r="BE206" s="1" t="s">
        <v>93</v>
      </c>
      <c r="BF206" s="1" t="s">
        <v>93</v>
      </c>
      <c r="BG206" s="1" t="s">
        <v>93</v>
      </c>
      <c r="BH206" s="1" t="s">
        <v>93</v>
      </c>
      <c r="BI206" s="1" t="s">
        <v>93</v>
      </c>
      <c r="BJ206" s="1" t="s">
        <v>93</v>
      </c>
      <c r="BK206" s="1" t="s">
        <v>138</v>
      </c>
      <c r="BL206" s="1" t="s">
        <v>138</v>
      </c>
      <c r="BM206" s="1" t="s">
        <v>672</v>
      </c>
      <c r="BN206" s="1" t="s">
        <v>208</v>
      </c>
      <c r="BO206" s="1" t="s">
        <v>78</v>
      </c>
      <c r="BP206" s="1" t="s">
        <v>687</v>
      </c>
    </row>
    <row r="207" spans="2:70" ht="14.85" customHeight="1">
      <c r="B207" s="1">
        <v>421</v>
      </c>
      <c r="C207" s="1" t="s">
        <v>924</v>
      </c>
      <c r="D207" s="1">
        <v>6</v>
      </c>
      <c r="E207" s="1" t="s">
        <v>68</v>
      </c>
      <c r="F207" s="1" t="s">
        <v>925</v>
      </c>
      <c r="G207" s="1" t="s">
        <v>924</v>
      </c>
      <c r="H207" s="1" t="s">
        <v>926</v>
      </c>
      <c r="I207" s="1">
        <v>2004</v>
      </c>
      <c r="J207" s="1" t="s">
        <v>671</v>
      </c>
      <c r="K207"/>
      <c r="L207"/>
      <c r="M207"/>
      <c r="N207"/>
      <c r="O207"/>
      <c r="P207"/>
      <c r="Q207"/>
      <c r="R207" s="1" t="s">
        <v>354</v>
      </c>
      <c r="S207"/>
      <c r="T207"/>
      <c r="U207"/>
      <c r="V207"/>
      <c r="W207"/>
      <c r="X207"/>
      <c r="Y207"/>
      <c r="Z207"/>
      <c r="AA207"/>
      <c r="AB207"/>
      <c r="AC207" s="1" t="s">
        <v>148</v>
      </c>
      <c r="AE207" s="1" t="s">
        <v>75</v>
      </c>
      <c r="AF207" s="1" t="s">
        <v>76</v>
      </c>
      <c r="AG207" s="1" t="s">
        <v>77</v>
      </c>
      <c r="AI207" s="1" t="s">
        <v>87</v>
      </c>
      <c r="AJ207" s="1" t="s">
        <v>149</v>
      </c>
      <c r="AK207" s="1" t="s">
        <v>156</v>
      </c>
      <c r="AL207" s="1" t="s">
        <v>927</v>
      </c>
      <c r="AM207" s="1" t="s">
        <v>81</v>
      </c>
      <c r="AN207" s="1" t="s">
        <v>718</v>
      </c>
      <c r="AO207" s="1" t="s">
        <v>136</v>
      </c>
      <c r="AP207" s="1" t="s">
        <v>104</v>
      </c>
      <c r="AQ207" s="1" t="s">
        <v>85</v>
      </c>
      <c r="AR207" s="1" t="s">
        <v>105</v>
      </c>
      <c r="AS207" s="1" t="s">
        <v>87</v>
      </c>
      <c r="AU207" s="1" t="s">
        <v>88</v>
      </c>
      <c r="AV207" s="1" t="s">
        <v>78</v>
      </c>
      <c r="AW207" s="1" t="s">
        <v>119</v>
      </c>
      <c r="AX207" s="1" t="s">
        <v>87</v>
      </c>
      <c r="AY207" s="1" t="s">
        <v>107</v>
      </c>
      <c r="AZ207" s="1" t="s">
        <v>89</v>
      </c>
      <c r="BA207" s="1" t="s">
        <v>89</v>
      </c>
      <c r="BB207" s="1" t="s">
        <v>659</v>
      </c>
      <c r="BC207" s="1" t="s">
        <v>659</v>
      </c>
      <c r="BD207" s="1" t="s">
        <v>137</v>
      </c>
      <c r="BE207" s="1" t="s">
        <v>92</v>
      </c>
      <c r="BF207" s="1" t="s">
        <v>92</v>
      </c>
      <c r="BG207" s="1" t="s">
        <v>92</v>
      </c>
      <c r="BH207" s="1" t="s">
        <v>92</v>
      </c>
      <c r="BI207" s="1" t="s">
        <v>92</v>
      </c>
      <c r="BJ207" s="1" t="s">
        <v>93</v>
      </c>
      <c r="BK207" s="1" t="s">
        <v>138</v>
      </c>
      <c r="BL207" s="1" t="s">
        <v>94</v>
      </c>
      <c r="BM207" s="1" t="s">
        <v>686</v>
      </c>
      <c r="BN207" s="1" t="s">
        <v>139</v>
      </c>
      <c r="BO207" s="1" t="s">
        <v>78</v>
      </c>
      <c r="BP207" s="1" t="s">
        <v>687</v>
      </c>
    </row>
    <row r="208" spans="2:70" ht="14.85" customHeight="1">
      <c r="B208" s="1">
        <v>418</v>
      </c>
      <c r="C208" s="1" t="s">
        <v>913</v>
      </c>
      <c r="D208" s="1">
        <v>6</v>
      </c>
      <c r="E208" s="1" t="s">
        <v>68</v>
      </c>
      <c r="F208" s="1" t="s">
        <v>914</v>
      </c>
      <c r="G208" s="1" t="s">
        <v>913</v>
      </c>
      <c r="H208" s="1" t="s">
        <v>915</v>
      </c>
      <c r="I208" s="1">
        <v>2015</v>
      </c>
      <c r="J208" s="1" t="s">
        <v>697</v>
      </c>
      <c r="K208"/>
      <c r="L208"/>
      <c r="M208"/>
      <c r="N208"/>
      <c r="O208"/>
      <c r="P208"/>
      <c r="Q208"/>
      <c r="R208"/>
      <c r="S208"/>
      <c r="T208"/>
      <c r="U208"/>
      <c r="V208"/>
      <c r="W208"/>
      <c r="X208"/>
      <c r="Y208"/>
      <c r="Z208" s="1" t="s">
        <v>916</v>
      </c>
      <c r="AA208"/>
      <c r="AB208"/>
      <c r="AC208" s="1" t="s">
        <v>148</v>
      </c>
      <c r="AE208" s="1" t="s">
        <v>75</v>
      </c>
      <c r="AF208" s="1" t="s">
        <v>76</v>
      </c>
      <c r="AG208" s="1" t="s">
        <v>164</v>
      </c>
      <c r="AI208" s="1" t="s">
        <v>87</v>
      </c>
      <c r="AJ208" s="1" t="s">
        <v>165</v>
      </c>
      <c r="AK208" s="1" t="s">
        <v>80</v>
      </c>
      <c r="AM208" s="1" t="s">
        <v>167</v>
      </c>
      <c r="AN208" s="1" t="s">
        <v>739</v>
      </c>
      <c r="AO208" s="1" t="s">
        <v>83</v>
      </c>
      <c r="AP208" s="1" t="s">
        <v>83</v>
      </c>
      <c r="AQ208" s="1" t="s">
        <v>196</v>
      </c>
      <c r="AR208" s="1" t="s">
        <v>169</v>
      </c>
      <c r="AS208" s="1" t="s">
        <v>87</v>
      </c>
      <c r="AU208" s="1" t="s">
        <v>88</v>
      </c>
      <c r="AV208" s="1" t="s">
        <v>78</v>
      </c>
      <c r="AW208" s="1" t="s">
        <v>119</v>
      </c>
      <c r="AX208" s="1" t="s">
        <v>78</v>
      </c>
      <c r="AY208" s="1" t="s">
        <v>102</v>
      </c>
      <c r="AZ208" s="1" t="s">
        <v>89</v>
      </c>
      <c r="BA208" s="1" t="s">
        <v>89</v>
      </c>
      <c r="BB208" s="1" t="s">
        <v>658</v>
      </c>
      <c r="BC208" s="1" t="s">
        <v>659</v>
      </c>
      <c r="BD208" s="1" t="s">
        <v>144</v>
      </c>
      <c r="BE208" s="1" t="s">
        <v>92</v>
      </c>
      <c r="BF208" s="1" t="s">
        <v>92</v>
      </c>
      <c r="BG208" s="1" t="s">
        <v>92</v>
      </c>
      <c r="BH208" s="1" t="s">
        <v>92</v>
      </c>
      <c r="BI208" s="1" t="s">
        <v>92</v>
      </c>
      <c r="BJ208" s="1" t="s">
        <v>92</v>
      </c>
      <c r="BK208" s="1" t="s">
        <v>124</v>
      </c>
      <c r="BL208" s="1" t="s">
        <v>138</v>
      </c>
      <c r="BM208" s="1" t="s">
        <v>695</v>
      </c>
      <c r="BN208" s="1" t="s">
        <v>125</v>
      </c>
      <c r="BO208" s="1" t="s">
        <v>78</v>
      </c>
      <c r="BP208" s="1" t="s">
        <v>660</v>
      </c>
    </row>
    <row r="209" spans="2:70" ht="14.85" customHeight="1">
      <c r="B209" s="1">
        <v>425</v>
      </c>
      <c r="C209" s="1" t="s">
        <v>928</v>
      </c>
      <c r="D209" s="1">
        <v>6</v>
      </c>
      <c r="E209" s="1" t="s">
        <v>68</v>
      </c>
      <c r="F209" s="1" t="s">
        <v>929</v>
      </c>
      <c r="G209" s="1" t="s">
        <v>928</v>
      </c>
      <c r="H209" s="1" t="s">
        <v>930</v>
      </c>
      <c r="I209" s="1">
        <v>2000</v>
      </c>
      <c r="J209" s="1" t="s">
        <v>95</v>
      </c>
      <c r="K209"/>
      <c r="L209"/>
      <c r="M209"/>
      <c r="N209"/>
      <c r="O209"/>
      <c r="P209"/>
      <c r="Q209"/>
      <c r="R209"/>
      <c r="S209"/>
      <c r="T209"/>
      <c r="U209"/>
      <c r="V209"/>
      <c r="W209"/>
      <c r="X209"/>
      <c r="Y209"/>
      <c r="Z209"/>
      <c r="AA209" s="1" t="s">
        <v>346</v>
      </c>
      <c r="AB209" s="1"/>
      <c r="AC209" s="1" t="s">
        <v>148</v>
      </c>
      <c r="AE209" s="1" t="s">
        <v>87</v>
      </c>
      <c r="AF209" s="1" t="s">
        <v>76</v>
      </c>
      <c r="AG209" s="1" t="s">
        <v>77</v>
      </c>
      <c r="AI209" s="1" t="s">
        <v>87</v>
      </c>
      <c r="AJ209" s="1" t="s">
        <v>79</v>
      </c>
      <c r="AK209" s="1" t="s">
        <v>103</v>
      </c>
      <c r="AN209" s="1" t="s">
        <v>657</v>
      </c>
      <c r="AO209" s="1" t="s">
        <v>83</v>
      </c>
      <c r="AP209" s="1" t="s">
        <v>104</v>
      </c>
      <c r="AQ209" s="1" t="s">
        <v>85</v>
      </c>
      <c r="AR209" s="1" t="s">
        <v>105</v>
      </c>
      <c r="AS209" s="1" t="s">
        <v>87</v>
      </c>
      <c r="AU209" s="1" t="s">
        <v>88</v>
      </c>
      <c r="AV209" s="1" t="s">
        <v>78</v>
      </c>
      <c r="AW209" s="1" t="s">
        <v>106</v>
      </c>
      <c r="AX209" s="1" t="s">
        <v>87</v>
      </c>
      <c r="AY209" s="1" t="s">
        <v>107</v>
      </c>
      <c r="AZ209" s="1" t="s">
        <v>183</v>
      </c>
      <c r="BA209" s="1" t="s">
        <v>170</v>
      </c>
      <c r="BB209" s="1" t="s">
        <v>658</v>
      </c>
      <c r="BC209" s="1" t="s">
        <v>659</v>
      </c>
      <c r="BD209" s="1" t="s">
        <v>91</v>
      </c>
      <c r="BE209" s="1" t="s">
        <v>93</v>
      </c>
      <c r="BF209" s="1" t="s">
        <v>93</v>
      </c>
      <c r="BG209" s="1" t="s">
        <v>92</v>
      </c>
      <c r="BH209" s="1" t="s">
        <v>92</v>
      </c>
      <c r="BI209" s="1" t="s">
        <v>123</v>
      </c>
      <c r="BJ209" s="1" t="s">
        <v>93</v>
      </c>
      <c r="BK209" s="1" t="s">
        <v>94</v>
      </c>
      <c r="BL209" s="1" t="s">
        <v>94</v>
      </c>
      <c r="BM209" s="1" t="s">
        <v>672</v>
      </c>
      <c r="BN209" s="1" t="s">
        <v>139</v>
      </c>
      <c r="BO209" s="1" t="s">
        <v>78</v>
      </c>
      <c r="BP209" s="1" t="s">
        <v>667</v>
      </c>
      <c r="BR209" s="2" t="s">
        <v>931</v>
      </c>
    </row>
    <row r="210" spans="2:70" ht="14.85" customHeight="1">
      <c r="B210" s="1">
        <v>429</v>
      </c>
      <c r="C210" s="1" t="s">
        <v>932</v>
      </c>
      <c r="D210" s="1">
        <v>6</v>
      </c>
      <c r="E210" s="1" t="s">
        <v>68</v>
      </c>
      <c r="F210" s="1" t="s">
        <v>933</v>
      </c>
      <c r="G210" s="1" t="s">
        <v>932</v>
      </c>
      <c r="H210" s="1" t="s">
        <v>934</v>
      </c>
      <c r="I210" s="1">
        <v>2014</v>
      </c>
      <c r="J210" s="1" t="s">
        <v>97</v>
      </c>
      <c r="K210"/>
      <c r="L210"/>
      <c r="M210"/>
      <c r="N210"/>
      <c r="O210"/>
      <c r="P210"/>
      <c r="Q210"/>
      <c r="R210"/>
      <c r="S210"/>
      <c r="T210"/>
      <c r="U210"/>
      <c r="V210"/>
      <c r="W210"/>
      <c r="X210" s="1" t="s">
        <v>326</v>
      </c>
      <c r="Y210"/>
      <c r="Z210"/>
      <c r="AA210"/>
      <c r="AB210"/>
      <c r="AC210" s="1" t="s">
        <v>135</v>
      </c>
      <c r="AI210" s="1" t="s">
        <v>88</v>
      </c>
      <c r="AO210" s="1" t="s">
        <v>104</v>
      </c>
      <c r="AP210" s="1" t="s">
        <v>104</v>
      </c>
      <c r="AQ210" s="1" t="s">
        <v>85</v>
      </c>
      <c r="AR210" s="1" t="s">
        <v>102</v>
      </c>
      <c r="AS210" s="1" t="s">
        <v>87</v>
      </c>
      <c r="AU210" s="1" t="s">
        <v>88</v>
      </c>
      <c r="AV210" s="1" t="s">
        <v>78</v>
      </c>
      <c r="AW210" s="1" t="s">
        <v>119</v>
      </c>
      <c r="AX210" s="1" t="s">
        <v>78</v>
      </c>
      <c r="AY210" s="1" t="s">
        <v>107</v>
      </c>
      <c r="AZ210" s="1" t="s">
        <v>89</v>
      </c>
      <c r="BA210" s="1" t="s">
        <v>89</v>
      </c>
      <c r="BB210" s="1" t="s">
        <v>698</v>
      </c>
      <c r="BC210" s="1" t="s">
        <v>698</v>
      </c>
      <c r="BD210" s="1" t="s">
        <v>144</v>
      </c>
      <c r="BE210" s="1" t="s">
        <v>93</v>
      </c>
      <c r="BF210" s="1" t="s">
        <v>92</v>
      </c>
      <c r="BG210" s="1" t="s">
        <v>92</v>
      </c>
      <c r="BH210" s="1" t="s">
        <v>92</v>
      </c>
      <c r="BI210" s="1" t="s">
        <v>92</v>
      </c>
      <c r="BJ210" s="1" t="s">
        <v>92</v>
      </c>
      <c r="BK210" s="1" t="s">
        <v>138</v>
      </c>
      <c r="BL210" s="1" t="s">
        <v>138</v>
      </c>
      <c r="BM210" s="1" t="s">
        <v>691</v>
      </c>
      <c r="BN210" s="1" t="s">
        <v>102</v>
      </c>
      <c r="BO210" s="1" t="s">
        <v>78</v>
      </c>
      <c r="BP210" s="1" t="s">
        <v>660</v>
      </c>
    </row>
    <row r="211" spans="2:70" ht="14.85" customHeight="1">
      <c r="B211" s="1">
        <v>430</v>
      </c>
      <c r="C211" s="1" t="s">
        <v>935</v>
      </c>
      <c r="D211" s="1">
        <v>6</v>
      </c>
      <c r="E211" s="1" t="s">
        <v>68</v>
      </c>
      <c r="F211" s="1" t="s">
        <v>936</v>
      </c>
      <c r="G211" s="1" t="s">
        <v>935</v>
      </c>
      <c r="H211" s="1" t="s">
        <v>937</v>
      </c>
      <c r="I211" s="1">
        <v>1998</v>
      </c>
      <c r="J211" s="1" t="s">
        <v>95</v>
      </c>
      <c r="K211"/>
      <c r="L211"/>
      <c r="M211"/>
      <c r="N211"/>
      <c r="O211"/>
      <c r="P211"/>
      <c r="Q211"/>
      <c r="R211"/>
      <c r="S211"/>
      <c r="T211"/>
      <c r="U211"/>
      <c r="V211"/>
      <c r="W211"/>
      <c r="X211"/>
      <c r="Y211"/>
      <c r="Z211"/>
      <c r="AA211" s="1" t="s">
        <v>684</v>
      </c>
      <c r="AB211" s="1"/>
      <c r="AC211" s="1" t="s">
        <v>148</v>
      </c>
      <c r="AE211" s="1" t="s">
        <v>87</v>
      </c>
      <c r="AF211" s="1" t="s">
        <v>76</v>
      </c>
      <c r="AG211" s="1" t="s">
        <v>77</v>
      </c>
      <c r="AI211" s="1" t="s">
        <v>87</v>
      </c>
      <c r="AJ211" s="1" t="s">
        <v>309</v>
      </c>
      <c r="AK211" s="1" t="s">
        <v>103</v>
      </c>
      <c r="AN211" s="1" t="s">
        <v>657</v>
      </c>
      <c r="AO211" s="1" t="s">
        <v>104</v>
      </c>
      <c r="AP211" s="1" t="s">
        <v>104</v>
      </c>
      <c r="AQ211" s="1" t="s">
        <v>85</v>
      </c>
      <c r="AR211" s="1" t="s">
        <v>105</v>
      </c>
      <c r="AS211" s="1" t="s">
        <v>87</v>
      </c>
      <c r="AU211" s="1" t="s">
        <v>88</v>
      </c>
      <c r="AV211" s="1" t="s">
        <v>78</v>
      </c>
      <c r="AW211" s="1" t="s">
        <v>158</v>
      </c>
      <c r="AX211" s="1" t="s">
        <v>87</v>
      </c>
      <c r="AY211" s="1" t="s">
        <v>107</v>
      </c>
      <c r="AZ211" s="1" t="s">
        <v>170</v>
      </c>
      <c r="BA211" s="1" t="s">
        <v>89</v>
      </c>
      <c r="BB211" s="1" t="s">
        <v>230</v>
      </c>
      <c r="BC211" s="1" t="s">
        <v>698</v>
      </c>
      <c r="BD211" s="1" t="s">
        <v>137</v>
      </c>
      <c r="BE211" s="1" t="s">
        <v>92</v>
      </c>
      <c r="BF211" s="1" t="s">
        <v>92</v>
      </c>
      <c r="BG211" s="1" t="s">
        <v>92</v>
      </c>
      <c r="BH211" s="1" t="s">
        <v>92</v>
      </c>
      <c r="BI211" s="1" t="s">
        <v>123</v>
      </c>
      <c r="BJ211" s="1" t="s">
        <v>123</v>
      </c>
      <c r="BK211" s="1" t="s">
        <v>94</v>
      </c>
      <c r="BL211" s="1" t="s">
        <v>94</v>
      </c>
      <c r="BM211" s="1" t="s">
        <v>695</v>
      </c>
      <c r="BN211" s="1" t="s">
        <v>139</v>
      </c>
      <c r="BO211" s="1" t="s">
        <v>78</v>
      </c>
      <c r="BP211" s="1" t="s">
        <v>660</v>
      </c>
    </row>
    <row r="212" spans="2:70" ht="14.85" customHeight="1">
      <c r="B212" s="1">
        <v>431</v>
      </c>
      <c r="C212" s="1" t="s">
        <v>938</v>
      </c>
      <c r="D212" s="1">
        <v>6</v>
      </c>
      <c r="E212" s="1" t="s">
        <v>68</v>
      </c>
      <c r="F212" s="1" t="s">
        <v>939</v>
      </c>
      <c r="G212" s="1" t="s">
        <v>938</v>
      </c>
      <c r="H212" s="1" t="s">
        <v>940</v>
      </c>
      <c r="I212" s="1">
        <v>1998</v>
      </c>
      <c r="J212" s="1" t="s">
        <v>95</v>
      </c>
      <c r="K212"/>
      <c r="L212"/>
      <c r="M212"/>
      <c r="N212"/>
      <c r="O212"/>
      <c r="P212"/>
      <c r="Q212"/>
      <c r="R212"/>
      <c r="S212"/>
      <c r="T212"/>
      <c r="U212"/>
      <c r="V212"/>
      <c r="W212"/>
      <c r="X212"/>
      <c r="Y212"/>
      <c r="Z212"/>
      <c r="AA212" s="1" t="s">
        <v>684</v>
      </c>
      <c r="AB212" s="1"/>
      <c r="AC212" s="1" t="s">
        <v>74</v>
      </c>
      <c r="AE212" s="1" t="s">
        <v>75</v>
      </c>
      <c r="AF212" s="1" t="s">
        <v>175</v>
      </c>
      <c r="AG212" s="1" t="s">
        <v>115</v>
      </c>
      <c r="AI212" s="1" t="s">
        <v>87</v>
      </c>
      <c r="AJ212" s="1" t="s">
        <v>116</v>
      </c>
      <c r="AK212" s="1" t="s">
        <v>156</v>
      </c>
      <c r="AL212" s="1" t="s">
        <v>941</v>
      </c>
      <c r="AM212" s="1" t="s">
        <v>102</v>
      </c>
      <c r="AN212" s="1" t="s">
        <v>657</v>
      </c>
      <c r="AO212" s="1" t="s">
        <v>83</v>
      </c>
      <c r="AP212" s="1" t="s">
        <v>83</v>
      </c>
      <c r="AQ212" s="1" t="s">
        <v>176</v>
      </c>
      <c r="AR212" s="1" t="s">
        <v>130</v>
      </c>
      <c r="AS212" s="1" t="s">
        <v>87</v>
      </c>
      <c r="AU212" s="1" t="s">
        <v>88</v>
      </c>
      <c r="AV212" s="1" t="s">
        <v>78</v>
      </c>
      <c r="AW212" s="1" t="s">
        <v>119</v>
      </c>
      <c r="AX212" s="1" t="s">
        <v>87</v>
      </c>
      <c r="AY212" s="1" t="s">
        <v>107</v>
      </c>
      <c r="AZ212" s="1" t="s">
        <v>170</v>
      </c>
      <c r="BA212" s="1" t="s">
        <v>89</v>
      </c>
      <c r="BB212" s="1" t="s">
        <v>230</v>
      </c>
      <c r="BC212" s="1" t="s">
        <v>659</v>
      </c>
      <c r="BD212" s="1" t="s">
        <v>137</v>
      </c>
      <c r="BE212" s="1" t="s">
        <v>93</v>
      </c>
      <c r="BF212" s="1" t="s">
        <v>92</v>
      </c>
      <c r="BG212" s="1" t="s">
        <v>93</v>
      </c>
      <c r="BH212" s="1" t="s">
        <v>93</v>
      </c>
      <c r="BI212" s="1" t="s">
        <v>93</v>
      </c>
      <c r="BJ212" s="1" t="s">
        <v>93</v>
      </c>
      <c r="BK212" s="1" t="s">
        <v>124</v>
      </c>
      <c r="BL212" s="1" t="s">
        <v>94</v>
      </c>
      <c r="BM212" s="1" t="s">
        <v>695</v>
      </c>
      <c r="BN212" s="1" t="s">
        <v>139</v>
      </c>
      <c r="BO212" s="1" t="s">
        <v>78</v>
      </c>
      <c r="BP212" s="1" t="s">
        <v>156</v>
      </c>
      <c r="BQ212" s="1" t="s">
        <v>942</v>
      </c>
    </row>
    <row r="213" spans="2:70" ht="14.85" customHeight="1">
      <c r="B213" s="1">
        <v>434</v>
      </c>
      <c r="C213" s="1" t="s">
        <v>943</v>
      </c>
      <c r="D213" s="1">
        <v>6</v>
      </c>
      <c r="E213" s="1" t="s">
        <v>68</v>
      </c>
      <c r="F213" s="1" t="s">
        <v>944</v>
      </c>
      <c r="G213" s="1" t="s">
        <v>943</v>
      </c>
      <c r="H213" s="1" t="s">
        <v>945</v>
      </c>
      <c r="I213" s="1">
        <v>2012</v>
      </c>
      <c r="J213" s="1" t="s">
        <v>95</v>
      </c>
      <c r="K213"/>
      <c r="L213"/>
      <c r="M213"/>
      <c r="N213"/>
      <c r="O213"/>
      <c r="P213"/>
      <c r="Q213"/>
      <c r="R213"/>
      <c r="S213"/>
      <c r="T213"/>
      <c r="U213"/>
      <c r="V213"/>
      <c r="W213"/>
      <c r="X213"/>
      <c r="Y213"/>
      <c r="Z213"/>
      <c r="AA213" s="1" t="s">
        <v>227</v>
      </c>
      <c r="AB213" s="1"/>
      <c r="AC213" s="1" t="s">
        <v>135</v>
      </c>
      <c r="AI213" s="1" t="s">
        <v>88</v>
      </c>
      <c r="AO213" s="1" t="s">
        <v>83</v>
      </c>
      <c r="AP213" s="1" t="s">
        <v>104</v>
      </c>
      <c r="AQ213" s="1" t="s">
        <v>129</v>
      </c>
      <c r="AR213" s="1" t="s">
        <v>86</v>
      </c>
      <c r="AS213" s="1" t="s">
        <v>87</v>
      </c>
      <c r="AU213" s="1" t="s">
        <v>88</v>
      </c>
      <c r="AV213" s="1" t="s">
        <v>78</v>
      </c>
      <c r="AW213" s="1" t="s">
        <v>119</v>
      </c>
      <c r="AX213" s="1" t="s">
        <v>87</v>
      </c>
      <c r="AY213" s="1" t="s">
        <v>107</v>
      </c>
      <c r="AZ213" s="1" t="s">
        <v>170</v>
      </c>
      <c r="BA213" s="1" t="s">
        <v>170</v>
      </c>
      <c r="BB213" s="1" t="s">
        <v>659</v>
      </c>
      <c r="BC213" s="1" t="s">
        <v>230</v>
      </c>
      <c r="BD213" s="1" t="s">
        <v>91</v>
      </c>
      <c r="BE213" s="1" t="s">
        <v>93</v>
      </c>
      <c r="BF213" s="1" t="s">
        <v>92</v>
      </c>
      <c r="BG213" s="1" t="s">
        <v>92</v>
      </c>
      <c r="BH213" s="1" t="s">
        <v>92</v>
      </c>
      <c r="BI213" s="1" t="s">
        <v>93</v>
      </c>
      <c r="BJ213" s="1" t="s">
        <v>123</v>
      </c>
      <c r="BK213" s="1" t="s">
        <v>124</v>
      </c>
      <c r="BL213" s="1" t="s">
        <v>94</v>
      </c>
      <c r="BM213" s="1" t="s">
        <v>672</v>
      </c>
      <c r="BN213" s="1" t="s">
        <v>192</v>
      </c>
      <c r="BO213" s="1" t="s">
        <v>78</v>
      </c>
      <c r="BP213" s="1" t="s">
        <v>660</v>
      </c>
    </row>
    <row r="214" spans="2:70" ht="14.85" customHeight="1">
      <c r="B214" s="1">
        <v>437</v>
      </c>
      <c r="C214" s="1" t="s">
        <v>946</v>
      </c>
      <c r="D214" s="1">
        <v>6</v>
      </c>
      <c r="E214" s="1" t="s">
        <v>68</v>
      </c>
      <c r="F214" s="1" t="s">
        <v>947</v>
      </c>
      <c r="G214" s="1" t="s">
        <v>946</v>
      </c>
      <c r="H214" s="1" t="s">
        <v>948</v>
      </c>
      <c r="I214" s="1">
        <v>2011</v>
      </c>
      <c r="J214" s="1" t="s">
        <v>95</v>
      </c>
      <c r="K214"/>
      <c r="L214"/>
      <c r="M214"/>
      <c r="N214"/>
      <c r="O214"/>
      <c r="P214"/>
      <c r="Q214"/>
      <c r="R214"/>
      <c r="S214"/>
      <c r="T214"/>
      <c r="U214"/>
      <c r="V214"/>
      <c r="W214"/>
      <c r="X214"/>
      <c r="Y214"/>
      <c r="Z214"/>
      <c r="AA214" s="1" t="s">
        <v>391</v>
      </c>
      <c r="AB214" s="1"/>
      <c r="AC214" s="1" t="s">
        <v>74</v>
      </c>
      <c r="AE214" s="1" t="s">
        <v>162</v>
      </c>
      <c r="AF214" s="1" t="s">
        <v>100</v>
      </c>
      <c r="AG214" s="1" t="s">
        <v>77</v>
      </c>
      <c r="AI214" s="1" t="s">
        <v>87</v>
      </c>
      <c r="AJ214" s="1" t="s">
        <v>79</v>
      </c>
      <c r="AK214" s="1" t="s">
        <v>80</v>
      </c>
      <c r="AM214" s="1" t="s">
        <v>167</v>
      </c>
      <c r="AN214" s="1" t="s">
        <v>657</v>
      </c>
      <c r="AO214" s="1" t="s">
        <v>84</v>
      </c>
      <c r="AP214" s="1" t="s">
        <v>104</v>
      </c>
      <c r="AQ214" s="1" t="s">
        <v>85</v>
      </c>
      <c r="AR214" s="1" t="s">
        <v>105</v>
      </c>
      <c r="AS214" s="1" t="s">
        <v>87</v>
      </c>
      <c r="AU214" s="1" t="s">
        <v>88</v>
      </c>
      <c r="AV214" s="1" t="s">
        <v>78</v>
      </c>
      <c r="AW214" s="1" t="s">
        <v>119</v>
      </c>
      <c r="AX214" s="1" t="s">
        <v>78</v>
      </c>
      <c r="AY214" s="1" t="s">
        <v>107</v>
      </c>
      <c r="AZ214" s="1" t="s">
        <v>185</v>
      </c>
      <c r="BA214" s="1" t="s">
        <v>89</v>
      </c>
      <c r="BB214" s="1" t="s">
        <v>665</v>
      </c>
      <c r="BC214" s="1" t="s">
        <v>230</v>
      </c>
      <c r="BD214" s="1" t="s">
        <v>137</v>
      </c>
      <c r="BE214" s="1" t="s">
        <v>93</v>
      </c>
      <c r="BF214" s="1" t="s">
        <v>93</v>
      </c>
      <c r="BG214" s="1" t="s">
        <v>93</v>
      </c>
      <c r="BH214" s="1" t="s">
        <v>93</v>
      </c>
      <c r="BI214" s="1" t="s">
        <v>92</v>
      </c>
      <c r="BJ214" s="1" t="s">
        <v>93</v>
      </c>
      <c r="BK214" s="1" t="s">
        <v>94</v>
      </c>
      <c r="BL214" s="1" t="s">
        <v>138</v>
      </c>
      <c r="BM214" s="1" t="s">
        <v>691</v>
      </c>
      <c r="BN214" s="1" t="s">
        <v>139</v>
      </c>
      <c r="BO214" s="1" t="s">
        <v>78</v>
      </c>
      <c r="BP214" s="1" t="s">
        <v>677</v>
      </c>
    </row>
    <row r="215" spans="2:70" ht="14.85" customHeight="1">
      <c r="B215" s="1">
        <v>438</v>
      </c>
      <c r="C215" s="1" t="s">
        <v>949</v>
      </c>
      <c r="D215" s="1">
        <v>6</v>
      </c>
      <c r="E215" s="1" t="s">
        <v>68</v>
      </c>
      <c r="F215" s="1" t="s">
        <v>950</v>
      </c>
      <c r="G215" s="1" t="s">
        <v>949</v>
      </c>
      <c r="H215" s="1" t="s">
        <v>951</v>
      </c>
      <c r="I215" s="1">
        <v>1994</v>
      </c>
      <c r="J215" s="1" t="s">
        <v>95</v>
      </c>
      <c r="K215"/>
      <c r="L215"/>
      <c r="M215"/>
      <c r="N215"/>
      <c r="O215"/>
      <c r="P215"/>
      <c r="Q215"/>
      <c r="R215"/>
      <c r="S215"/>
      <c r="T215"/>
      <c r="U215"/>
      <c r="V215"/>
      <c r="W215"/>
      <c r="X215"/>
      <c r="Y215"/>
      <c r="Z215"/>
      <c r="AA215" s="1" t="s">
        <v>96</v>
      </c>
      <c r="AB215" s="1"/>
      <c r="AC215" s="1" t="s">
        <v>148</v>
      </c>
      <c r="AE215" s="1" t="s">
        <v>87</v>
      </c>
      <c r="AF215" s="1" t="s">
        <v>175</v>
      </c>
      <c r="AG215" s="1" t="s">
        <v>164</v>
      </c>
      <c r="AI215" s="1" t="s">
        <v>87</v>
      </c>
      <c r="AJ215" s="1" t="s">
        <v>116</v>
      </c>
      <c r="AK215" s="1" t="s">
        <v>80</v>
      </c>
      <c r="AN215" s="1" t="s">
        <v>718</v>
      </c>
      <c r="AO215" s="1" t="s">
        <v>83</v>
      </c>
      <c r="AP215" s="1" t="s">
        <v>83</v>
      </c>
      <c r="AQ215" s="1" t="s">
        <v>102</v>
      </c>
      <c r="AR215" s="1" t="s">
        <v>105</v>
      </c>
      <c r="AS215" s="1" t="s">
        <v>87</v>
      </c>
      <c r="AU215" s="1" t="s">
        <v>88</v>
      </c>
      <c r="AV215" s="1" t="s">
        <v>78</v>
      </c>
      <c r="AW215" s="1" t="s">
        <v>106</v>
      </c>
      <c r="AX215" s="1" t="s">
        <v>87</v>
      </c>
      <c r="AY215" s="1" t="s">
        <v>107</v>
      </c>
      <c r="AZ215" s="1" t="s">
        <v>170</v>
      </c>
      <c r="BA215" s="1" t="s">
        <v>183</v>
      </c>
      <c r="BB215" s="1" t="s">
        <v>230</v>
      </c>
      <c r="BC215" s="1" t="s">
        <v>230</v>
      </c>
      <c r="BD215" s="1" t="s">
        <v>137</v>
      </c>
      <c r="BE215" s="1" t="s">
        <v>93</v>
      </c>
      <c r="BF215" s="1" t="s">
        <v>93</v>
      </c>
      <c r="BG215" s="1" t="s">
        <v>93</v>
      </c>
      <c r="BH215" s="1" t="s">
        <v>93</v>
      </c>
      <c r="BI215" s="1" t="s">
        <v>93</v>
      </c>
      <c r="BJ215" s="1" t="s">
        <v>93</v>
      </c>
      <c r="BK215" s="1" t="s">
        <v>138</v>
      </c>
      <c r="BL215" s="1" t="s">
        <v>138</v>
      </c>
      <c r="BM215" s="1" t="s">
        <v>672</v>
      </c>
      <c r="BN215" s="1" t="s">
        <v>139</v>
      </c>
      <c r="BO215" s="1" t="s">
        <v>78</v>
      </c>
      <c r="BP215" s="1" t="s">
        <v>687</v>
      </c>
    </row>
    <row r="216" spans="2:70" ht="14.85" customHeight="1">
      <c r="B216" s="1">
        <v>440</v>
      </c>
      <c r="C216" s="1" t="s">
        <v>952</v>
      </c>
      <c r="D216" s="1">
        <v>6</v>
      </c>
      <c r="E216" s="1" t="s">
        <v>68</v>
      </c>
      <c r="F216" s="1" t="s">
        <v>953</v>
      </c>
      <c r="G216" s="1" t="s">
        <v>952</v>
      </c>
      <c r="H216" s="1" t="s">
        <v>954</v>
      </c>
      <c r="I216" s="1">
        <v>2005</v>
      </c>
      <c r="J216" s="1" t="s">
        <v>671</v>
      </c>
      <c r="K216"/>
      <c r="L216"/>
      <c r="M216"/>
      <c r="N216"/>
      <c r="O216"/>
      <c r="P216"/>
      <c r="Q216"/>
      <c r="R216" s="1" t="s">
        <v>955</v>
      </c>
      <c r="S216"/>
      <c r="T216"/>
      <c r="U216"/>
      <c r="V216"/>
      <c r="W216"/>
      <c r="X216"/>
      <c r="Y216"/>
      <c r="Z216"/>
      <c r="AA216"/>
      <c r="AB216"/>
      <c r="AC216" s="1" t="s">
        <v>148</v>
      </c>
      <c r="AE216" s="1" t="s">
        <v>75</v>
      </c>
      <c r="AF216" s="1" t="s">
        <v>76</v>
      </c>
      <c r="AG216" s="1" t="s">
        <v>77</v>
      </c>
      <c r="AI216" s="1" t="s">
        <v>87</v>
      </c>
      <c r="AJ216" s="1" t="s">
        <v>309</v>
      </c>
      <c r="AK216" s="1" t="s">
        <v>156</v>
      </c>
      <c r="AL216" s="1" t="s">
        <v>777</v>
      </c>
      <c r="AM216" s="1" t="s">
        <v>81</v>
      </c>
      <c r="AN216" s="1" t="s">
        <v>705</v>
      </c>
      <c r="AO216" s="1" t="s">
        <v>84</v>
      </c>
      <c r="AP216" s="1" t="s">
        <v>104</v>
      </c>
      <c r="AQ216" s="1" t="s">
        <v>85</v>
      </c>
      <c r="AR216" s="1" t="s">
        <v>86</v>
      </c>
      <c r="AS216" s="1" t="s">
        <v>87</v>
      </c>
      <c r="AU216" s="1" t="s">
        <v>88</v>
      </c>
      <c r="AV216" s="1" t="s">
        <v>87</v>
      </c>
      <c r="AX216" s="1" t="s">
        <v>88</v>
      </c>
      <c r="AZ216" s="1" t="s">
        <v>89</v>
      </c>
      <c r="BA216" s="1" t="s">
        <v>89</v>
      </c>
      <c r="BB216" s="1" t="s">
        <v>665</v>
      </c>
      <c r="BC216" s="1" t="s">
        <v>659</v>
      </c>
      <c r="BD216" s="1" t="s">
        <v>137</v>
      </c>
      <c r="BE216" s="1" t="s">
        <v>92</v>
      </c>
      <c r="BF216" s="1" t="s">
        <v>92</v>
      </c>
      <c r="BG216" s="1" t="s">
        <v>92</v>
      </c>
      <c r="BH216" s="1" t="s">
        <v>92</v>
      </c>
      <c r="BI216" s="1" t="s">
        <v>92</v>
      </c>
      <c r="BJ216" s="1" t="s">
        <v>93</v>
      </c>
      <c r="BK216" s="1" t="s">
        <v>138</v>
      </c>
      <c r="BL216" s="1" t="s">
        <v>138</v>
      </c>
      <c r="BM216" s="1" t="s">
        <v>695</v>
      </c>
      <c r="BN216" s="1" t="s">
        <v>139</v>
      </c>
      <c r="BO216" s="1" t="s">
        <v>78</v>
      </c>
      <c r="BP216" s="1" t="s">
        <v>687</v>
      </c>
      <c r="BR216" s="1" t="s">
        <v>956</v>
      </c>
    </row>
    <row r="217" spans="2:70" ht="14.85" customHeight="1">
      <c r="B217" s="1">
        <v>442</v>
      </c>
      <c r="C217" s="1" t="s">
        <v>957</v>
      </c>
      <c r="D217" s="1">
        <v>6</v>
      </c>
      <c r="E217" s="1" t="s">
        <v>68</v>
      </c>
      <c r="F217" s="1" t="s">
        <v>958</v>
      </c>
      <c r="G217" s="1" t="s">
        <v>957</v>
      </c>
      <c r="H217" s="1" t="s">
        <v>959</v>
      </c>
      <c r="I217" s="1">
        <v>2000</v>
      </c>
      <c r="J217" s="1" t="s">
        <v>95</v>
      </c>
      <c r="K217"/>
      <c r="L217"/>
      <c r="M217"/>
      <c r="N217"/>
      <c r="O217"/>
      <c r="P217"/>
      <c r="Q217"/>
      <c r="R217"/>
      <c r="S217"/>
      <c r="T217"/>
      <c r="U217"/>
      <c r="V217"/>
      <c r="W217"/>
      <c r="X217"/>
      <c r="Y217"/>
      <c r="Z217"/>
      <c r="AA217" s="1" t="s">
        <v>844</v>
      </c>
      <c r="AB217" s="1"/>
      <c r="AC217" s="1" t="s">
        <v>148</v>
      </c>
      <c r="AE217" s="1" t="s">
        <v>87</v>
      </c>
      <c r="AF217" s="1" t="s">
        <v>76</v>
      </c>
      <c r="AG217" s="1" t="s">
        <v>164</v>
      </c>
      <c r="AI217" s="1" t="s">
        <v>87</v>
      </c>
      <c r="AJ217" s="1" t="s">
        <v>116</v>
      </c>
      <c r="AK217" s="1" t="s">
        <v>103</v>
      </c>
      <c r="AN217" s="1" t="s">
        <v>718</v>
      </c>
      <c r="AO217" s="1" t="s">
        <v>84</v>
      </c>
      <c r="AP217" s="1" t="s">
        <v>104</v>
      </c>
      <c r="AQ217" s="1" t="s">
        <v>102</v>
      </c>
      <c r="AR217" s="1" t="s">
        <v>102</v>
      </c>
      <c r="AS217" s="1" t="s">
        <v>87</v>
      </c>
      <c r="AU217" s="1" t="s">
        <v>88</v>
      </c>
      <c r="AV217" s="1" t="s">
        <v>78</v>
      </c>
      <c r="AW217" s="1" t="s">
        <v>158</v>
      </c>
      <c r="AX217" s="1" t="s">
        <v>87</v>
      </c>
      <c r="AY217" s="1" t="s">
        <v>159</v>
      </c>
      <c r="AZ217" s="1" t="s">
        <v>89</v>
      </c>
      <c r="BA217" s="1" t="s">
        <v>89</v>
      </c>
      <c r="BB217" s="1" t="s">
        <v>659</v>
      </c>
      <c r="BC217" s="1" t="s">
        <v>659</v>
      </c>
      <c r="BD217" s="1" t="s">
        <v>137</v>
      </c>
      <c r="BE217" s="1" t="s">
        <v>93</v>
      </c>
      <c r="BF217" s="1" t="s">
        <v>93</v>
      </c>
      <c r="BG217" s="1" t="s">
        <v>92</v>
      </c>
      <c r="BH217" s="1" t="s">
        <v>92</v>
      </c>
      <c r="BI217" s="1" t="s">
        <v>92</v>
      </c>
      <c r="BJ217" s="1" t="s">
        <v>92</v>
      </c>
      <c r="BK217" s="1" t="s">
        <v>94</v>
      </c>
      <c r="BL217" s="1" t="s">
        <v>94</v>
      </c>
      <c r="BM217" s="1" t="s">
        <v>666</v>
      </c>
      <c r="BN217" s="1" t="s">
        <v>418</v>
      </c>
      <c r="BO217" s="1" t="s">
        <v>78</v>
      </c>
      <c r="BP217" s="1" t="s">
        <v>687</v>
      </c>
    </row>
    <row r="218" spans="2:70" ht="14.85" customHeight="1">
      <c r="B218" s="1">
        <v>443</v>
      </c>
      <c r="C218" s="1" t="s">
        <v>960</v>
      </c>
      <c r="D218" s="1">
        <v>6</v>
      </c>
      <c r="E218" s="1" t="s">
        <v>68</v>
      </c>
      <c r="F218" s="1" t="s">
        <v>961</v>
      </c>
      <c r="G218" s="1" t="s">
        <v>960</v>
      </c>
      <c r="H218" s="1" t="s">
        <v>962</v>
      </c>
      <c r="I218" s="1">
        <v>2015</v>
      </c>
      <c r="J218" s="1" t="s">
        <v>305</v>
      </c>
      <c r="K218"/>
      <c r="L218"/>
      <c r="M218"/>
      <c r="N218"/>
      <c r="O218"/>
      <c r="P218"/>
      <c r="Q218"/>
      <c r="R218"/>
      <c r="S218"/>
      <c r="T218"/>
      <c r="U218"/>
      <c r="V218"/>
      <c r="W218" s="1" t="s">
        <v>227</v>
      </c>
      <c r="X218"/>
      <c r="Y218"/>
      <c r="Z218"/>
      <c r="AA218"/>
      <c r="AB218"/>
      <c r="AC218" s="1" t="s">
        <v>135</v>
      </c>
      <c r="AI218" s="1" t="s">
        <v>88</v>
      </c>
      <c r="AO218" s="1" t="s">
        <v>83</v>
      </c>
      <c r="AP218" s="1" t="s">
        <v>84</v>
      </c>
      <c r="AQ218" s="1" t="s">
        <v>196</v>
      </c>
      <c r="AR218" s="1" t="s">
        <v>105</v>
      </c>
      <c r="AS218" s="1" t="s">
        <v>87</v>
      </c>
      <c r="AU218" s="1" t="s">
        <v>88</v>
      </c>
      <c r="AV218" s="1" t="s">
        <v>78</v>
      </c>
      <c r="AW218" s="1" t="s">
        <v>119</v>
      </c>
      <c r="AX218" s="1" t="s">
        <v>78</v>
      </c>
      <c r="AY218" s="1" t="s">
        <v>107</v>
      </c>
      <c r="AZ218" s="1" t="s">
        <v>89</v>
      </c>
      <c r="BA218" s="1" t="s">
        <v>170</v>
      </c>
      <c r="BB218" s="1" t="s">
        <v>773</v>
      </c>
      <c r="BC218" s="1" t="s">
        <v>230</v>
      </c>
      <c r="BD218" s="1" t="s">
        <v>91</v>
      </c>
      <c r="BE218" s="1" t="s">
        <v>123</v>
      </c>
      <c r="BF218" s="1" t="s">
        <v>191</v>
      </c>
      <c r="BG218" s="1" t="s">
        <v>92</v>
      </c>
      <c r="BH218" s="1" t="s">
        <v>92</v>
      </c>
      <c r="BI218" s="1" t="s">
        <v>92</v>
      </c>
      <c r="BJ218" s="1" t="s">
        <v>123</v>
      </c>
      <c r="BK218" s="1" t="s">
        <v>94</v>
      </c>
      <c r="BL218" s="1" t="s">
        <v>94</v>
      </c>
      <c r="BM218" s="1" t="s">
        <v>691</v>
      </c>
      <c r="BN218" s="1" t="s">
        <v>192</v>
      </c>
      <c r="BO218" s="1" t="s">
        <v>78</v>
      </c>
      <c r="BP218" s="1" t="s">
        <v>677</v>
      </c>
    </row>
    <row r="219" spans="2:70" ht="14.85" customHeight="1">
      <c r="B219" s="1">
        <v>446</v>
      </c>
      <c r="C219" s="1" t="s">
        <v>963</v>
      </c>
      <c r="D219" s="1">
        <v>6</v>
      </c>
      <c r="E219" s="1" t="s">
        <v>68</v>
      </c>
      <c r="F219" s="1" t="s">
        <v>964</v>
      </c>
      <c r="G219" s="1" t="s">
        <v>963</v>
      </c>
      <c r="H219" s="1" t="s">
        <v>965</v>
      </c>
      <c r="I219" s="1">
        <v>2004</v>
      </c>
      <c r="J219" s="1" t="s">
        <v>97</v>
      </c>
      <c r="K219"/>
      <c r="L219"/>
      <c r="M219"/>
      <c r="N219"/>
      <c r="O219"/>
      <c r="P219"/>
      <c r="Q219"/>
      <c r="R219"/>
      <c r="S219"/>
      <c r="T219"/>
      <c r="U219"/>
      <c r="V219"/>
      <c r="W219"/>
      <c r="X219" s="1" t="s">
        <v>98</v>
      </c>
      <c r="Y219"/>
      <c r="Z219"/>
      <c r="AA219"/>
      <c r="AB219"/>
      <c r="AC219" s="1" t="s">
        <v>148</v>
      </c>
      <c r="AE219" s="1" t="s">
        <v>75</v>
      </c>
      <c r="AF219" s="1" t="s">
        <v>100</v>
      </c>
      <c r="AG219" s="1" t="s">
        <v>77</v>
      </c>
      <c r="AI219" s="1" t="s">
        <v>87</v>
      </c>
      <c r="AJ219" s="1" t="s">
        <v>149</v>
      </c>
      <c r="AK219" s="1" t="s">
        <v>103</v>
      </c>
      <c r="AM219" s="1" t="s">
        <v>81</v>
      </c>
      <c r="AN219" s="1" t="s">
        <v>739</v>
      </c>
      <c r="AO219" s="1" t="s">
        <v>83</v>
      </c>
      <c r="AP219" s="1" t="s">
        <v>104</v>
      </c>
      <c r="AQ219" s="1" t="s">
        <v>196</v>
      </c>
      <c r="AR219" s="1" t="s">
        <v>86</v>
      </c>
      <c r="AS219" s="1" t="s">
        <v>87</v>
      </c>
      <c r="AU219" s="1" t="s">
        <v>88</v>
      </c>
      <c r="AV219" s="1" t="s">
        <v>78</v>
      </c>
      <c r="AW219" s="1" t="s">
        <v>119</v>
      </c>
      <c r="AX219" s="1" t="s">
        <v>87</v>
      </c>
      <c r="AY219" s="1" t="s">
        <v>107</v>
      </c>
      <c r="AZ219" s="1" t="s">
        <v>89</v>
      </c>
      <c r="BA219" s="1" t="s">
        <v>89</v>
      </c>
      <c r="BB219" s="1" t="s">
        <v>665</v>
      </c>
      <c r="BC219" s="1" t="s">
        <v>665</v>
      </c>
      <c r="BD219" s="1" t="s">
        <v>91</v>
      </c>
      <c r="BE219" s="1" t="s">
        <v>93</v>
      </c>
      <c r="BF219" s="1" t="s">
        <v>93</v>
      </c>
      <c r="BG219" s="1" t="s">
        <v>93</v>
      </c>
      <c r="BH219" s="1" t="s">
        <v>93</v>
      </c>
      <c r="BI219" s="1" t="s">
        <v>93</v>
      </c>
      <c r="BJ219" s="1" t="s">
        <v>93</v>
      </c>
      <c r="BK219" s="1" t="s">
        <v>138</v>
      </c>
      <c r="BL219" s="1" t="s">
        <v>138</v>
      </c>
      <c r="BM219" s="1" t="s">
        <v>666</v>
      </c>
      <c r="BN219" s="1" t="s">
        <v>125</v>
      </c>
      <c r="BO219" s="1" t="s">
        <v>78</v>
      </c>
      <c r="BP219" s="1" t="s">
        <v>667</v>
      </c>
    </row>
    <row r="220" spans="2:70" ht="14.85" customHeight="1">
      <c r="B220" s="1">
        <v>450</v>
      </c>
      <c r="C220" s="1" t="s">
        <v>966</v>
      </c>
      <c r="D220" s="1">
        <v>6</v>
      </c>
      <c r="E220" s="1" t="s">
        <v>68</v>
      </c>
      <c r="F220" s="1" t="s">
        <v>967</v>
      </c>
      <c r="G220" s="1" t="s">
        <v>966</v>
      </c>
      <c r="H220" s="1" t="s">
        <v>968</v>
      </c>
      <c r="I220" s="1">
        <v>2004</v>
      </c>
      <c r="J220" s="1" t="s">
        <v>95</v>
      </c>
      <c r="K220"/>
      <c r="L220"/>
      <c r="M220"/>
      <c r="N220"/>
      <c r="O220"/>
      <c r="P220"/>
      <c r="Q220"/>
      <c r="R220"/>
      <c r="S220"/>
      <c r="T220"/>
      <c r="U220"/>
      <c r="V220"/>
      <c r="W220"/>
      <c r="X220"/>
      <c r="Y220"/>
      <c r="Z220"/>
      <c r="AA220" s="1" t="s">
        <v>813</v>
      </c>
      <c r="AB220" s="1"/>
      <c r="AC220" s="1" t="s">
        <v>74</v>
      </c>
      <c r="AE220" s="1" t="s">
        <v>87</v>
      </c>
      <c r="AF220" s="1" t="s">
        <v>76</v>
      </c>
      <c r="AG220" s="1" t="s">
        <v>115</v>
      </c>
      <c r="AI220" s="1" t="s">
        <v>87</v>
      </c>
      <c r="AJ220" s="1" t="s">
        <v>116</v>
      </c>
      <c r="AK220" s="1" t="s">
        <v>80</v>
      </c>
      <c r="AN220" s="1" t="s">
        <v>657</v>
      </c>
      <c r="AO220" s="1" t="s">
        <v>84</v>
      </c>
      <c r="AP220" s="1" t="s">
        <v>83</v>
      </c>
      <c r="AQ220" s="1" t="s">
        <v>196</v>
      </c>
      <c r="AR220" s="1" t="s">
        <v>169</v>
      </c>
      <c r="AS220" s="1" t="s">
        <v>87</v>
      </c>
      <c r="AU220" s="1" t="s">
        <v>88</v>
      </c>
      <c r="AV220" s="1" t="s">
        <v>78</v>
      </c>
      <c r="AW220" s="1" t="s">
        <v>119</v>
      </c>
      <c r="AX220" s="1" t="s">
        <v>87</v>
      </c>
      <c r="AY220" s="1" t="s">
        <v>107</v>
      </c>
      <c r="AZ220" s="1" t="s">
        <v>89</v>
      </c>
      <c r="BA220" s="1" t="s">
        <v>89</v>
      </c>
      <c r="BB220" s="1" t="s">
        <v>665</v>
      </c>
      <c r="BC220" s="1" t="s">
        <v>659</v>
      </c>
      <c r="BD220" s="1" t="s">
        <v>91</v>
      </c>
      <c r="BE220" s="1" t="s">
        <v>93</v>
      </c>
      <c r="BF220" s="1" t="s">
        <v>93</v>
      </c>
      <c r="BG220" s="1" t="s">
        <v>93</v>
      </c>
      <c r="BH220" s="1" t="s">
        <v>93</v>
      </c>
      <c r="BI220" s="1" t="s">
        <v>93</v>
      </c>
      <c r="BJ220" s="1" t="s">
        <v>93</v>
      </c>
      <c r="BK220" s="1" t="s">
        <v>138</v>
      </c>
      <c r="BL220" s="1" t="s">
        <v>138</v>
      </c>
      <c r="BM220" s="1" t="s">
        <v>686</v>
      </c>
      <c r="BN220" s="1" t="s">
        <v>139</v>
      </c>
      <c r="BO220" s="1" t="s">
        <v>78</v>
      </c>
      <c r="BP220" s="1" t="s">
        <v>687</v>
      </c>
    </row>
    <row r="221" spans="2:70" ht="14.85" customHeight="1">
      <c r="B221" s="1">
        <v>452</v>
      </c>
      <c r="C221" s="1" t="s">
        <v>969</v>
      </c>
      <c r="D221" s="1">
        <v>6</v>
      </c>
      <c r="E221" s="1" t="s">
        <v>68</v>
      </c>
      <c r="F221" s="1" t="s">
        <v>970</v>
      </c>
      <c r="G221" s="1" t="s">
        <v>969</v>
      </c>
      <c r="H221" s="1" t="s">
        <v>971</v>
      </c>
      <c r="I221" s="1">
        <v>2009</v>
      </c>
      <c r="J221" s="1" t="s">
        <v>161</v>
      </c>
      <c r="K221"/>
      <c r="L221"/>
      <c r="M221"/>
      <c r="N221"/>
      <c r="O221" s="1" t="s">
        <v>99</v>
      </c>
      <c r="P221"/>
      <c r="Q221"/>
      <c r="R221"/>
      <c r="S221"/>
      <c r="T221"/>
      <c r="U221"/>
      <c r="V221"/>
      <c r="W221"/>
      <c r="X221"/>
      <c r="Y221"/>
      <c r="Z221"/>
      <c r="AA221"/>
      <c r="AB221"/>
      <c r="AC221" s="1" t="s">
        <v>74</v>
      </c>
      <c r="AE221" s="1" t="s">
        <v>87</v>
      </c>
      <c r="AF221" s="1" t="s">
        <v>163</v>
      </c>
      <c r="AG221" s="1" t="s">
        <v>156</v>
      </c>
      <c r="AH221" s="1" t="s">
        <v>972</v>
      </c>
      <c r="AI221" s="1" t="s">
        <v>87</v>
      </c>
      <c r="AJ221" s="1" t="s">
        <v>116</v>
      </c>
      <c r="AK221" s="1" t="s">
        <v>156</v>
      </c>
      <c r="AL221" s="1" t="s">
        <v>973</v>
      </c>
      <c r="AN221" s="1" t="s">
        <v>664</v>
      </c>
      <c r="AO221" s="1" t="s">
        <v>136</v>
      </c>
      <c r="AP221" s="1" t="s">
        <v>84</v>
      </c>
      <c r="AQ221" s="1" t="s">
        <v>176</v>
      </c>
      <c r="AR221" s="1" t="s">
        <v>105</v>
      </c>
      <c r="AS221" s="1" t="s">
        <v>87</v>
      </c>
      <c r="AU221" s="1" t="s">
        <v>88</v>
      </c>
      <c r="AV221" s="1" t="s">
        <v>78</v>
      </c>
      <c r="AW221" s="1" t="s">
        <v>158</v>
      </c>
      <c r="AX221" s="1" t="s">
        <v>87</v>
      </c>
      <c r="AY221" s="1" t="s">
        <v>159</v>
      </c>
      <c r="AZ221" s="1" t="s">
        <v>89</v>
      </c>
      <c r="BA221" s="1" t="s">
        <v>89</v>
      </c>
      <c r="BB221" s="1" t="s">
        <v>230</v>
      </c>
      <c r="BC221" s="1" t="s">
        <v>230</v>
      </c>
      <c r="BD221" s="1" t="s">
        <v>137</v>
      </c>
      <c r="BE221" s="1" t="s">
        <v>93</v>
      </c>
      <c r="BF221" s="1" t="s">
        <v>92</v>
      </c>
      <c r="BG221" s="1" t="s">
        <v>123</v>
      </c>
      <c r="BH221" s="1" t="s">
        <v>123</v>
      </c>
      <c r="BI221" s="1" t="s">
        <v>123</v>
      </c>
      <c r="BJ221" s="1" t="s">
        <v>92</v>
      </c>
      <c r="BK221" s="1" t="s">
        <v>124</v>
      </c>
      <c r="BL221" s="1" t="s">
        <v>94</v>
      </c>
      <c r="BM221" s="1" t="s">
        <v>691</v>
      </c>
      <c r="BN221" s="1" t="s">
        <v>125</v>
      </c>
      <c r="BO221" s="1" t="s">
        <v>78</v>
      </c>
      <c r="BP221" s="1" t="s">
        <v>687</v>
      </c>
    </row>
    <row r="222" spans="2:70" ht="14.85" customHeight="1">
      <c r="B222" s="1">
        <v>453</v>
      </c>
      <c r="C222" s="1" t="s">
        <v>974</v>
      </c>
      <c r="D222" s="1">
        <v>6</v>
      </c>
      <c r="E222" s="1" t="s">
        <v>68</v>
      </c>
      <c r="F222" s="1" t="s">
        <v>975</v>
      </c>
      <c r="G222" s="1" t="s">
        <v>974</v>
      </c>
      <c r="H222" s="1" t="s">
        <v>976</v>
      </c>
      <c r="I222" s="1">
        <v>2014</v>
      </c>
      <c r="J222" s="1" t="s">
        <v>671</v>
      </c>
      <c r="K222"/>
      <c r="L222"/>
      <c r="M222"/>
      <c r="N222"/>
      <c r="O222"/>
      <c r="P222"/>
      <c r="Q222"/>
      <c r="R222" s="1" t="s">
        <v>354</v>
      </c>
      <c r="S222"/>
      <c r="T222"/>
      <c r="U222"/>
      <c r="V222"/>
      <c r="W222"/>
      <c r="X222"/>
      <c r="Y222"/>
      <c r="Z222"/>
      <c r="AA222"/>
      <c r="AB222"/>
      <c r="AC222" s="1" t="s">
        <v>135</v>
      </c>
      <c r="AI222" s="1" t="s">
        <v>88</v>
      </c>
      <c r="AO222" s="1" t="s">
        <v>128</v>
      </c>
      <c r="AP222" s="1" t="s">
        <v>104</v>
      </c>
      <c r="AQ222" s="1" t="s">
        <v>118</v>
      </c>
      <c r="AR222" s="1" t="s">
        <v>105</v>
      </c>
      <c r="AS222" s="1" t="s">
        <v>87</v>
      </c>
      <c r="AU222" s="1" t="s">
        <v>88</v>
      </c>
      <c r="AV222" s="1" t="s">
        <v>87</v>
      </c>
      <c r="AX222" s="1" t="s">
        <v>88</v>
      </c>
      <c r="AZ222" s="1" t="s">
        <v>89</v>
      </c>
      <c r="BA222" s="1" t="s">
        <v>89</v>
      </c>
      <c r="BB222" s="1" t="s">
        <v>659</v>
      </c>
      <c r="BC222" s="1" t="s">
        <v>230</v>
      </c>
      <c r="BD222" s="1" t="s">
        <v>137</v>
      </c>
      <c r="BE222" s="1" t="s">
        <v>93</v>
      </c>
      <c r="BF222" s="1" t="s">
        <v>92</v>
      </c>
      <c r="BG222" s="1" t="s">
        <v>92</v>
      </c>
      <c r="BH222" s="1" t="s">
        <v>123</v>
      </c>
      <c r="BI222" s="1" t="s">
        <v>93</v>
      </c>
      <c r="BJ222" s="1" t="s">
        <v>93</v>
      </c>
      <c r="BK222" s="1" t="s">
        <v>94</v>
      </c>
      <c r="BL222" s="1" t="s">
        <v>94</v>
      </c>
      <c r="BM222" s="1" t="s">
        <v>109</v>
      </c>
      <c r="BN222" s="1" t="s">
        <v>102</v>
      </c>
      <c r="BO222" s="1" t="s">
        <v>78</v>
      </c>
      <c r="BP222" s="1" t="s">
        <v>687</v>
      </c>
    </row>
    <row r="223" spans="2:70" ht="14.85" customHeight="1">
      <c r="B223" s="1">
        <v>455</v>
      </c>
      <c r="C223" s="1" t="s">
        <v>978</v>
      </c>
      <c r="D223" s="1">
        <v>6</v>
      </c>
      <c r="E223" s="1" t="s">
        <v>68</v>
      </c>
      <c r="F223" s="1" t="s">
        <v>979</v>
      </c>
      <c r="G223" s="1" t="s">
        <v>978</v>
      </c>
      <c r="H223" s="1" t="s">
        <v>980</v>
      </c>
      <c r="I223" s="1">
        <v>2013</v>
      </c>
      <c r="J223" s="1" t="s">
        <v>154</v>
      </c>
      <c r="K223"/>
      <c r="L223"/>
      <c r="M223"/>
      <c r="N223"/>
      <c r="O223"/>
      <c r="P223"/>
      <c r="Q223"/>
      <c r="R223"/>
      <c r="S223"/>
      <c r="T223"/>
      <c r="U223"/>
      <c r="V223"/>
      <c r="W223"/>
      <c r="X223"/>
      <c r="Y223" s="1" t="s">
        <v>155</v>
      </c>
      <c r="Z223"/>
      <c r="AA223"/>
      <c r="AB223"/>
      <c r="AC223" s="1" t="s">
        <v>74</v>
      </c>
      <c r="AE223" s="1" t="s">
        <v>162</v>
      </c>
      <c r="AF223" s="1" t="s">
        <v>100</v>
      </c>
      <c r="AG223" s="1" t="s">
        <v>164</v>
      </c>
      <c r="AI223" s="1" t="s">
        <v>87</v>
      </c>
      <c r="AJ223" s="1" t="s">
        <v>149</v>
      </c>
      <c r="AK223" s="1" t="s">
        <v>80</v>
      </c>
      <c r="AM223" s="1" t="s">
        <v>222</v>
      </c>
      <c r="AN223" s="1" t="s">
        <v>657</v>
      </c>
      <c r="AO223" s="1" t="s">
        <v>84</v>
      </c>
      <c r="AP223" s="1" t="s">
        <v>104</v>
      </c>
      <c r="AQ223" s="1" t="s">
        <v>85</v>
      </c>
      <c r="AR223" s="1" t="s">
        <v>105</v>
      </c>
      <c r="AS223" s="1" t="s">
        <v>87</v>
      </c>
      <c r="AU223" s="1" t="s">
        <v>88</v>
      </c>
      <c r="AV223" s="1" t="s">
        <v>78</v>
      </c>
      <c r="AW223" s="1" t="s">
        <v>158</v>
      </c>
      <c r="AX223" s="1" t="s">
        <v>87</v>
      </c>
      <c r="AY223" s="1" t="s">
        <v>107</v>
      </c>
      <c r="AZ223" s="1" t="s">
        <v>89</v>
      </c>
      <c r="BA223" s="1" t="s">
        <v>89</v>
      </c>
      <c r="BB223" s="1" t="s">
        <v>665</v>
      </c>
      <c r="BC223" s="1" t="s">
        <v>658</v>
      </c>
      <c r="BD223" s="1" t="s">
        <v>137</v>
      </c>
      <c r="BE223" s="1" t="s">
        <v>93</v>
      </c>
      <c r="BF223" s="1" t="s">
        <v>93</v>
      </c>
      <c r="BG223" s="1" t="s">
        <v>93</v>
      </c>
      <c r="BH223" s="1" t="s">
        <v>93</v>
      </c>
      <c r="BI223" s="1" t="s">
        <v>93</v>
      </c>
      <c r="BJ223" s="1" t="s">
        <v>93</v>
      </c>
      <c r="BK223" s="1" t="s">
        <v>94</v>
      </c>
      <c r="BL223" s="1" t="s">
        <v>138</v>
      </c>
      <c r="BM223" s="1" t="s">
        <v>691</v>
      </c>
      <c r="BN223" s="1" t="s">
        <v>125</v>
      </c>
      <c r="BO223" s="1" t="s">
        <v>78</v>
      </c>
      <c r="BP223" s="1" t="s">
        <v>687</v>
      </c>
    </row>
    <row r="224" spans="2:70" ht="14.85" customHeight="1">
      <c r="B224" s="1">
        <v>456</v>
      </c>
      <c r="C224" s="1" t="s">
        <v>981</v>
      </c>
      <c r="D224" s="1">
        <v>6</v>
      </c>
      <c r="E224" s="1" t="s">
        <v>68</v>
      </c>
      <c r="F224" s="1" t="s">
        <v>982</v>
      </c>
      <c r="G224" s="1" t="s">
        <v>983</v>
      </c>
      <c r="H224" s="1" t="s">
        <v>984</v>
      </c>
      <c r="I224" s="1">
        <v>2006</v>
      </c>
      <c r="J224" s="1" t="s">
        <v>97</v>
      </c>
      <c r="K224"/>
      <c r="L224"/>
      <c r="M224"/>
      <c r="N224"/>
      <c r="O224"/>
      <c r="P224"/>
      <c r="Q224"/>
      <c r="R224"/>
      <c r="S224"/>
      <c r="T224"/>
      <c r="U224"/>
      <c r="V224"/>
      <c r="W224"/>
      <c r="X224" s="1" t="s">
        <v>326</v>
      </c>
      <c r="Y224"/>
      <c r="Z224"/>
      <c r="AA224"/>
      <c r="AB224"/>
      <c r="AC224" s="1" t="s">
        <v>148</v>
      </c>
      <c r="AE224" s="1" t="s">
        <v>87</v>
      </c>
      <c r="AF224" s="1" t="s">
        <v>76</v>
      </c>
      <c r="AG224" s="1" t="s">
        <v>77</v>
      </c>
      <c r="AI224" s="1" t="s">
        <v>87</v>
      </c>
      <c r="AJ224" s="1" t="s">
        <v>116</v>
      </c>
      <c r="AK224" s="1" t="s">
        <v>166</v>
      </c>
      <c r="AN224" s="1" t="s">
        <v>657</v>
      </c>
      <c r="AO224" s="1" t="s">
        <v>104</v>
      </c>
      <c r="AP224" s="1" t="s">
        <v>104</v>
      </c>
      <c r="AQ224" s="1" t="s">
        <v>196</v>
      </c>
      <c r="AR224" s="1" t="s">
        <v>169</v>
      </c>
      <c r="AS224" s="1" t="s">
        <v>87</v>
      </c>
      <c r="AU224" s="1" t="s">
        <v>88</v>
      </c>
      <c r="AV224" s="1" t="s">
        <v>78</v>
      </c>
      <c r="AW224" s="1" t="s">
        <v>106</v>
      </c>
      <c r="AX224" s="1" t="s">
        <v>87</v>
      </c>
      <c r="AY224" s="1" t="s">
        <v>107</v>
      </c>
      <c r="AZ224" s="1" t="s">
        <v>89</v>
      </c>
      <c r="BA224" s="1" t="s">
        <v>89</v>
      </c>
      <c r="BB224" s="1" t="s">
        <v>665</v>
      </c>
      <c r="BC224" s="1" t="s">
        <v>90</v>
      </c>
      <c r="BD224" s="1" t="s">
        <v>91</v>
      </c>
      <c r="BE224" s="1" t="s">
        <v>93</v>
      </c>
      <c r="BF224" s="1" t="s">
        <v>92</v>
      </c>
      <c r="BG224" s="1" t="s">
        <v>93</v>
      </c>
      <c r="BH224" s="1" t="s">
        <v>92</v>
      </c>
      <c r="BI224" s="1" t="s">
        <v>92</v>
      </c>
      <c r="BJ224" s="1" t="s">
        <v>93</v>
      </c>
      <c r="BK224" s="1" t="s">
        <v>94</v>
      </c>
      <c r="BL224" s="1" t="s">
        <v>138</v>
      </c>
      <c r="BM224" s="1" t="s">
        <v>666</v>
      </c>
      <c r="BN224" s="1" t="s">
        <v>418</v>
      </c>
      <c r="BO224" s="1" t="s">
        <v>78</v>
      </c>
      <c r="BP224" s="1" t="s">
        <v>677</v>
      </c>
    </row>
    <row r="225" spans="2:70" ht="14.85" customHeight="1">
      <c r="B225" s="1">
        <v>460</v>
      </c>
      <c r="C225" s="1" t="s">
        <v>985</v>
      </c>
      <c r="D225" s="1">
        <v>6</v>
      </c>
      <c r="E225" s="1" t="s">
        <v>68</v>
      </c>
      <c r="F225" s="1" t="s">
        <v>986</v>
      </c>
      <c r="G225" s="1" t="s">
        <v>985</v>
      </c>
      <c r="H225" s="1" t="s">
        <v>987</v>
      </c>
      <c r="I225" s="1">
        <v>2013</v>
      </c>
      <c r="J225" s="1" t="s">
        <v>459</v>
      </c>
      <c r="K225"/>
      <c r="L225"/>
      <c r="M225"/>
      <c r="N225"/>
      <c r="O225"/>
      <c r="P225"/>
      <c r="Q225"/>
      <c r="R225"/>
      <c r="S225"/>
      <c r="T225" s="1" t="s">
        <v>96</v>
      </c>
      <c r="U225"/>
      <c r="V225"/>
      <c r="W225"/>
      <c r="X225"/>
      <c r="Y225"/>
      <c r="Z225"/>
      <c r="AA225"/>
      <c r="AB225"/>
      <c r="AC225" s="1" t="s">
        <v>74</v>
      </c>
      <c r="AE225" s="1" t="s">
        <v>87</v>
      </c>
      <c r="AF225" s="1" t="s">
        <v>163</v>
      </c>
      <c r="AG225" s="1" t="s">
        <v>101</v>
      </c>
      <c r="AI225" s="1" t="s">
        <v>87</v>
      </c>
      <c r="AJ225" s="1" t="s">
        <v>116</v>
      </c>
      <c r="AK225" s="1" t="s">
        <v>80</v>
      </c>
      <c r="AN225" s="1" t="s">
        <v>664</v>
      </c>
      <c r="AO225" s="1" t="s">
        <v>104</v>
      </c>
      <c r="AP225" s="1" t="s">
        <v>83</v>
      </c>
      <c r="AQ225" s="1" t="s">
        <v>85</v>
      </c>
      <c r="AR225" s="1" t="s">
        <v>169</v>
      </c>
      <c r="AS225" s="1" t="s">
        <v>87</v>
      </c>
      <c r="AU225" s="1" t="s">
        <v>88</v>
      </c>
      <c r="AV225" s="1" t="s">
        <v>78</v>
      </c>
      <c r="AW225" s="1" t="s">
        <v>158</v>
      </c>
      <c r="AX225" s="1" t="s">
        <v>87</v>
      </c>
      <c r="AY225" s="1" t="s">
        <v>229</v>
      </c>
      <c r="AZ225" s="1" t="s">
        <v>89</v>
      </c>
      <c r="BA225" s="1" t="s">
        <v>89</v>
      </c>
      <c r="BB225" s="1" t="s">
        <v>665</v>
      </c>
      <c r="BC225" s="1" t="s">
        <v>665</v>
      </c>
      <c r="BD225" s="1" t="s">
        <v>137</v>
      </c>
      <c r="BE225" s="1" t="s">
        <v>93</v>
      </c>
      <c r="BF225" s="1" t="s">
        <v>93</v>
      </c>
      <c r="BG225" s="1" t="s">
        <v>92</v>
      </c>
      <c r="BH225" s="1" t="s">
        <v>93</v>
      </c>
      <c r="BI225" s="1" t="s">
        <v>123</v>
      </c>
      <c r="BJ225" s="1" t="s">
        <v>93</v>
      </c>
      <c r="BK225" s="1" t="s">
        <v>94</v>
      </c>
      <c r="BL225" s="1" t="s">
        <v>138</v>
      </c>
      <c r="BM225" s="1" t="s">
        <v>691</v>
      </c>
      <c r="BN225" s="1" t="s">
        <v>111</v>
      </c>
      <c r="BO225" s="1" t="s">
        <v>78</v>
      </c>
      <c r="BP225" s="1" t="s">
        <v>687</v>
      </c>
    </row>
    <row r="226" spans="2:70" ht="14.85" customHeight="1">
      <c r="B226" s="1">
        <v>464</v>
      </c>
      <c r="C226" s="1" t="s">
        <v>988</v>
      </c>
      <c r="D226" s="1">
        <v>6</v>
      </c>
      <c r="E226" s="1" t="s">
        <v>68</v>
      </c>
      <c r="F226" s="1" t="s">
        <v>989</v>
      </c>
      <c r="G226" s="1" t="s">
        <v>988</v>
      </c>
      <c r="H226" s="1" t="s">
        <v>990</v>
      </c>
      <c r="I226" s="1">
        <v>2011</v>
      </c>
      <c r="J226" s="1" t="s">
        <v>126</v>
      </c>
      <c r="K226"/>
      <c r="L226"/>
      <c r="M226"/>
      <c r="N226"/>
      <c r="O226"/>
      <c r="P226" s="1" t="s">
        <v>569</v>
      </c>
      <c r="Q226"/>
      <c r="R226"/>
      <c r="S226"/>
      <c r="T226"/>
      <c r="U226"/>
      <c r="V226"/>
      <c r="W226"/>
      <c r="X226"/>
      <c r="Y226"/>
      <c r="Z226"/>
      <c r="AA226"/>
      <c r="AB226"/>
      <c r="AC226" s="1" t="s">
        <v>148</v>
      </c>
      <c r="AE226" s="1" t="s">
        <v>87</v>
      </c>
      <c r="AF226" s="1" t="s">
        <v>76</v>
      </c>
      <c r="AG226" s="1" t="s">
        <v>164</v>
      </c>
      <c r="AI226" s="1" t="s">
        <v>87</v>
      </c>
      <c r="AJ226" s="1" t="s">
        <v>79</v>
      </c>
      <c r="AK226" s="1" t="s">
        <v>103</v>
      </c>
      <c r="AN226" s="1" t="s">
        <v>657</v>
      </c>
      <c r="AO226" s="1" t="s">
        <v>104</v>
      </c>
      <c r="AP226" s="1" t="s">
        <v>83</v>
      </c>
      <c r="AQ226" s="1" t="s">
        <v>85</v>
      </c>
      <c r="AR226" s="1" t="s">
        <v>86</v>
      </c>
      <c r="AS226" s="1" t="s">
        <v>87</v>
      </c>
      <c r="AU226" s="1" t="s">
        <v>88</v>
      </c>
      <c r="AV226" s="1" t="s">
        <v>87</v>
      </c>
      <c r="AX226" s="1" t="s">
        <v>88</v>
      </c>
      <c r="AZ226" s="1" t="s">
        <v>170</v>
      </c>
      <c r="BA226" s="1" t="s">
        <v>89</v>
      </c>
      <c r="BB226" s="1" t="s">
        <v>665</v>
      </c>
      <c r="BC226" s="1" t="s">
        <v>230</v>
      </c>
      <c r="BD226" s="1" t="s">
        <v>91</v>
      </c>
      <c r="BE226" s="1" t="s">
        <v>93</v>
      </c>
      <c r="BF226" s="1" t="s">
        <v>92</v>
      </c>
      <c r="BG226" s="1" t="s">
        <v>93</v>
      </c>
      <c r="BH226" s="1" t="s">
        <v>92</v>
      </c>
      <c r="BI226" s="1" t="s">
        <v>123</v>
      </c>
      <c r="BJ226" s="1" t="s">
        <v>93</v>
      </c>
      <c r="BK226" s="1" t="s">
        <v>94</v>
      </c>
      <c r="BL226" s="1" t="s">
        <v>138</v>
      </c>
      <c r="BM226" s="1" t="s">
        <v>666</v>
      </c>
      <c r="BN226" s="1" t="s">
        <v>111</v>
      </c>
      <c r="BO226" s="1" t="s">
        <v>78</v>
      </c>
      <c r="BP226" s="1" t="s">
        <v>667</v>
      </c>
    </row>
    <row r="227" spans="2:70" ht="14.85" customHeight="1">
      <c r="B227" s="1">
        <v>470</v>
      </c>
      <c r="C227" s="1" t="s">
        <v>994</v>
      </c>
      <c r="D227" s="1">
        <v>6</v>
      </c>
      <c r="E227" s="1" t="s">
        <v>68</v>
      </c>
      <c r="F227" s="1" t="s">
        <v>995</v>
      </c>
      <c r="G227" s="1" t="s">
        <v>996</v>
      </c>
      <c r="H227" s="1" t="s">
        <v>997</v>
      </c>
      <c r="I227" s="1">
        <v>2014</v>
      </c>
      <c r="J227" s="1" t="s">
        <v>95</v>
      </c>
      <c r="K227"/>
      <c r="L227"/>
      <c r="M227"/>
      <c r="N227"/>
      <c r="O227"/>
      <c r="P227"/>
      <c r="Q227"/>
      <c r="R227"/>
      <c r="S227"/>
      <c r="T227"/>
      <c r="U227"/>
      <c r="V227"/>
      <c r="W227"/>
      <c r="X227"/>
      <c r="Y227"/>
      <c r="Z227"/>
      <c r="AA227" s="1" t="s">
        <v>751</v>
      </c>
      <c r="AB227" s="1"/>
      <c r="AC227" s="1" t="s">
        <v>127</v>
      </c>
      <c r="AI227" s="1" t="s">
        <v>88</v>
      </c>
      <c r="AO227" s="1" t="s">
        <v>83</v>
      </c>
      <c r="AP227" s="1" t="s">
        <v>83</v>
      </c>
      <c r="AQ227" s="1" t="s">
        <v>196</v>
      </c>
      <c r="AR227" s="1" t="s">
        <v>86</v>
      </c>
      <c r="AS227" s="1" t="s">
        <v>87</v>
      </c>
      <c r="AU227" s="1" t="s">
        <v>88</v>
      </c>
      <c r="AV227" s="1" t="s">
        <v>87</v>
      </c>
      <c r="AX227" s="1" t="s">
        <v>88</v>
      </c>
      <c r="AZ227" s="1" t="s">
        <v>89</v>
      </c>
      <c r="BA227" s="1" t="s">
        <v>89</v>
      </c>
      <c r="BB227" s="1" t="s">
        <v>90</v>
      </c>
      <c r="BC227" s="1" t="s">
        <v>665</v>
      </c>
      <c r="BD227" s="1" t="s">
        <v>144</v>
      </c>
      <c r="BE227" s="1" t="s">
        <v>93</v>
      </c>
      <c r="BF227" s="1" t="s">
        <v>93</v>
      </c>
      <c r="BG227" s="1" t="s">
        <v>93</v>
      </c>
      <c r="BH227" s="1" t="s">
        <v>93</v>
      </c>
      <c r="BI227" s="1" t="s">
        <v>93</v>
      </c>
      <c r="BJ227" s="1" t="s">
        <v>93</v>
      </c>
      <c r="BK227" s="1" t="s">
        <v>138</v>
      </c>
      <c r="BL227" s="1" t="s">
        <v>138</v>
      </c>
      <c r="BM227" s="1" t="s">
        <v>109</v>
      </c>
      <c r="BN227" s="1" t="s">
        <v>192</v>
      </c>
      <c r="BO227" s="1" t="s">
        <v>78</v>
      </c>
      <c r="BP227" s="1" t="s">
        <v>677</v>
      </c>
      <c r="BR227" s="1" t="s">
        <v>998</v>
      </c>
    </row>
    <row r="228" spans="2:70" ht="14.85" customHeight="1">
      <c r="B228" s="1">
        <v>469</v>
      </c>
      <c r="C228" s="1" t="s">
        <v>991</v>
      </c>
      <c r="D228" s="1">
        <v>6</v>
      </c>
      <c r="E228" s="1" t="s">
        <v>68</v>
      </c>
      <c r="F228" s="1" t="s">
        <v>992</v>
      </c>
      <c r="G228" s="1" t="s">
        <v>991</v>
      </c>
      <c r="H228" s="1" t="s">
        <v>993</v>
      </c>
      <c r="I228" s="1">
        <v>2013</v>
      </c>
      <c r="J228" s="1" t="s">
        <v>671</v>
      </c>
      <c r="K228"/>
      <c r="L228"/>
      <c r="M228"/>
      <c r="N228"/>
      <c r="O228"/>
      <c r="P228"/>
      <c r="Q228"/>
      <c r="R228" s="1" t="s">
        <v>354</v>
      </c>
      <c r="S228"/>
      <c r="T228"/>
      <c r="U228"/>
      <c r="V228"/>
      <c r="W228"/>
      <c r="X228"/>
      <c r="Y228"/>
      <c r="Z228"/>
      <c r="AA228"/>
      <c r="AB228"/>
      <c r="AC228" s="1" t="s">
        <v>148</v>
      </c>
      <c r="AE228" s="1" t="s">
        <v>75</v>
      </c>
      <c r="AF228" s="1" t="s">
        <v>206</v>
      </c>
      <c r="AG228" s="1" t="s">
        <v>164</v>
      </c>
      <c r="AI228" s="1" t="s">
        <v>87</v>
      </c>
      <c r="AJ228" s="1" t="s">
        <v>149</v>
      </c>
      <c r="AK228" s="1" t="s">
        <v>272</v>
      </c>
      <c r="AM228" s="1" t="s">
        <v>222</v>
      </c>
      <c r="AN228" s="1" t="s">
        <v>664</v>
      </c>
      <c r="AO228" s="1" t="s">
        <v>104</v>
      </c>
      <c r="AP228" s="1" t="s">
        <v>104</v>
      </c>
      <c r="AQ228" s="1" t="s">
        <v>85</v>
      </c>
      <c r="AR228" s="1" t="s">
        <v>86</v>
      </c>
      <c r="AS228" s="1" t="s">
        <v>87</v>
      </c>
      <c r="AU228" s="1" t="s">
        <v>88</v>
      </c>
      <c r="AV228" s="1" t="s">
        <v>87</v>
      </c>
      <c r="AX228" s="1" t="s">
        <v>88</v>
      </c>
      <c r="AZ228" s="1" t="s">
        <v>89</v>
      </c>
      <c r="BA228" s="1" t="s">
        <v>89</v>
      </c>
      <c r="BB228" s="1" t="s">
        <v>665</v>
      </c>
      <c r="BC228" s="1" t="s">
        <v>665</v>
      </c>
      <c r="BD228" s="1" t="s">
        <v>137</v>
      </c>
      <c r="BE228" s="1" t="s">
        <v>92</v>
      </c>
      <c r="BF228" s="1" t="s">
        <v>92</v>
      </c>
      <c r="BG228" s="1" t="s">
        <v>92</v>
      </c>
      <c r="BH228" s="1" t="s">
        <v>92</v>
      </c>
      <c r="BI228" s="1" t="s">
        <v>92</v>
      </c>
      <c r="BJ228" s="1" t="s">
        <v>93</v>
      </c>
      <c r="BK228" s="1" t="s">
        <v>138</v>
      </c>
      <c r="BL228" s="1" t="s">
        <v>94</v>
      </c>
      <c r="BM228" s="1" t="s">
        <v>109</v>
      </c>
      <c r="BN228" s="1" t="s">
        <v>125</v>
      </c>
      <c r="BO228" s="1" t="s">
        <v>78</v>
      </c>
      <c r="BP228" s="1" t="s">
        <v>687</v>
      </c>
    </row>
    <row r="229" spans="2:70" ht="14.85" customHeight="1">
      <c r="B229" s="1">
        <v>472</v>
      </c>
      <c r="C229" s="1" t="s">
        <v>999</v>
      </c>
      <c r="D229" s="1">
        <v>6</v>
      </c>
      <c r="E229" s="1" t="s">
        <v>68</v>
      </c>
      <c r="F229" s="1" t="s">
        <v>1000</v>
      </c>
      <c r="G229" s="1" t="s">
        <v>999</v>
      </c>
      <c r="H229" s="1" t="s">
        <v>1001</v>
      </c>
      <c r="I229" s="1">
        <v>2010</v>
      </c>
      <c r="J229" s="1" t="s">
        <v>95</v>
      </c>
      <c r="K229"/>
      <c r="L229"/>
      <c r="M229"/>
      <c r="N229"/>
      <c r="O229"/>
      <c r="P229"/>
      <c r="Q229"/>
      <c r="R229"/>
      <c r="S229"/>
      <c r="T229"/>
      <c r="U229"/>
      <c r="V229"/>
      <c r="W229"/>
      <c r="X229"/>
      <c r="Y229"/>
      <c r="Z229"/>
      <c r="AA229" s="1" t="s">
        <v>751</v>
      </c>
      <c r="AB229" s="1"/>
      <c r="AC229" s="1" t="s">
        <v>135</v>
      </c>
      <c r="AI229" s="1" t="s">
        <v>88</v>
      </c>
      <c r="AO229" s="1" t="s">
        <v>83</v>
      </c>
      <c r="AP229" s="1" t="s">
        <v>84</v>
      </c>
      <c r="AQ229" s="1" t="s">
        <v>176</v>
      </c>
      <c r="AR229" s="1" t="s">
        <v>86</v>
      </c>
      <c r="AS229" s="1" t="s">
        <v>87</v>
      </c>
      <c r="AU229" s="1" t="s">
        <v>88</v>
      </c>
      <c r="AV229" s="1" t="s">
        <v>78</v>
      </c>
      <c r="AW229" s="1" t="s">
        <v>119</v>
      </c>
      <c r="AX229" s="1" t="s">
        <v>78</v>
      </c>
      <c r="AY229" s="1" t="s">
        <v>107</v>
      </c>
      <c r="AZ229" s="1" t="s">
        <v>89</v>
      </c>
      <c r="BA229" s="1" t="s">
        <v>89</v>
      </c>
      <c r="BB229" s="1" t="s">
        <v>658</v>
      </c>
      <c r="BC229" s="1" t="s">
        <v>659</v>
      </c>
      <c r="BD229" s="1" t="s">
        <v>91</v>
      </c>
      <c r="BE229" s="1" t="s">
        <v>92</v>
      </c>
      <c r="BF229" s="1" t="s">
        <v>123</v>
      </c>
      <c r="BG229" s="1" t="s">
        <v>92</v>
      </c>
      <c r="BH229" s="1" t="s">
        <v>92</v>
      </c>
      <c r="BI229" s="1" t="s">
        <v>122</v>
      </c>
      <c r="BJ229" s="1" t="s">
        <v>92</v>
      </c>
      <c r="BK229" s="1" t="s">
        <v>94</v>
      </c>
      <c r="BL229" s="1" t="s">
        <v>94</v>
      </c>
      <c r="BM229" s="1" t="s">
        <v>691</v>
      </c>
      <c r="BN229" s="1" t="s">
        <v>192</v>
      </c>
      <c r="BO229" s="1" t="s">
        <v>78</v>
      </c>
      <c r="BP229" s="1" t="s">
        <v>660</v>
      </c>
    </row>
    <row r="230" spans="2:70" ht="14.85" customHeight="1">
      <c r="B230" s="1">
        <v>474</v>
      </c>
      <c r="C230" s="1" t="s">
        <v>1002</v>
      </c>
      <c r="D230" s="1">
        <v>6</v>
      </c>
      <c r="E230" s="1" t="s">
        <v>68</v>
      </c>
      <c r="F230" s="1" t="s">
        <v>1003</v>
      </c>
      <c r="G230" s="1" t="s">
        <v>1002</v>
      </c>
      <c r="H230" s="1" t="s">
        <v>1004</v>
      </c>
      <c r="I230" s="1">
        <v>2014</v>
      </c>
      <c r="J230" s="1" t="s">
        <v>97</v>
      </c>
      <c r="K230"/>
      <c r="L230"/>
      <c r="M230"/>
      <c r="N230"/>
      <c r="O230"/>
      <c r="P230"/>
      <c r="Q230"/>
      <c r="R230"/>
      <c r="S230"/>
      <c r="T230"/>
      <c r="U230"/>
      <c r="V230"/>
      <c r="W230"/>
      <c r="X230" s="1" t="s">
        <v>98</v>
      </c>
      <c r="Y230"/>
      <c r="Z230"/>
      <c r="AA230"/>
      <c r="AB230"/>
      <c r="AC230" s="1" t="s">
        <v>74</v>
      </c>
      <c r="AE230" s="1" t="s">
        <v>162</v>
      </c>
      <c r="AF230" s="1" t="s">
        <v>76</v>
      </c>
      <c r="AG230" s="1" t="s">
        <v>164</v>
      </c>
      <c r="AI230" s="1" t="s">
        <v>78</v>
      </c>
      <c r="AJ230" s="1" t="s">
        <v>309</v>
      </c>
      <c r="AK230" s="1" t="s">
        <v>80</v>
      </c>
      <c r="AM230" s="1" t="s">
        <v>167</v>
      </c>
      <c r="AN230" s="1" t="s">
        <v>739</v>
      </c>
      <c r="AO230" s="1" t="s">
        <v>83</v>
      </c>
      <c r="AP230" s="1" t="s">
        <v>83</v>
      </c>
      <c r="AQ230" s="1" t="s">
        <v>85</v>
      </c>
      <c r="AR230" s="1" t="s">
        <v>169</v>
      </c>
      <c r="AS230" s="1" t="s">
        <v>87</v>
      </c>
      <c r="AU230" s="1" t="s">
        <v>88</v>
      </c>
      <c r="AV230" s="1" t="s">
        <v>78</v>
      </c>
      <c r="AW230" s="1" t="s">
        <v>119</v>
      </c>
      <c r="AX230" s="1" t="s">
        <v>87</v>
      </c>
      <c r="AY230" s="1" t="s">
        <v>229</v>
      </c>
      <c r="AZ230" s="1" t="s">
        <v>89</v>
      </c>
      <c r="BA230" s="1" t="s">
        <v>89</v>
      </c>
      <c r="BB230" s="1" t="s">
        <v>665</v>
      </c>
      <c r="BC230" s="1" t="s">
        <v>665</v>
      </c>
      <c r="BD230" s="1" t="s">
        <v>91</v>
      </c>
      <c r="BE230" s="1" t="s">
        <v>93</v>
      </c>
      <c r="BF230" s="1" t="s">
        <v>93</v>
      </c>
      <c r="BG230" s="1" t="s">
        <v>93</v>
      </c>
      <c r="BH230" s="1" t="s">
        <v>93</v>
      </c>
      <c r="BI230" s="1" t="s">
        <v>123</v>
      </c>
      <c r="BJ230" s="1" t="s">
        <v>93</v>
      </c>
      <c r="BK230" s="1" t="s">
        <v>138</v>
      </c>
      <c r="BL230" s="1" t="s">
        <v>138</v>
      </c>
      <c r="BM230" s="1" t="s">
        <v>672</v>
      </c>
      <c r="BN230" s="1" t="s">
        <v>177</v>
      </c>
      <c r="BO230" s="1" t="s">
        <v>78</v>
      </c>
      <c r="BP230" s="1" t="s">
        <v>667</v>
      </c>
      <c r="BR230" s="1" t="s">
        <v>1005</v>
      </c>
    </row>
    <row r="231" spans="2:70" ht="14.85" customHeight="1">
      <c r="B231" s="1">
        <v>475</v>
      </c>
      <c r="C231" s="1" t="s">
        <v>1006</v>
      </c>
      <c r="D231" s="1">
        <v>6</v>
      </c>
      <c r="E231" s="1" t="s">
        <v>68</v>
      </c>
      <c r="F231" s="1" t="s">
        <v>1007</v>
      </c>
      <c r="G231" s="1" t="s">
        <v>1006</v>
      </c>
      <c r="H231" s="1" t="s">
        <v>1008</v>
      </c>
      <c r="I231" s="1">
        <v>2014</v>
      </c>
      <c r="J231" s="1" t="s">
        <v>95</v>
      </c>
      <c r="K231"/>
      <c r="L231"/>
      <c r="M231"/>
      <c r="N231"/>
      <c r="O231"/>
      <c r="P231"/>
      <c r="Q231"/>
      <c r="R231"/>
      <c r="S231"/>
      <c r="T231"/>
      <c r="U231"/>
      <c r="V231"/>
      <c r="W231"/>
      <c r="X231"/>
      <c r="Y231"/>
      <c r="Z231"/>
      <c r="AA231" s="1" t="s">
        <v>96</v>
      </c>
      <c r="AB231" s="1"/>
      <c r="AC231" s="1" t="s">
        <v>135</v>
      </c>
      <c r="AI231" s="1" t="s">
        <v>88</v>
      </c>
      <c r="AO231" s="1" t="s">
        <v>104</v>
      </c>
      <c r="AP231" s="1" t="s">
        <v>104</v>
      </c>
      <c r="AQ231" s="1" t="s">
        <v>85</v>
      </c>
      <c r="AR231" s="1" t="s">
        <v>105</v>
      </c>
      <c r="AS231" s="1" t="s">
        <v>87</v>
      </c>
      <c r="AU231" s="1" t="s">
        <v>88</v>
      </c>
      <c r="AV231" s="1" t="s">
        <v>78</v>
      </c>
      <c r="AW231" s="1" t="s">
        <v>119</v>
      </c>
      <c r="AX231" s="1" t="s">
        <v>87</v>
      </c>
      <c r="AY231" s="1" t="s">
        <v>107</v>
      </c>
      <c r="AZ231" s="1" t="s">
        <v>170</v>
      </c>
      <c r="BA231" s="1" t="s">
        <v>89</v>
      </c>
      <c r="BB231" s="1" t="s">
        <v>773</v>
      </c>
      <c r="BC231" s="1" t="s">
        <v>230</v>
      </c>
      <c r="BD231" s="1" t="s">
        <v>137</v>
      </c>
      <c r="BE231" s="1" t="s">
        <v>92</v>
      </c>
      <c r="BF231" s="1" t="s">
        <v>123</v>
      </c>
      <c r="BG231" s="1" t="s">
        <v>92</v>
      </c>
      <c r="BH231" s="1" t="s">
        <v>92</v>
      </c>
      <c r="BI231" s="1" t="s">
        <v>123</v>
      </c>
      <c r="BJ231" s="1" t="s">
        <v>123</v>
      </c>
      <c r="BK231" s="1" t="s">
        <v>94</v>
      </c>
      <c r="BL231" s="1" t="s">
        <v>94</v>
      </c>
      <c r="BM231" s="1" t="s">
        <v>691</v>
      </c>
      <c r="BN231" s="1" t="s">
        <v>125</v>
      </c>
      <c r="BO231" s="1" t="s">
        <v>78</v>
      </c>
      <c r="BP231" s="1" t="s">
        <v>677</v>
      </c>
    </row>
    <row r="232" spans="2:70" ht="14.85" customHeight="1">
      <c r="B232" s="1">
        <v>482</v>
      </c>
      <c r="C232" s="1" t="s">
        <v>1014</v>
      </c>
      <c r="D232" s="1">
        <v>6</v>
      </c>
      <c r="E232" s="1" t="s">
        <v>68</v>
      </c>
      <c r="F232" s="1" t="s">
        <v>1015</v>
      </c>
      <c r="G232" s="1" t="s">
        <v>1014</v>
      </c>
      <c r="H232" s="1" t="s">
        <v>1016</v>
      </c>
      <c r="I232" s="1">
        <v>2002</v>
      </c>
      <c r="J232" s="1" t="s">
        <v>95</v>
      </c>
      <c r="K232"/>
      <c r="L232"/>
      <c r="M232"/>
      <c r="N232"/>
      <c r="O232"/>
      <c r="P232"/>
      <c r="Q232"/>
      <c r="R232"/>
      <c r="S232"/>
      <c r="T232"/>
      <c r="U232"/>
      <c r="V232"/>
      <c r="W232"/>
      <c r="X232"/>
      <c r="Y232"/>
      <c r="Z232"/>
      <c r="AA232" s="1" t="s">
        <v>1017</v>
      </c>
      <c r="AB232" s="1"/>
      <c r="AC232" s="1" t="s">
        <v>135</v>
      </c>
      <c r="AI232" s="1" t="s">
        <v>88</v>
      </c>
      <c r="AO232" s="1" t="s">
        <v>104</v>
      </c>
      <c r="AP232" s="1" t="s">
        <v>83</v>
      </c>
      <c r="AQ232" s="1" t="s">
        <v>196</v>
      </c>
      <c r="AR232" s="1" t="s">
        <v>130</v>
      </c>
      <c r="AS232" s="1" t="s">
        <v>87</v>
      </c>
      <c r="AU232" s="1" t="s">
        <v>88</v>
      </c>
      <c r="AV232" s="1" t="s">
        <v>78</v>
      </c>
      <c r="AW232" s="1" t="s">
        <v>158</v>
      </c>
      <c r="AX232" s="1" t="s">
        <v>87</v>
      </c>
      <c r="AY232" s="1" t="s">
        <v>102</v>
      </c>
      <c r="AZ232" s="1" t="s">
        <v>185</v>
      </c>
      <c r="BA232" s="1" t="s">
        <v>89</v>
      </c>
      <c r="BB232" s="1" t="s">
        <v>659</v>
      </c>
      <c r="BC232" s="1" t="s">
        <v>698</v>
      </c>
      <c r="BD232" s="1" t="s">
        <v>137</v>
      </c>
      <c r="BE232" s="1" t="s">
        <v>93</v>
      </c>
      <c r="BF232" s="1" t="s">
        <v>93</v>
      </c>
      <c r="BG232" s="1" t="s">
        <v>93</v>
      </c>
      <c r="BH232" s="1" t="s">
        <v>93</v>
      </c>
      <c r="BI232" s="1" t="s">
        <v>93</v>
      </c>
      <c r="BJ232" s="1" t="s">
        <v>93</v>
      </c>
      <c r="BK232" s="1" t="s">
        <v>138</v>
      </c>
      <c r="BL232" s="1" t="s">
        <v>138</v>
      </c>
      <c r="BM232" s="1" t="s">
        <v>672</v>
      </c>
      <c r="BN232" s="1" t="s">
        <v>192</v>
      </c>
      <c r="BO232" s="1" t="s">
        <v>78</v>
      </c>
      <c r="BP232" s="1" t="s">
        <v>660</v>
      </c>
      <c r="BR232" s="1" t="s">
        <v>1018</v>
      </c>
    </row>
    <row r="233" spans="2:70" ht="26.85" customHeight="1">
      <c r="B233" s="1">
        <v>479</v>
      </c>
      <c r="C233" s="1" t="s">
        <v>1010</v>
      </c>
      <c r="D233" s="1">
        <v>6</v>
      </c>
      <c r="E233" s="1" t="s">
        <v>68</v>
      </c>
      <c r="F233" s="1" t="s">
        <v>1011</v>
      </c>
      <c r="G233" s="1" t="s">
        <v>1010</v>
      </c>
      <c r="H233" s="1" t="s">
        <v>1012</v>
      </c>
      <c r="I233" s="1">
        <v>2010</v>
      </c>
      <c r="J233" s="1" t="s">
        <v>459</v>
      </c>
      <c r="K233"/>
      <c r="L233"/>
      <c r="M233"/>
      <c r="N233"/>
      <c r="O233"/>
      <c r="P233"/>
      <c r="Q233"/>
      <c r="R233"/>
      <c r="S233"/>
      <c r="T233" s="1" t="s">
        <v>96</v>
      </c>
      <c r="U233"/>
      <c r="V233"/>
      <c r="W233"/>
      <c r="X233"/>
      <c r="Y233"/>
      <c r="Z233"/>
      <c r="AA233"/>
      <c r="AB233"/>
      <c r="AC233" s="1" t="s">
        <v>74</v>
      </c>
      <c r="AE233" s="1" t="s">
        <v>87</v>
      </c>
      <c r="AF233" s="1" t="s">
        <v>175</v>
      </c>
      <c r="AG233" s="1" t="s">
        <v>164</v>
      </c>
      <c r="AI233" s="1" t="s">
        <v>78</v>
      </c>
      <c r="AJ233" s="1" t="s">
        <v>116</v>
      </c>
      <c r="AK233" s="1" t="s">
        <v>102</v>
      </c>
      <c r="AN233" s="1" t="s">
        <v>657</v>
      </c>
      <c r="AO233" s="1" t="s">
        <v>83</v>
      </c>
      <c r="AP233" s="1" t="s">
        <v>84</v>
      </c>
      <c r="AQ233" s="1" t="s">
        <v>85</v>
      </c>
      <c r="AR233" s="1" t="s">
        <v>86</v>
      </c>
      <c r="AS233" s="1" t="s">
        <v>87</v>
      </c>
      <c r="AU233" s="1" t="s">
        <v>88</v>
      </c>
      <c r="AV233" s="1" t="s">
        <v>78</v>
      </c>
      <c r="AW233" s="1" t="s">
        <v>106</v>
      </c>
      <c r="AX233" s="1" t="s">
        <v>87</v>
      </c>
      <c r="AY233" s="1" t="s">
        <v>107</v>
      </c>
      <c r="AZ233" s="1" t="s">
        <v>89</v>
      </c>
      <c r="BA233" s="1" t="s">
        <v>89</v>
      </c>
      <c r="BB233" s="1" t="s">
        <v>665</v>
      </c>
      <c r="BC233" s="1" t="s">
        <v>665</v>
      </c>
      <c r="BD233" s="1" t="s">
        <v>144</v>
      </c>
      <c r="BE233" s="1" t="s">
        <v>93</v>
      </c>
      <c r="BF233" s="1" t="s">
        <v>92</v>
      </c>
      <c r="BG233" s="1" t="s">
        <v>92</v>
      </c>
      <c r="BH233" s="1" t="s">
        <v>93</v>
      </c>
      <c r="BI233" s="1" t="s">
        <v>191</v>
      </c>
      <c r="BJ233" s="1" t="s">
        <v>92</v>
      </c>
      <c r="BK233" s="1" t="s">
        <v>94</v>
      </c>
      <c r="BL233" s="1" t="s">
        <v>94</v>
      </c>
      <c r="BM233" s="1" t="s">
        <v>691</v>
      </c>
      <c r="BN233" s="1" t="s">
        <v>111</v>
      </c>
      <c r="BO233" s="1" t="s">
        <v>78</v>
      </c>
      <c r="BP233" s="1" t="s">
        <v>667</v>
      </c>
      <c r="BR233" s="1" t="s">
        <v>1013</v>
      </c>
    </row>
    <row r="234" spans="2:70" ht="14.85" customHeight="1">
      <c r="B234" s="1">
        <v>487</v>
      </c>
      <c r="C234" s="1" t="s">
        <v>1019</v>
      </c>
      <c r="D234" s="1">
        <v>6</v>
      </c>
      <c r="E234" s="1" t="s">
        <v>68</v>
      </c>
      <c r="F234" s="1" t="s">
        <v>1020</v>
      </c>
      <c r="G234" s="1" t="s">
        <v>1021</v>
      </c>
      <c r="H234" s="1" t="s">
        <v>1022</v>
      </c>
      <c r="I234" s="1">
        <v>2012</v>
      </c>
      <c r="J234" s="1" t="s">
        <v>95</v>
      </c>
      <c r="K234"/>
      <c r="L234"/>
      <c r="M234"/>
      <c r="N234"/>
      <c r="O234"/>
      <c r="P234"/>
      <c r="Q234"/>
      <c r="R234"/>
      <c r="S234"/>
      <c r="T234"/>
      <c r="U234"/>
      <c r="V234"/>
      <c r="W234"/>
      <c r="X234"/>
      <c r="Y234"/>
      <c r="Z234"/>
      <c r="AA234" s="1" t="s">
        <v>96</v>
      </c>
      <c r="AB234" s="1"/>
      <c r="AC234" s="1" t="s">
        <v>127</v>
      </c>
      <c r="AI234" s="1" t="s">
        <v>88</v>
      </c>
      <c r="AO234" s="1" t="s">
        <v>83</v>
      </c>
      <c r="AP234" s="1" t="s">
        <v>83</v>
      </c>
      <c r="AQ234" s="1" t="s">
        <v>196</v>
      </c>
      <c r="AR234" s="1" t="s">
        <v>169</v>
      </c>
      <c r="AS234" s="1" t="s">
        <v>87</v>
      </c>
      <c r="AU234" s="1" t="s">
        <v>88</v>
      </c>
      <c r="AV234" s="1" t="s">
        <v>78</v>
      </c>
      <c r="AW234" s="1" t="s">
        <v>119</v>
      </c>
      <c r="AX234" s="1" t="s">
        <v>87</v>
      </c>
      <c r="AY234" s="1" t="s">
        <v>107</v>
      </c>
      <c r="AZ234" s="1" t="s">
        <v>170</v>
      </c>
      <c r="BA234" s="1" t="s">
        <v>89</v>
      </c>
      <c r="BB234" s="1" t="s">
        <v>698</v>
      </c>
      <c r="BC234" s="1" t="s">
        <v>698</v>
      </c>
      <c r="BD234" s="1" t="s">
        <v>91</v>
      </c>
      <c r="BE234" s="1" t="s">
        <v>93</v>
      </c>
      <c r="BF234" s="1" t="s">
        <v>93</v>
      </c>
      <c r="BG234" s="1" t="s">
        <v>93</v>
      </c>
      <c r="BH234" s="1" t="s">
        <v>93</v>
      </c>
      <c r="BI234" s="1" t="s">
        <v>123</v>
      </c>
      <c r="BJ234" s="1" t="s">
        <v>92</v>
      </c>
      <c r="BK234" s="1" t="s">
        <v>138</v>
      </c>
      <c r="BL234" s="1" t="s">
        <v>138</v>
      </c>
      <c r="BM234" s="1" t="s">
        <v>666</v>
      </c>
      <c r="BN234" s="1" t="s">
        <v>208</v>
      </c>
      <c r="BO234" s="1" t="s">
        <v>78</v>
      </c>
      <c r="BP234" s="1" t="s">
        <v>660</v>
      </c>
    </row>
    <row r="235" spans="2:70" ht="14.85" customHeight="1">
      <c r="B235" s="1">
        <v>490</v>
      </c>
      <c r="C235" s="1" t="s">
        <v>1023</v>
      </c>
      <c r="D235" s="1">
        <v>6</v>
      </c>
      <c r="E235" s="1" t="s">
        <v>68</v>
      </c>
      <c r="F235" s="1" t="s">
        <v>1024</v>
      </c>
      <c r="G235" s="1" t="s">
        <v>1023</v>
      </c>
      <c r="H235" s="1" t="s">
        <v>1025</v>
      </c>
      <c r="I235" s="1">
        <v>2013</v>
      </c>
      <c r="J235" s="1" t="s">
        <v>95</v>
      </c>
      <c r="K235"/>
      <c r="L235"/>
      <c r="M235"/>
      <c r="N235"/>
      <c r="O235"/>
      <c r="P235"/>
      <c r="Q235"/>
      <c r="R235"/>
      <c r="S235"/>
      <c r="T235"/>
      <c r="U235"/>
      <c r="V235"/>
      <c r="W235"/>
      <c r="X235"/>
      <c r="Y235"/>
      <c r="Z235"/>
      <c r="AA235" s="1" t="s">
        <v>391</v>
      </c>
      <c r="AB235" s="1"/>
      <c r="AC235" s="1" t="s">
        <v>135</v>
      </c>
      <c r="AI235" s="1" t="s">
        <v>88</v>
      </c>
      <c r="AO235" s="1" t="s">
        <v>84</v>
      </c>
      <c r="AP235" s="1" t="s">
        <v>83</v>
      </c>
      <c r="AQ235" s="1" t="s">
        <v>85</v>
      </c>
      <c r="AR235" s="1" t="s">
        <v>86</v>
      </c>
      <c r="AS235" s="1" t="s">
        <v>87</v>
      </c>
      <c r="AU235" s="1" t="s">
        <v>88</v>
      </c>
      <c r="AV235" s="1" t="s">
        <v>78</v>
      </c>
      <c r="AW235" s="1" t="s">
        <v>119</v>
      </c>
      <c r="AX235" s="1" t="s">
        <v>87</v>
      </c>
      <c r="AY235" s="1" t="s">
        <v>107</v>
      </c>
      <c r="AZ235" s="1" t="s">
        <v>170</v>
      </c>
      <c r="BA235" s="1" t="s">
        <v>89</v>
      </c>
      <c r="BB235" s="1" t="s">
        <v>230</v>
      </c>
      <c r="BC235" s="1" t="s">
        <v>698</v>
      </c>
      <c r="BD235" s="1" t="s">
        <v>137</v>
      </c>
      <c r="BE235" s="1" t="s">
        <v>92</v>
      </c>
      <c r="BF235" s="1" t="s">
        <v>92</v>
      </c>
      <c r="BG235" s="1" t="s">
        <v>93</v>
      </c>
      <c r="BH235" s="1" t="s">
        <v>92</v>
      </c>
      <c r="BI235" s="1" t="s">
        <v>92</v>
      </c>
      <c r="BJ235" s="1" t="s">
        <v>92</v>
      </c>
      <c r="BK235" s="1" t="s">
        <v>138</v>
      </c>
      <c r="BL235" s="1" t="s">
        <v>138</v>
      </c>
      <c r="BM235" s="1" t="s">
        <v>691</v>
      </c>
      <c r="BN235" s="1" t="s">
        <v>192</v>
      </c>
      <c r="BO235" s="1" t="s">
        <v>78</v>
      </c>
      <c r="BP235" s="1" t="s">
        <v>660</v>
      </c>
    </row>
    <row r="236" spans="2:70" ht="14.85" customHeight="1">
      <c r="B236" s="1">
        <v>492</v>
      </c>
      <c r="C236" s="1" t="s">
        <v>1030</v>
      </c>
      <c r="D236" s="1">
        <v>6</v>
      </c>
      <c r="E236" s="1" t="s">
        <v>68</v>
      </c>
      <c r="F236" s="1" t="s">
        <v>1031</v>
      </c>
      <c r="G236" s="1" t="s">
        <v>1030</v>
      </c>
      <c r="H236" s="1" t="s">
        <v>1032</v>
      </c>
      <c r="I236" s="1">
        <v>2014</v>
      </c>
      <c r="J236" s="1" t="s">
        <v>305</v>
      </c>
      <c r="K236"/>
      <c r="L236"/>
      <c r="M236"/>
      <c r="N236"/>
      <c r="O236"/>
      <c r="P236"/>
      <c r="Q236"/>
      <c r="R236"/>
      <c r="S236"/>
      <c r="T236"/>
      <c r="U236"/>
      <c r="V236"/>
      <c r="W236" s="1" t="s">
        <v>391</v>
      </c>
      <c r="X236"/>
      <c r="Y236"/>
      <c r="Z236"/>
      <c r="AA236"/>
      <c r="AB236"/>
      <c r="AC236" s="1" t="s">
        <v>135</v>
      </c>
      <c r="AI236" s="1" t="s">
        <v>88</v>
      </c>
      <c r="AO236" s="1" t="s">
        <v>84</v>
      </c>
      <c r="AP236" s="1" t="s">
        <v>104</v>
      </c>
      <c r="AQ236" s="1" t="s">
        <v>85</v>
      </c>
      <c r="AR236" s="1" t="s">
        <v>169</v>
      </c>
      <c r="AS236" s="1" t="s">
        <v>87</v>
      </c>
      <c r="AU236" s="1" t="s">
        <v>88</v>
      </c>
      <c r="AV236" s="1" t="s">
        <v>78</v>
      </c>
      <c r="AW236" s="1" t="s">
        <v>119</v>
      </c>
      <c r="AX236" s="1" t="s">
        <v>87</v>
      </c>
      <c r="AY236" s="1" t="s">
        <v>107</v>
      </c>
      <c r="AZ236" s="1" t="s">
        <v>170</v>
      </c>
      <c r="BA236" s="1" t="s">
        <v>89</v>
      </c>
      <c r="BB236" s="1" t="s">
        <v>659</v>
      </c>
      <c r="BC236" s="1" t="s">
        <v>230</v>
      </c>
      <c r="BD236" s="1" t="s">
        <v>137</v>
      </c>
      <c r="BE236" s="1" t="s">
        <v>92</v>
      </c>
      <c r="BF236" s="1" t="s">
        <v>191</v>
      </c>
      <c r="BG236" s="1" t="s">
        <v>123</v>
      </c>
      <c r="BH236" s="1" t="s">
        <v>92</v>
      </c>
      <c r="BI236" s="1" t="s">
        <v>123</v>
      </c>
      <c r="BJ236" s="1" t="s">
        <v>123</v>
      </c>
      <c r="BK236" s="1" t="s">
        <v>124</v>
      </c>
      <c r="BL236" s="1" t="s">
        <v>124</v>
      </c>
      <c r="BM236" s="1" t="s">
        <v>691</v>
      </c>
      <c r="BN236" s="1" t="s">
        <v>192</v>
      </c>
      <c r="BO236" s="1" t="s">
        <v>78</v>
      </c>
      <c r="BP236" s="1" t="s">
        <v>687</v>
      </c>
    </row>
    <row r="237" spans="2:70" ht="14.85" customHeight="1">
      <c r="B237" s="1">
        <v>491</v>
      </c>
      <c r="C237" s="1" t="s">
        <v>1026</v>
      </c>
      <c r="D237" s="1">
        <v>6</v>
      </c>
      <c r="E237" s="1" t="s">
        <v>68</v>
      </c>
      <c r="F237" s="1" t="s">
        <v>1027</v>
      </c>
      <c r="G237" s="1" t="s">
        <v>1026</v>
      </c>
      <c r="H237" s="1" t="s">
        <v>1028</v>
      </c>
      <c r="I237" s="1">
        <v>2013</v>
      </c>
      <c r="J237" s="1" t="s">
        <v>95</v>
      </c>
      <c r="K237"/>
      <c r="L237"/>
      <c r="M237"/>
      <c r="N237"/>
      <c r="O237"/>
      <c r="P237"/>
      <c r="Q237"/>
      <c r="R237"/>
      <c r="S237"/>
      <c r="T237"/>
      <c r="U237"/>
      <c r="V237"/>
      <c r="W237"/>
      <c r="X237"/>
      <c r="Y237"/>
      <c r="Z237"/>
      <c r="AA237" s="1" t="s">
        <v>96</v>
      </c>
      <c r="AB237" s="1"/>
      <c r="AC237" s="1" t="s">
        <v>156</v>
      </c>
      <c r="AD237" s="6" t="s">
        <v>1029</v>
      </c>
      <c r="AI237" s="1" t="s">
        <v>88</v>
      </c>
      <c r="AO237" s="1" t="s">
        <v>83</v>
      </c>
      <c r="AP237" s="1" t="s">
        <v>104</v>
      </c>
      <c r="AQ237" s="1" t="s">
        <v>118</v>
      </c>
      <c r="AR237" s="1" t="s">
        <v>86</v>
      </c>
      <c r="AS237" s="1" t="s">
        <v>87</v>
      </c>
      <c r="AU237" s="1" t="s">
        <v>88</v>
      </c>
      <c r="AV237" s="1" t="s">
        <v>87</v>
      </c>
      <c r="AX237" s="1" t="s">
        <v>88</v>
      </c>
      <c r="AZ237" s="1" t="s">
        <v>185</v>
      </c>
      <c r="BA237" s="1" t="s">
        <v>170</v>
      </c>
      <c r="BB237" s="1" t="s">
        <v>230</v>
      </c>
      <c r="BC237" s="1" t="s">
        <v>659</v>
      </c>
      <c r="BD237" s="1" t="s">
        <v>137</v>
      </c>
      <c r="BE237" s="1" t="s">
        <v>93</v>
      </c>
      <c r="BF237" s="1" t="s">
        <v>92</v>
      </c>
      <c r="BG237" s="1" t="s">
        <v>93</v>
      </c>
      <c r="BH237" s="1" t="s">
        <v>92</v>
      </c>
      <c r="BI237" s="1" t="s">
        <v>92</v>
      </c>
      <c r="BJ237" s="1" t="s">
        <v>92</v>
      </c>
      <c r="BK237" s="1" t="s">
        <v>94</v>
      </c>
      <c r="BL237" s="1" t="s">
        <v>138</v>
      </c>
      <c r="BM237" s="1" t="s">
        <v>109</v>
      </c>
      <c r="BN237" s="1" t="s">
        <v>192</v>
      </c>
      <c r="BO237" s="1" t="s">
        <v>78</v>
      </c>
      <c r="BP237" s="1" t="s">
        <v>677</v>
      </c>
    </row>
    <row r="238" spans="2:70" ht="14.85" customHeight="1">
      <c r="B238" s="1">
        <v>493</v>
      </c>
      <c r="C238" s="1" t="s">
        <v>1033</v>
      </c>
      <c r="D238" s="1">
        <v>6</v>
      </c>
      <c r="E238" s="1" t="s">
        <v>68</v>
      </c>
      <c r="F238" s="1" t="s">
        <v>1034</v>
      </c>
      <c r="G238" s="1" t="s">
        <v>1033</v>
      </c>
      <c r="H238" s="1" t="s">
        <v>1035</v>
      </c>
      <c r="I238" s="1">
        <v>2015</v>
      </c>
      <c r="J238" s="1" t="s">
        <v>95</v>
      </c>
      <c r="K238"/>
      <c r="L238"/>
      <c r="M238"/>
      <c r="N238"/>
      <c r="O238"/>
      <c r="P238"/>
      <c r="Q238"/>
      <c r="R238"/>
      <c r="S238"/>
      <c r="T238"/>
      <c r="U238"/>
      <c r="V238"/>
      <c r="W238"/>
      <c r="X238"/>
      <c r="Y238"/>
      <c r="Z238"/>
      <c r="AA238" s="1" t="s">
        <v>844</v>
      </c>
      <c r="AB238" s="1"/>
      <c r="AC238" s="1" t="s">
        <v>148</v>
      </c>
      <c r="AE238" s="1" t="s">
        <v>162</v>
      </c>
      <c r="AF238" s="1" t="s">
        <v>163</v>
      </c>
      <c r="AG238" s="1" t="s">
        <v>164</v>
      </c>
      <c r="AI238" s="1" t="s">
        <v>78</v>
      </c>
      <c r="AJ238" s="1" t="s">
        <v>79</v>
      </c>
      <c r="AK238" s="1" t="s">
        <v>80</v>
      </c>
      <c r="AM238" s="1" t="s">
        <v>222</v>
      </c>
      <c r="AN238" s="1" t="s">
        <v>739</v>
      </c>
      <c r="AO238" s="1" t="s">
        <v>83</v>
      </c>
      <c r="AP238" s="1" t="s">
        <v>128</v>
      </c>
      <c r="AQ238" s="1" t="s">
        <v>176</v>
      </c>
      <c r="AR238" s="1" t="s">
        <v>86</v>
      </c>
      <c r="AS238" s="1" t="s">
        <v>87</v>
      </c>
      <c r="AU238" s="1" t="s">
        <v>88</v>
      </c>
      <c r="AV238" s="1" t="s">
        <v>78</v>
      </c>
      <c r="AW238" s="1" t="s">
        <v>119</v>
      </c>
      <c r="AX238" s="1" t="s">
        <v>87</v>
      </c>
      <c r="AY238" s="1" t="s">
        <v>107</v>
      </c>
      <c r="AZ238" s="1" t="s">
        <v>185</v>
      </c>
      <c r="BA238" s="1" t="s">
        <v>170</v>
      </c>
      <c r="BB238" s="1" t="s">
        <v>659</v>
      </c>
      <c r="BC238" s="1" t="s">
        <v>230</v>
      </c>
      <c r="BD238" s="1" t="s">
        <v>91</v>
      </c>
      <c r="BE238" s="1" t="s">
        <v>92</v>
      </c>
      <c r="BF238" s="1" t="s">
        <v>92</v>
      </c>
      <c r="BG238" s="1" t="s">
        <v>122</v>
      </c>
      <c r="BH238" s="1" t="s">
        <v>123</v>
      </c>
      <c r="BI238" s="1" t="s">
        <v>122</v>
      </c>
      <c r="BJ238" s="1" t="s">
        <v>123</v>
      </c>
      <c r="BK238" s="1" t="s">
        <v>124</v>
      </c>
      <c r="BL238" s="1" t="s">
        <v>94</v>
      </c>
      <c r="BM238" s="1" t="s">
        <v>666</v>
      </c>
      <c r="BN238" s="1" t="s">
        <v>125</v>
      </c>
      <c r="BO238" s="1" t="s">
        <v>78</v>
      </c>
      <c r="BP238" s="1" t="s">
        <v>667</v>
      </c>
      <c r="BR238" s="1" t="s">
        <v>1036</v>
      </c>
    </row>
    <row r="239" spans="2:70" ht="14.85" customHeight="1">
      <c r="B239" s="1">
        <v>497</v>
      </c>
      <c r="C239" s="1" t="s">
        <v>1037</v>
      </c>
      <c r="D239" s="1">
        <v>6</v>
      </c>
      <c r="E239" s="1" t="s">
        <v>68</v>
      </c>
      <c r="F239" s="1" t="s">
        <v>1038</v>
      </c>
      <c r="G239" s="1" t="s">
        <v>1037</v>
      </c>
      <c r="H239" s="1" t="s">
        <v>1039</v>
      </c>
      <c r="I239" s="1">
        <v>2015</v>
      </c>
      <c r="J239" s="1" t="s">
        <v>95</v>
      </c>
      <c r="K239"/>
      <c r="L239"/>
      <c r="M239"/>
      <c r="N239"/>
      <c r="O239"/>
      <c r="P239"/>
      <c r="Q239"/>
      <c r="R239"/>
      <c r="S239"/>
      <c r="T239"/>
      <c r="U239"/>
      <c r="V239"/>
      <c r="W239"/>
      <c r="X239"/>
      <c r="Y239"/>
      <c r="Z239"/>
      <c r="AA239" s="1" t="s">
        <v>844</v>
      </c>
      <c r="AB239" s="1"/>
      <c r="AC239" s="1" t="s">
        <v>135</v>
      </c>
      <c r="AI239" s="1" t="s">
        <v>88</v>
      </c>
      <c r="AO239" s="1" t="s">
        <v>104</v>
      </c>
      <c r="AP239" s="1" t="s">
        <v>84</v>
      </c>
      <c r="AQ239" s="1" t="s">
        <v>196</v>
      </c>
      <c r="AR239" s="1" t="s">
        <v>105</v>
      </c>
      <c r="AS239" s="1" t="s">
        <v>78</v>
      </c>
      <c r="AT239" s="1" t="s">
        <v>228</v>
      </c>
      <c r="AU239" s="1" t="s">
        <v>78</v>
      </c>
      <c r="AV239" s="1" t="s">
        <v>78</v>
      </c>
      <c r="AW239" s="1" t="s">
        <v>119</v>
      </c>
      <c r="AX239" s="1" t="s">
        <v>87</v>
      </c>
      <c r="AY239" s="1" t="s">
        <v>107</v>
      </c>
      <c r="AZ239" s="1" t="s">
        <v>170</v>
      </c>
      <c r="BA239" s="1" t="s">
        <v>89</v>
      </c>
      <c r="BB239" s="1" t="s">
        <v>665</v>
      </c>
      <c r="BC239" s="1" t="s">
        <v>659</v>
      </c>
      <c r="BD239" s="1" t="s">
        <v>137</v>
      </c>
      <c r="BE239" s="1" t="s">
        <v>93</v>
      </c>
      <c r="BF239" s="1" t="s">
        <v>93</v>
      </c>
      <c r="BG239" s="1" t="s">
        <v>92</v>
      </c>
      <c r="BH239" s="1" t="s">
        <v>123</v>
      </c>
      <c r="BI239" s="1" t="s">
        <v>92</v>
      </c>
      <c r="BJ239" s="1" t="s">
        <v>92</v>
      </c>
      <c r="BK239" s="1" t="s">
        <v>94</v>
      </c>
      <c r="BL239" s="1" t="s">
        <v>138</v>
      </c>
      <c r="BM239" s="1" t="s">
        <v>109</v>
      </c>
      <c r="BN239" s="1" t="s">
        <v>102</v>
      </c>
      <c r="BO239" s="1" t="s">
        <v>78</v>
      </c>
      <c r="BP239" s="1" t="s">
        <v>677</v>
      </c>
    </row>
    <row r="240" spans="2:70" ht="14.85" customHeight="1">
      <c r="B240" s="1">
        <v>498</v>
      </c>
      <c r="C240" s="1" t="s">
        <v>1040</v>
      </c>
      <c r="D240" s="1">
        <v>6</v>
      </c>
      <c r="E240" s="1" t="s">
        <v>68</v>
      </c>
      <c r="F240" s="1" t="s">
        <v>1041</v>
      </c>
      <c r="G240" s="1" t="s">
        <v>1040</v>
      </c>
      <c r="H240" s="1" t="s">
        <v>1042</v>
      </c>
      <c r="I240" s="1">
        <v>2013</v>
      </c>
      <c r="J240" s="1" t="s">
        <v>226</v>
      </c>
      <c r="L240" s="2" t="s">
        <v>245</v>
      </c>
      <c r="AC240" s="1" t="s">
        <v>74</v>
      </c>
      <c r="AE240" s="1" t="s">
        <v>87</v>
      </c>
      <c r="AF240" s="1" t="s">
        <v>163</v>
      </c>
      <c r="AG240" s="1" t="s">
        <v>101</v>
      </c>
      <c r="AI240" s="1" t="s">
        <v>87</v>
      </c>
      <c r="AJ240" s="1" t="s">
        <v>116</v>
      </c>
      <c r="AK240" s="1" t="s">
        <v>156</v>
      </c>
      <c r="AL240" s="1" t="s">
        <v>1043</v>
      </c>
      <c r="AN240" s="1" t="s">
        <v>739</v>
      </c>
      <c r="AO240" s="1" t="s">
        <v>84</v>
      </c>
      <c r="AP240" s="1" t="s">
        <v>104</v>
      </c>
      <c r="AQ240" s="1" t="s">
        <v>102</v>
      </c>
      <c r="AR240" s="1" t="s">
        <v>86</v>
      </c>
      <c r="AS240" s="1" t="s">
        <v>87</v>
      </c>
      <c r="AU240" s="1" t="s">
        <v>88</v>
      </c>
      <c r="AV240" s="1" t="s">
        <v>78</v>
      </c>
      <c r="AW240" s="1" t="s">
        <v>158</v>
      </c>
      <c r="AX240" s="1" t="s">
        <v>87</v>
      </c>
      <c r="AY240" s="1" t="s">
        <v>107</v>
      </c>
      <c r="AZ240" s="1" t="s">
        <v>89</v>
      </c>
      <c r="BA240" s="1" t="s">
        <v>89</v>
      </c>
      <c r="BB240" s="1" t="s">
        <v>665</v>
      </c>
      <c r="BC240" s="1" t="s">
        <v>659</v>
      </c>
      <c r="BD240" s="1" t="s">
        <v>137</v>
      </c>
      <c r="BE240" s="1" t="s">
        <v>92</v>
      </c>
      <c r="BF240" s="1" t="s">
        <v>92</v>
      </c>
      <c r="BG240" s="1" t="s">
        <v>92</v>
      </c>
      <c r="BH240" s="1" t="s">
        <v>92</v>
      </c>
      <c r="BI240" s="1" t="s">
        <v>92</v>
      </c>
      <c r="BJ240" s="1" t="s">
        <v>93</v>
      </c>
      <c r="BK240" s="1" t="s">
        <v>138</v>
      </c>
      <c r="BL240" s="1" t="s">
        <v>138</v>
      </c>
      <c r="BM240" s="1" t="s">
        <v>691</v>
      </c>
      <c r="BN240" s="1" t="s">
        <v>111</v>
      </c>
      <c r="BO240" s="1" t="s">
        <v>78</v>
      </c>
      <c r="BP240" s="1" t="s">
        <v>687</v>
      </c>
    </row>
    <row r="241" spans="2:70" ht="14.85" customHeight="1">
      <c r="B241" s="1">
        <v>499</v>
      </c>
      <c r="C241" s="1" t="s">
        <v>1044</v>
      </c>
      <c r="D241" s="1">
        <v>6</v>
      </c>
      <c r="E241" s="1" t="s">
        <v>68</v>
      </c>
      <c r="F241" s="1" t="s">
        <v>1045</v>
      </c>
      <c r="G241" s="1" t="s">
        <v>1044</v>
      </c>
      <c r="H241" s="1" t="s">
        <v>1046</v>
      </c>
      <c r="I241" s="1">
        <v>2008</v>
      </c>
      <c r="J241" s="1" t="s">
        <v>95</v>
      </c>
      <c r="K241"/>
      <c r="L241"/>
      <c r="M241"/>
      <c r="N241"/>
      <c r="O241"/>
      <c r="P241"/>
      <c r="Q241"/>
      <c r="R241"/>
      <c r="S241"/>
      <c r="T241"/>
      <c r="U241"/>
      <c r="V241"/>
      <c r="W241"/>
      <c r="X241"/>
      <c r="Y241"/>
      <c r="Z241"/>
      <c r="AA241" s="1" t="s">
        <v>684</v>
      </c>
      <c r="AB241" s="1"/>
      <c r="AC241" s="1" t="s">
        <v>148</v>
      </c>
      <c r="AE241" s="1" t="s">
        <v>87</v>
      </c>
      <c r="AF241" s="1" t="s">
        <v>206</v>
      </c>
      <c r="AG241" s="1" t="s">
        <v>164</v>
      </c>
      <c r="AI241" s="1" t="s">
        <v>87</v>
      </c>
      <c r="AJ241" s="1" t="s">
        <v>116</v>
      </c>
      <c r="AK241" s="1" t="s">
        <v>156</v>
      </c>
      <c r="AL241" s="1" t="s">
        <v>1047</v>
      </c>
      <c r="AN241" s="1" t="s">
        <v>718</v>
      </c>
      <c r="AO241" s="1" t="s">
        <v>136</v>
      </c>
      <c r="AP241" s="1" t="s">
        <v>84</v>
      </c>
      <c r="AQ241" s="1" t="s">
        <v>102</v>
      </c>
      <c r="AR241" s="1" t="s">
        <v>105</v>
      </c>
      <c r="AS241" s="1" t="s">
        <v>87</v>
      </c>
      <c r="AU241" s="1" t="s">
        <v>88</v>
      </c>
      <c r="AV241" s="1" t="s">
        <v>78</v>
      </c>
      <c r="AW241" s="1" t="s">
        <v>158</v>
      </c>
      <c r="AX241" s="1" t="s">
        <v>87</v>
      </c>
      <c r="AY241" s="1" t="s">
        <v>107</v>
      </c>
      <c r="AZ241" s="1" t="s">
        <v>89</v>
      </c>
      <c r="BA241" s="1" t="s">
        <v>89</v>
      </c>
      <c r="BB241" s="1" t="s">
        <v>659</v>
      </c>
      <c r="BC241" s="1" t="s">
        <v>698</v>
      </c>
      <c r="BD241" s="1" t="s">
        <v>144</v>
      </c>
      <c r="BE241" s="1" t="s">
        <v>93</v>
      </c>
      <c r="BF241" s="1" t="s">
        <v>93</v>
      </c>
      <c r="BG241" s="1" t="s">
        <v>122</v>
      </c>
      <c r="BH241" s="1" t="s">
        <v>123</v>
      </c>
      <c r="BI241" s="1" t="s">
        <v>122</v>
      </c>
      <c r="BJ241" s="1" t="s">
        <v>122</v>
      </c>
      <c r="BK241" s="1" t="s">
        <v>124</v>
      </c>
      <c r="BL241" s="1" t="s">
        <v>94</v>
      </c>
      <c r="BM241" s="1" t="s">
        <v>666</v>
      </c>
      <c r="BN241" s="1" t="s">
        <v>139</v>
      </c>
      <c r="BO241" s="1" t="s">
        <v>78</v>
      </c>
      <c r="BP241" s="1" t="s">
        <v>667</v>
      </c>
    </row>
    <row r="242" spans="2:70" ht="14.85" customHeight="1">
      <c r="B242" s="1">
        <v>501</v>
      </c>
      <c r="C242" s="1" t="s">
        <v>1048</v>
      </c>
      <c r="D242" s="1">
        <v>6</v>
      </c>
      <c r="E242" s="1" t="s">
        <v>68</v>
      </c>
      <c r="F242" s="1" t="s">
        <v>1049</v>
      </c>
      <c r="G242" s="1" t="s">
        <v>1048</v>
      </c>
      <c r="H242" s="1" t="s">
        <v>1050</v>
      </c>
      <c r="I242" s="1">
        <v>1997</v>
      </c>
      <c r="J242" s="1" t="s">
        <v>95</v>
      </c>
      <c r="K242"/>
      <c r="L242"/>
      <c r="M242"/>
      <c r="N242"/>
      <c r="O242"/>
      <c r="P242"/>
      <c r="Q242"/>
      <c r="R242"/>
      <c r="S242"/>
      <c r="T242"/>
      <c r="U242"/>
      <c r="V242"/>
      <c r="W242"/>
      <c r="X242"/>
      <c r="Y242"/>
      <c r="Z242"/>
      <c r="AA242" s="1" t="s">
        <v>684</v>
      </c>
      <c r="AB242" s="1"/>
      <c r="AC242" s="1" t="s">
        <v>74</v>
      </c>
      <c r="AE242" s="1" t="s">
        <v>87</v>
      </c>
      <c r="AF242" s="1" t="s">
        <v>76</v>
      </c>
      <c r="AG242" s="1" t="s">
        <v>77</v>
      </c>
      <c r="AI242" s="1" t="s">
        <v>87</v>
      </c>
      <c r="AJ242" s="1" t="s">
        <v>309</v>
      </c>
      <c r="AK242" s="1" t="s">
        <v>156</v>
      </c>
      <c r="AL242" s="1" t="s">
        <v>1051</v>
      </c>
      <c r="AN242" s="1" t="s">
        <v>657</v>
      </c>
      <c r="AO242" s="1" t="s">
        <v>83</v>
      </c>
      <c r="AP242" s="1" t="s">
        <v>83</v>
      </c>
      <c r="AQ242" s="1" t="s">
        <v>85</v>
      </c>
      <c r="AR242" s="1" t="s">
        <v>169</v>
      </c>
      <c r="AS242" s="1" t="s">
        <v>87</v>
      </c>
      <c r="AU242" s="1" t="s">
        <v>88</v>
      </c>
      <c r="AV242" s="1" t="s">
        <v>78</v>
      </c>
      <c r="AW242" s="1" t="s">
        <v>158</v>
      </c>
      <c r="AX242" s="1" t="s">
        <v>87</v>
      </c>
      <c r="AY242" s="1" t="s">
        <v>159</v>
      </c>
      <c r="AZ242" s="1" t="s">
        <v>89</v>
      </c>
      <c r="BA242" s="1" t="s">
        <v>89</v>
      </c>
      <c r="BB242" s="1" t="s">
        <v>665</v>
      </c>
      <c r="BC242" s="1" t="s">
        <v>665</v>
      </c>
      <c r="BD242" s="1" t="s">
        <v>137</v>
      </c>
      <c r="BE242" s="1" t="s">
        <v>93</v>
      </c>
      <c r="BF242" s="1" t="s">
        <v>93</v>
      </c>
      <c r="BG242" s="1" t="s">
        <v>93</v>
      </c>
      <c r="BH242" s="1" t="s">
        <v>93</v>
      </c>
      <c r="BI242" s="1" t="s">
        <v>92</v>
      </c>
      <c r="BJ242" s="1" t="s">
        <v>93</v>
      </c>
      <c r="BK242" s="1" t="s">
        <v>94</v>
      </c>
      <c r="BL242" s="1" t="s">
        <v>94</v>
      </c>
      <c r="BM242" s="1" t="s">
        <v>695</v>
      </c>
      <c r="BN242" s="1" t="s">
        <v>208</v>
      </c>
      <c r="BO242" s="1" t="s">
        <v>78</v>
      </c>
      <c r="BP242" s="1" t="s">
        <v>687</v>
      </c>
    </row>
    <row r="243" spans="2:70" ht="14.85" customHeight="1">
      <c r="B243" s="1">
        <v>504</v>
      </c>
      <c r="C243" s="1" t="s">
        <v>1052</v>
      </c>
      <c r="D243" s="1">
        <v>6</v>
      </c>
      <c r="E243" s="1" t="s">
        <v>68</v>
      </c>
      <c r="F243" s="1" t="s">
        <v>1053</v>
      </c>
      <c r="G243" s="1" t="s">
        <v>1052</v>
      </c>
      <c r="H243" s="1" t="s">
        <v>1054</v>
      </c>
      <c r="I243" s="1">
        <v>1991</v>
      </c>
      <c r="J243" s="1" t="s">
        <v>95</v>
      </c>
      <c r="K243"/>
      <c r="L243"/>
      <c r="M243"/>
      <c r="N243"/>
      <c r="O243"/>
      <c r="P243"/>
      <c r="Q243"/>
      <c r="R243"/>
      <c r="S243"/>
      <c r="T243"/>
      <c r="U243"/>
      <c r="V243"/>
      <c r="W243"/>
      <c r="X243"/>
      <c r="Y243"/>
      <c r="Z243"/>
      <c r="AA243" s="1" t="s">
        <v>391</v>
      </c>
      <c r="AB243" s="1"/>
      <c r="AC243" s="1" t="s">
        <v>74</v>
      </c>
      <c r="AE243" s="1" t="s">
        <v>87</v>
      </c>
      <c r="AF243" s="1" t="s">
        <v>175</v>
      </c>
      <c r="AG243" s="1" t="s">
        <v>77</v>
      </c>
      <c r="AI243" s="1" t="s">
        <v>87</v>
      </c>
      <c r="AJ243" s="1" t="s">
        <v>116</v>
      </c>
      <c r="AK243" s="1" t="s">
        <v>166</v>
      </c>
      <c r="AN243" s="1" t="s">
        <v>657</v>
      </c>
      <c r="AO243" s="1" t="s">
        <v>84</v>
      </c>
      <c r="AP243" s="1" t="s">
        <v>83</v>
      </c>
      <c r="AQ243" s="1" t="s">
        <v>196</v>
      </c>
      <c r="AR243" s="1" t="s">
        <v>105</v>
      </c>
      <c r="AS243" s="1" t="s">
        <v>87</v>
      </c>
      <c r="AU243" s="1" t="s">
        <v>88</v>
      </c>
      <c r="AV243" s="1" t="s">
        <v>78</v>
      </c>
      <c r="AW243" s="1" t="s">
        <v>158</v>
      </c>
      <c r="AX243" s="1" t="s">
        <v>87</v>
      </c>
      <c r="AY243" s="1" t="s">
        <v>107</v>
      </c>
      <c r="AZ243" s="1" t="s">
        <v>185</v>
      </c>
      <c r="BA243" s="1" t="s">
        <v>89</v>
      </c>
      <c r="BB243" s="1" t="s">
        <v>230</v>
      </c>
      <c r="BC243" s="1" t="s">
        <v>230</v>
      </c>
      <c r="BD243" s="1" t="s">
        <v>137</v>
      </c>
      <c r="BE243" s="1" t="s">
        <v>93</v>
      </c>
      <c r="BF243" s="1" t="s">
        <v>92</v>
      </c>
      <c r="BG243" s="1" t="s">
        <v>93</v>
      </c>
      <c r="BH243" s="1" t="s">
        <v>93</v>
      </c>
      <c r="BI243" s="1" t="s">
        <v>92</v>
      </c>
      <c r="BJ243" s="1" t="s">
        <v>93</v>
      </c>
      <c r="BK243" s="1" t="s">
        <v>94</v>
      </c>
      <c r="BL243" s="1" t="s">
        <v>138</v>
      </c>
      <c r="BM243" s="1" t="s">
        <v>666</v>
      </c>
      <c r="BN243" s="1" t="s">
        <v>139</v>
      </c>
      <c r="BO243" s="1" t="s">
        <v>78</v>
      </c>
      <c r="BP243" s="1" t="s">
        <v>677</v>
      </c>
      <c r="BR243" s="2" t="s">
        <v>1055</v>
      </c>
    </row>
    <row r="244" spans="2:70" ht="14.85" customHeight="1">
      <c r="B244" s="1">
        <v>505</v>
      </c>
      <c r="C244" s="1" t="s">
        <v>1056</v>
      </c>
      <c r="D244" s="1">
        <v>6</v>
      </c>
      <c r="E244" s="1" t="s">
        <v>68</v>
      </c>
      <c r="F244" s="1" t="s">
        <v>1057</v>
      </c>
      <c r="G244" s="1" t="s">
        <v>1056</v>
      </c>
      <c r="H244" s="1" t="s">
        <v>1058</v>
      </c>
      <c r="I244" s="1">
        <v>2013</v>
      </c>
      <c r="J244" s="1" t="s">
        <v>671</v>
      </c>
      <c r="K244"/>
      <c r="L244"/>
      <c r="M244"/>
      <c r="N244"/>
      <c r="O244"/>
      <c r="P244"/>
      <c r="Q244"/>
      <c r="R244" s="1" t="s">
        <v>354</v>
      </c>
      <c r="S244"/>
      <c r="T244"/>
      <c r="U244"/>
      <c r="V244"/>
      <c r="W244"/>
      <c r="X244"/>
      <c r="Y244"/>
      <c r="Z244"/>
      <c r="AA244"/>
      <c r="AB244"/>
      <c r="AC244" s="1" t="s">
        <v>135</v>
      </c>
      <c r="AI244" s="1" t="s">
        <v>88</v>
      </c>
      <c r="AO244" s="1" t="s">
        <v>104</v>
      </c>
      <c r="AP244" s="1" t="s">
        <v>104</v>
      </c>
      <c r="AQ244" s="1" t="s">
        <v>85</v>
      </c>
      <c r="AR244" s="1" t="s">
        <v>105</v>
      </c>
      <c r="AS244" s="1" t="s">
        <v>87</v>
      </c>
      <c r="AU244" s="1" t="s">
        <v>88</v>
      </c>
      <c r="AV244" s="1" t="s">
        <v>78</v>
      </c>
      <c r="AW244" s="1" t="s">
        <v>119</v>
      </c>
      <c r="AX244" s="1" t="s">
        <v>87</v>
      </c>
      <c r="AY244" s="1" t="s">
        <v>107</v>
      </c>
      <c r="AZ244" s="1" t="s">
        <v>89</v>
      </c>
      <c r="BA244" s="1" t="s">
        <v>89</v>
      </c>
      <c r="BB244" s="1" t="s">
        <v>665</v>
      </c>
      <c r="BC244" s="1" t="s">
        <v>665</v>
      </c>
      <c r="BD244" s="1" t="s">
        <v>137</v>
      </c>
      <c r="BE244" s="1" t="s">
        <v>92</v>
      </c>
      <c r="BF244" s="1" t="s">
        <v>92</v>
      </c>
      <c r="BG244" s="1" t="s">
        <v>92</v>
      </c>
      <c r="BH244" s="1" t="s">
        <v>123</v>
      </c>
      <c r="BI244" s="1" t="s">
        <v>123</v>
      </c>
      <c r="BJ244" s="1" t="s">
        <v>93</v>
      </c>
      <c r="BK244" s="1" t="s">
        <v>94</v>
      </c>
      <c r="BL244" s="1" t="s">
        <v>94</v>
      </c>
      <c r="BM244" s="1" t="s">
        <v>691</v>
      </c>
      <c r="BN244" s="1" t="s">
        <v>192</v>
      </c>
      <c r="BO244" s="1" t="s">
        <v>78</v>
      </c>
      <c r="BP244" s="1" t="s">
        <v>687</v>
      </c>
    </row>
    <row r="245" spans="2:70" ht="14.85" customHeight="1">
      <c r="B245" s="1">
        <v>506</v>
      </c>
      <c r="C245" s="1" t="s">
        <v>1059</v>
      </c>
      <c r="D245" s="1">
        <v>6</v>
      </c>
      <c r="E245" s="1" t="s">
        <v>68</v>
      </c>
      <c r="F245" s="1" t="s">
        <v>1060</v>
      </c>
      <c r="G245" s="1" t="s">
        <v>1059</v>
      </c>
      <c r="H245" s="1" t="s">
        <v>1061</v>
      </c>
      <c r="I245" s="1">
        <v>2013</v>
      </c>
      <c r="J245" s="1" t="s">
        <v>161</v>
      </c>
      <c r="K245"/>
      <c r="L245"/>
      <c r="M245"/>
      <c r="N245"/>
      <c r="O245" s="1" t="s">
        <v>96</v>
      </c>
      <c r="P245"/>
      <c r="Q245"/>
      <c r="R245"/>
      <c r="S245"/>
      <c r="T245"/>
      <c r="U245"/>
      <c r="V245"/>
      <c r="W245"/>
      <c r="X245"/>
      <c r="Y245"/>
      <c r="Z245"/>
      <c r="AA245"/>
      <c r="AB245"/>
      <c r="AC245" s="1" t="s">
        <v>135</v>
      </c>
      <c r="AI245" s="1" t="s">
        <v>88</v>
      </c>
      <c r="AO245" s="1" t="s">
        <v>84</v>
      </c>
      <c r="AP245" s="1" t="s">
        <v>84</v>
      </c>
      <c r="AQ245" s="1" t="s">
        <v>118</v>
      </c>
      <c r="AR245" s="1" t="s">
        <v>105</v>
      </c>
      <c r="AS245" s="1" t="s">
        <v>87</v>
      </c>
      <c r="AU245" s="1" t="s">
        <v>88</v>
      </c>
      <c r="AV245" s="1" t="s">
        <v>78</v>
      </c>
      <c r="AW245" s="1" t="s">
        <v>119</v>
      </c>
      <c r="AX245" s="1" t="s">
        <v>87</v>
      </c>
      <c r="AY245" s="1" t="s">
        <v>107</v>
      </c>
      <c r="AZ245" s="1" t="s">
        <v>89</v>
      </c>
      <c r="BA245" s="1" t="s">
        <v>89</v>
      </c>
      <c r="BB245" s="1" t="s">
        <v>659</v>
      </c>
      <c r="BC245" s="1" t="s">
        <v>230</v>
      </c>
      <c r="BD245" s="1" t="s">
        <v>137</v>
      </c>
      <c r="BE245" s="1" t="s">
        <v>93</v>
      </c>
      <c r="BF245" s="1" t="s">
        <v>93</v>
      </c>
      <c r="BG245" s="1" t="s">
        <v>93</v>
      </c>
      <c r="BH245" s="1" t="s">
        <v>93</v>
      </c>
      <c r="BI245" s="1" t="s">
        <v>92</v>
      </c>
      <c r="BJ245" s="1" t="s">
        <v>93</v>
      </c>
      <c r="BK245" s="1" t="s">
        <v>138</v>
      </c>
      <c r="BL245" s="1" t="s">
        <v>94</v>
      </c>
      <c r="BM245" s="1" t="s">
        <v>109</v>
      </c>
      <c r="BN245" s="1" t="s">
        <v>192</v>
      </c>
      <c r="BO245" s="1" t="s">
        <v>78</v>
      </c>
      <c r="BP245" s="1" t="s">
        <v>660</v>
      </c>
    </row>
    <row r="246" spans="2:70" ht="14.85" customHeight="1">
      <c r="B246" s="1">
        <v>507</v>
      </c>
      <c r="C246" s="1" t="s">
        <v>1062</v>
      </c>
      <c r="D246" s="1">
        <v>6</v>
      </c>
      <c r="E246" s="1" t="s">
        <v>68</v>
      </c>
      <c r="F246" s="1" t="s">
        <v>1063</v>
      </c>
      <c r="G246" s="1" t="s">
        <v>1062</v>
      </c>
      <c r="H246" s="1" t="s">
        <v>1064</v>
      </c>
      <c r="I246" s="1">
        <v>2010</v>
      </c>
      <c r="J246" s="1" t="s">
        <v>95</v>
      </c>
      <c r="K246"/>
      <c r="L246"/>
      <c r="M246"/>
      <c r="N246"/>
      <c r="O246"/>
      <c r="P246"/>
      <c r="Q246"/>
      <c r="R246"/>
      <c r="S246"/>
      <c r="T246"/>
      <c r="U246"/>
      <c r="V246"/>
      <c r="W246"/>
      <c r="X246"/>
      <c r="Y246"/>
      <c r="Z246"/>
      <c r="AA246" s="1" t="s">
        <v>844</v>
      </c>
      <c r="AB246" s="1"/>
      <c r="AC246" s="1" t="s">
        <v>127</v>
      </c>
      <c r="AI246" s="1" t="s">
        <v>88</v>
      </c>
      <c r="AO246" s="1" t="s">
        <v>84</v>
      </c>
      <c r="AP246" s="1" t="s">
        <v>84</v>
      </c>
      <c r="AQ246" s="1" t="s">
        <v>85</v>
      </c>
      <c r="AR246" s="1" t="s">
        <v>86</v>
      </c>
      <c r="AS246" s="1" t="s">
        <v>87</v>
      </c>
      <c r="AU246" s="1" t="s">
        <v>88</v>
      </c>
      <c r="AV246" s="1" t="s">
        <v>78</v>
      </c>
      <c r="AW246" s="1" t="s">
        <v>106</v>
      </c>
      <c r="AX246" s="1" t="s">
        <v>87</v>
      </c>
      <c r="AY246" s="1" t="s">
        <v>107</v>
      </c>
      <c r="AZ246" s="1" t="s">
        <v>183</v>
      </c>
      <c r="BA246" s="1" t="s">
        <v>183</v>
      </c>
      <c r="BB246" s="1" t="s">
        <v>665</v>
      </c>
      <c r="BC246" s="1" t="s">
        <v>773</v>
      </c>
      <c r="BD246" s="1" t="s">
        <v>91</v>
      </c>
      <c r="BE246" s="1" t="s">
        <v>93</v>
      </c>
      <c r="BF246" s="1" t="s">
        <v>123</v>
      </c>
      <c r="BG246" s="1" t="s">
        <v>92</v>
      </c>
      <c r="BH246" s="1" t="s">
        <v>122</v>
      </c>
      <c r="BI246" s="1" t="s">
        <v>123</v>
      </c>
      <c r="BJ246" s="1" t="s">
        <v>122</v>
      </c>
      <c r="BK246" s="1" t="s">
        <v>94</v>
      </c>
      <c r="BL246" s="1" t="s">
        <v>94</v>
      </c>
      <c r="BM246" s="1" t="s">
        <v>691</v>
      </c>
      <c r="BN246" s="1" t="s">
        <v>208</v>
      </c>
      <c r="BO246" s="1" t="s">
        <v>87</v>
      </c>
    </row>
    <row r="247" spans="2:70" ht="14.85" customHeight="1">
      <c r="B247" s="1">
        <v>508</v>
      </c>
      <c r="C247" s="1" t="s">
        <v>1065</v>
      </c>
      <c r="D247" s="1">
        <v>6</v>
      </c>
      <c r="E247" s="1" t="s">
        <v>68</v>
      </c>
      <c r="F247" s="1" t="s">
        <v>1066</v>
      </c>
      <c r="G247" s="1" t="s">
        <v>1065</v>
      </c>
      <c r="H247" s="1" t="s">
        <v>1067</v>
      </c>
      <c r="I247" s="1">
        <v>2014</v>
      </c>
      <c r="J247" s="1" t="s">
        <v>126</v>
      </c>
      <c r="K247"/>
      <c r="L247"/>
      <c r="M247"/>
      <c r="N247"/>
      <c r="O247"/>
      <c r="P247" s="1" t="s">
        <v>99</v>
      </c>
      <c r="Q247"/>
      <c r="R247"/>
      <c r="S247"/>
      <c r="T247"/>
      <c r="U247"/>
      <c r="V247"/>
      <c r="W247"/>
      <c r="X247"/>
      <c r="Y247"/>
      <c r="Z247"/>
      <c r="AA247"/>
      <c r="AB247"/>
      <c r="AC247" s="1" t="s">
        <v>135</v>
      </c>
      <c r="AI247" s="1" t="s">
        <v>88</v>
      </c>
      <c r="AO247" s="1" t="s">
        <v>84</v>
      </c>
      <c r="AP247" s="1" t="s">
        <v>104</v>
      </c>
      <c r="AQ247" s="1" t="s">
        <v>118</v>
      </c>
      <c r="AR247" s="1" t="s">
        <v>86</v>
      </c>
      <c r="AS247" s="1" t="s">
        <v>87</v>
      </c>
      <c r="AU247" s="1" t="s">
        <v>88</v>
      </c>
      <c r="AV247" s="1" t="s">
        <v>78</v>
      </c>
      <c r="AW247" s="1" t="s">
        <v>106</v>
      </c>
      <c r="AX247" s="1" t="s">
        <v>87</v>
      </c>
      <c r="AY247" s="1" t="s">
        <v>107</v>
      </c>
      <c r="AZ247" s="1" t="s">
        <v>183</v>
      </c>
      <c r="BA247" s="1" t="s">
        <v>89</v>
      </c>
      <c r="BB247" s="1" t="s">
        <v>665</v>
      </c>
      <c r="BC247" s="1" t="s">
        <v>659</v>
      </c>
      <c r="BD247" s="1" t="s">
        <v>137</v>
      </c>
      <c r="BE247" s="1" t="s">
        <v>92</v>
      </c>
      <c r="BF247" s="1" t="s">
        <v>92</v>
      </c>
      <c r="BG247" s="1" t="s">
        <v>92</v>
      </c>
      <c r="BH247" s="1" t="s">
        <v>92</v>
      </c>
      <c r="BI247" s="1" t="s">
        <v>123</v>
      </c>
      <c r="BJ247" s="1" t="s">
        <v>92</v>
      </c>
      <c r="BK247" s="1" t="s">
        <v>94</v>
      </c>
      <c r="BL247" s="1" t="s">
        <v>94</v>
      </c>
      <c r="BM247" s="1" t="s">
        <v>691</v>
      </c>
      <c r="BN247" s="1" t="s">
        <v>192</v>
      </c>
      <c r="BO247" s="1" t="s">
        <v>78</v>
      </c>
      <c r="BP247" s="1" t="s">
        <v>660</v>
      </c>
    </row>
    <row r="248" spans="2:70" ht="14.85" customHeight="1">
      <c r="B248" s="1">
        <v>509</v>
      </c>
      <c r="C248" s="1" t="s">
        <v>1068</v>
      </c>
      <c r="D248" s="1">
        <v>6</v>
      </c>
      <c r="E248" s="1" t="s">
        <v>68</v>
      </c>
      <c r="F248" s="1" t="s">
        <v>1069</v>
      </c>
      <c r="G248" s="1" t="s">
        <v>1068</v>
      </c>
      <c r="H248" s="1" t="s">
        <v>1070</v>
      </c>
      <c r="I248" s="1">
        <v>2008</v>
      </c>
      <c r="J248" s="1" t="s">
        <v>95</v>
      </c>
      <c r="K248"/>
      <c r="L248"/>
      <c r="M248"/>
      <c r="N248"/>
      <c r="O248"/>
      <c r="P248"/>
      <c r="Q248"/>
      <c r="R248"/>
      <c r="S248"/>
      <c r="T248"/>
      <c r="U248"/>
      <c r="V248"/>
      <c r="W248"/>
      <c r="X248"/>
      <c r="Y248"/>
      <c r="Z248"/>
      <c r="AA248" s="1" t="s">
        <v>245</v>
      </c>
      <c r="AB248" s="1"/>
      <c r="AC248" s="1" t="s">
        <v>74</v>
      </c>
      <c r="AE248" s="1" t="s">
        <v>162</v>
      </c>
      <c r="AF248" s="1" t="s">
        <v>163</v>
      </c>
      <c r="AG248" s="1" t="s">
        <v>164</v>
      </c>
      <c r="AI248" s="1" t="s">
        <v>78</v>
      </c>
      <c r="AJ248" s="1" t="s">
        <v>165</v>
      </c>
      <c r="AK248" s="1" t="s">
        <v>80</v>
      </c>
      <c r="AM248" s="1" t="s">
        <v>222</v>
      </c>
      <c r="AN248" s="1" t="s">
        <v>657</v>
      </c>
      <c r="AO248" s="1" t="s">
        <v>83</v>
      </c>
      <c r="AP248" s="1" t="s">
        <v>104</v>
      </c>
      <c r="AQ248" s="1" t="s">
        <v>196</v>
      </c>
      <c r="AR248" s="1" t="s">
        <v>86</v>
      </c>
      <c r="AS248" s="1" t="s">
        <v>87</v>
      </c>
      <c r="AU248" s="1" t="s">
        <v>88</v>
      </c>
      <c r="AV248" s="1" t="s">
        <v>78</v>
      </c>
      <c r="AW248" s="1" t="s">
        <v>119</v>
      </c>
      <c r="AX248" s="1" t="s">
        <v>87</v>
      </c>
      <c r="AY248" s="1" t="s">
        <v>107</v>
      </c>
      <c r="AZ248" s="1" t="s">
        <v>183</v>
      </c>
      <c r="BA248" s="1" t="s">
        <v>170</v>
      </c>
      <c r="BB248" s="1" t="s">
        <v>665</v>
      </c>
      <c r="BC248" s="1" t="s">
        <v>659</v>
      </c>
      <c r="BD248" s="1" t="s">
        <v>91</v>
      </c>
      <c r="BE248" s="1" t="s">
        <v>92</v>
      </c>
      <c r="BF248" s="1" t="s">
        <v>92</v>
      </c>
      <c r="BG248" s="1" t="s">
        <v>92</v>
      </c>
      <c r="BH248" s="1" t="s">
        <v>92</v>
      </c>
      <c r="BI248" s="1" t="s">
        <v>93</v>
      </c>
      <c r="BJ248" s="1" t="s">
        <v>93</v>
      </c>
      <c r="BK248" s="1" t="s">
        <v>94</v>
      </c>
      <c r="BL248" s="1" t="s">
        <v>94</v>
      </c>
      <c r="BM248" s="1" t="s">
        <v>666</v>
      </c>
      <c r="BN248" s="1" t="s">
        <v>177</v>
      </c>
      <c r="BO248" s="1" t="s">
        <v>78</v>
      </c>
      <c r="BP248" s="1" t="s">
        <v>660</v>
      </c>
    </row>
    <row r="249" spans="2:70" ht="14.85" customHeight="1">
      <c r="B249" s="1">
        <v>512</v>
      </c>
      <c r="C249" s="1" t="s">
        <v>1072</v>
      </c>
      <c r="D249" s="1">
        <v>6</v>
      </c>
      <c r="E249" s="1" t="s">
        <v>68</v>
      </c>
      <c r="F249" s="1" t="s">
        <v>1073</v>
      </c>
      <c r="G249" s="1" t="s">
        <v>1072</v>
      </c>
      <c r="H249" s="1" t="s">
        <v>1074</v>
      </c>
      <c r="I249" s="1">
        <v>2014</v>
      </c>
      <c r="J249" s="1" t="s">
        <v>305</v>
      </c>
      <c r="K249"/>
      <c r="L249"/>
      <c r="M249"/>
      <c r="N249"/>
      <c r="O249"/>
      <c r="P249"/>
      <c r="Q249"/>
      <c r="R249"/>
      <c r="S249"/>
      <c r="T249"/>
      <c r="U249"/>
      <c r="V249"/>
      <c r="W249" s="1" t="s">
        <v>391</v>
      </c>
      <c r="X249"/>
      <c r="Y249"/>
      <c r="Z249"/>
      <c r="AA249"/>
      <c r="AB249"/>
      <c r="AC249" s="1" t="s">
        <v>135</v>
      </c>
      <c r="AI249" s="1" t="s">
        <v>88</v>
      </c>
      <c r="AO249" s="1" t="s">
        <v>136</v>
      </c>
      <c r="AP249" s="1" t="s">
        <v>104</v>
      </c>
      <c r="AQ249" s="1" t="s">
        <v>85</v>
      </c>
      <c r="AR249" s="1" t="s">
        <v>105</v>
      </c>
      <c r="AS249" s="1" t="s">
        <v>87</v>
      </c>
      <c r="AU249" s="1" t="s">
        <v>88</v>
      </c>
      <c r="AV249" s="1" t="s">
        <v>78</v>
      </c>
      <c r="AW249" s="1" t="s">
        <v>119</v>
      </c>
      <c r="AX249" s="1" t="s">
        <v>78</v>
      </c>
      <c r="AY249" s="1" t="s">
        <v>107</v>
      </c>
      <c r="AZ249" s="1" t="s">
        <v>89</v>
      </c>
      <c r="BA249" s="1" t="s">
        <v>89</v>
      </c>
      <c r="BB249" s="1" t="s">
        <v>659</v>
      </c>
      <c r="BC249" s="1" t="s">
        <v>659</v>
      </c>
      <c r="BD249" s="1" t="s">
        <v>137</v>
      </c>
      <c r="BE249" s="1" t="s">
        <v>92</v>
      </c>
      <c r="BF249" s="1" t="s">
        <v>123</v>
      </c>
      <c r="BG249" s="1" t="s">
        <v>92</v>
      </c>
      <c r="BH249" s="1" t="s">
        <v>92</v>
      </c>
      <c r="BI249" s="1" t="s">
        <v>92</v>
      </c>
      <c r="BJ249" s="1" t="s">
        <v>93</v>
      </c>
      <c r="BK249" s="1" t="s">
        <v>138</v>
      </c>
      <c r="BL249" s="1" t="s">
        <v>138</v>
      </c>
      <c r="BM249" s="1" t="s">
        <v>109</v>
      </c>
      <c r="BN249" s="1" t="s">
        <v>102</v>
      </c>
      <c r="BO249" s="1" t="s">
        <v>87</v>
      </c>
    </row>
    <row r="250" spans="2:70" ht="14.85" customHeight="1">
      <c r="B250" s="1">
        <v>516</v>
      </c>
      <c r="C250" s="1" t="s">
        <v>1079</v>
      </c>
      <c r="D250" s="1">
        <v>6</v>
      </c>
      <c r="E250" s="1" t="s">
        <v>68</v>
      </c>
      <c r="F250" s="1" t="s">
        <v>1080</v>
      </c>
      <c r="G250" s="1" t="s">
        <v>1079</v>
      </c>
      <c r="H250" s="1" t="s">
        <v>1081</v>
      </c>
      <c r="I250" s="1">
        <v>2014</v>
      </c>
      <c r="J250" s="1" t="s">
        <v>95</v>
      </c>
      <c r="K250"/>
      <c r="L250"/>
      <c r="M250"/>
      <c r="N250"/>
      <c r="O250"/>
      <c r="P250"/>
      <c r="Q250"/>
      <c r="R250"/>
      <c r="S250"/>
      <c r="T250"/>
      <c r="U250"/>
      <c r="V250"/>
      <c r="W250"/>
      <c r="X250"/>
      <c r="Y250"/>
      <c r="Z250"/>
      <c r="AA250" s="1" t="s">
        <v>227</v>
      </c>
      <c r="AB250" s="1"/>
      <c r="AC250" s="1" t="s">
        <v>135</v>
      </c>
      <c r="AI250" s="1" t="s">
        <v>88</v>
      </c>
      <c r="AO250" s="1" t="s">
        <v>136</v>
      </c>
      <c r="AP250" s="1" t="s">
        <v>104</v>
      </c>
      <c r="AQ250" s="1" t="s">
        <v>196</v>
      </c>
      <c r="AR250" s="1" t="s">
        <v>169</v>
      </c>
      <c r="AS250" s="1" t="s">
        <v>87</v>
      </c>
      <c r="AU250" s="1" t="s">
        <v>88</v>
      </c>
      <c r="AV250" s="1" t="s">
        <v>78</v>
      </c>
      <c r="AW250" s="1" t="s">
        <v>119</v>
      </c>
      <c r="AX250" s="1" t="s">
        <v>87</v>
      </c>
      <c r="AY250" s="1" t="s">
        <v>107</v>
      </c>
      <c r="AZ250" s="1" t="s">
        <v>89</v>
      </c>
      <c r="BA250" s="1" t="s">
        <v>89</v>
      </c>
      <c r="BB250" s="1" t="s">
        <v>230</v>
      </c>
      <c r="BC250" s="1" t="s">
        <v>230</v>
      </c>
      <c r="BD250" s="1" t="s">
        <v>137</v>
      </c>
      <c r="BE250" s="1" t="s">
        <v>92</v>
      </c>
      <c r="BF250" s="1" t="s">
        <v>123</v>
      </c>
      <c r="BG250" s="1" t="s">
        <v>123</v>
      </c>
      <c r="BH250" s="1" t="s">
        <v>92</v>
      </c>
      <c r="BI250" s="1" t="s">
        <v>123</v>
      </c>
      <c r="BJ250" s="1" t="s">
        <v>93</v>
      </c>
      <c r="BK250" s="1" t="s">
        <v>94</v>
      </c>
      <c r="BL250" s="1" t="s">
        <v>94</v>
      </c>
      <c r="BM250" s="1" t="s">
        <v>691</v>
      </c>
      <c r="BN250" s="1" t="s">
        <v>192</v>
      </c>
      <c r="BO250" s="1" t="s">
        <v>78</v>
      </c>
      <c r="BP250" s="1" t="s">
        <v>660</v>
      </c>
    </row>
    <row r="251" spans="2:70" ht="14.85" customHeight="1">
      <c r="B251" s="1">
        <v>517</v>
      </c>
      <c r="C251" s="1" t="s">
        <v>1082</v>
      </c>
      <c r="D251" s="1">
        <v>6</v>
      </c>
      <c r="E251" s="1" t="s">
        <v>68</v>
      </c>
      <c r="F251" s="1" t="s">
        <v>1083</v>
      </c>
      <c r="G251" s="1" t="s">
        <v>1082</v>
      </c>
      <c r="H251" s="1" t="s">
        <v>1084</v>
      </c>
      <c r="I251" s="1">
        <v>2015</v>
      </c>
      <c r="J251" s="1" t="s">
        <v>72</v>
      </c>
      <c r="K251"/>
      <c r="L251"/>
      <c r="M251"/>
      <c r="N251" s="1" t="s">
        <v>174</v>
      </c>
      <c r="O251"/>
      <c r="P251"/>
      <c r="Q251"/>
      <c r="R251"/>
      <c r="S251"/>
      <c r="T251"/>
      <c r="U251"/>
      <c r="V251"/>
      <c r="W251"/>
      <c r="X251"/>
      <c r="Y251"/>
      <c r="Z251"/>
      <c r="AA251"/>
      <c r="AB251"/>
      <c r="AC251" s="1" t="s">
        <v>135</v>
      </c>
      <c r="AI251" s="1" t="s">
        <v>88</v>
      </c>
      <c r="AO251" s="1" t="s">
        <v>83</v>
      </c>
      <c r="AP251" s="1" t="s">
        <v>104</v>
      </c>
      <c r="AQ251" s="1" t="s">
        <v>118</v>
      </c>
      <c r="AR251" s="1" t="s">
        <v>130</v>
      </c>
      <c r="AS251" s="1" t="s">
        <v>78</v>
      </c>
      <c r="AT251" s="1" t="s">
        <v>207</v>
      </c>
      <c r="AU251" s="1" t="s">
        <v>78</v>
      </c>
      <c r="AV251" s="1" t="s">
        <v>78</v>
      </c>
      <c r="AW251" s="1" t="s">
        <v>106</v>
      </c>
      <c r="AX251" s="1" t="s">
        <v>78</v>
      </c>
      <c r="AY251" s="1" t="s">
        <v>159</v>
      </c>
      <c r="AZ251" s="1" t="s">
        <v>89</v>
      </c>
      <c r="BA251" s="1" t="s">
        <v>89</v>
      </c>
      <c r="BB251" s="1" t="s">
        <v>665</v>
      </c>
      <c r="BC251" s="1" t="s">
        <v>665</v>
      </c>
      <c r="BD251" s="1" t="s">
        <v>144</v>
      </c>
      <c r="BE251" s="1" t="s">
        <v>92</v>
      </c>
      <c r="BF251" s="1" t="s">
        <v>93</v>
      </c>
      <c r="BG251" s="1" t="s">
        <v>92</v>
      </c>
      <c r="BH251" s="1" t="s">
        <v>92</v>
      </c>
      <c r="BI251" s="1" t="s">
        <v>123</v>
      </c>
      <c r="BJ251" s="1" t="s">
        <v>92</v>
      </c>
      <c r="BK251" s="1" t="s">
        <v>94</v>
      </c>
      <c r="BL251" s="1" t="s">
        <v>94</v>
      </c>
      <c r="BM251" s="1" t="s">
        <v>691</v>
      </c>
      <c r="BN251" s="1" t="s">
        <v>125</v>
      </c>
      <c r="BO251" s="1" t="s">
        <v>78</v>
      </c>
      <c r="BP251" s="1" t="s">
        <v>660</v>
      </c>
    </row>
    <row r="252" spans="2:70" ht="14.85" customHeight="1">
      <c r="B252" s="1">
        <v>513</v>
      </c>
      <c r="C252" s="1" t="s">
        <v>1075</v>
      </c>
      <c r="D252" s="1">
        <v>6</v>
      </c>
      <c r="E252" s="1" t="s">
        <v>68</v>
      </c>
      <c r="F252" s="1" t="s">
        <v>1076</v>
      </c>
      <c r="G252" s="1" t="s">
        <v>1075</v>
      </c>
      <c r="H252" s="1" t="s">
        <v>1077</v>
      </c>
      <c r="I252" s="1">
        <v>2010</v>
      </c>
      <c r="J252" s="1" t="s">
        <v>802</v>
      </c>
      <c r="K252"/>
      <c r="L252"/>
      <c r="M252" s="1" t="s">
        <v>1078</v>
      </c>
      <c r="N252"/>
      <c r="O252"/>
      <c r="P252"/>
      <c r="Q252"/>
      <c r="R252"/>
      <c r="S252"/>
      <c r="T252"/>
      <c r="U252"/>
      <c r="V252"/>
      <c r="W252"/>
      <c r="X252"/>
      <c r="Y252"/>
      <c r="Z252"/>
      <c r="AA252"/>
      <c r="AB252"/>
      <c r="AC252" s="1" t="s">
        <v>74</v>
      </c>
      <c r="AE252" s="1" t="s">
        <v>87</v>
      </c>
      <c r="AF252" s="1" t="s">
        <v>175</v>
      </c>
      <c r="AG252" s="1" t="s">
        <v>164</v>
      </c>
      <c r="AI252" s="1" t="s">
        <v>78</v>
      </c>
      <c r="AJ252" s="1" t="s">
        <v>116</v>
      </c>
      <c r="AK252" s="1" t="s">
        <v>103</v>
      </c>
      <c r="AN252" s="1" t="s">
        <v>657</v>
      </c>
      <c r="AO252" s="1" t="s">
        <v>104</v>
      </c>
      <c r="AP252" s="1" t="s">
        <v>104</v>
      </c>
      <c r="AQ252" s="1" t="s">
        <v>85</v>
      </c>
      <c r="AR252" s="1" t="s">
        <v>86</v>
      </c>
      <c r="AS252" s="1" t="s">
        <v>87</v>
      </c>
      <c r="AU252" s="1" t="s">
        <v>88</v>
      </c>
      <c r="AV252" s="1" t="s">
        <v>78</v>
      </c>
      <c r="AW252" s="1" t="s">
        <v>158</v>
      </c>
      <c r="AX252" s="1" t="s">
        <v>87</v>
      </c>
      <c r="AY252" s="1" t="s">
        <v>107</v>
      </c>
      <c r="AZ252" s="1" t="s">
        <v>89</v>
      </c>
      <c r="BA252" s="1" t="s">
        <v>89</v>
      </c>
      <c r="BB252" s="1" t="s">
        <v>698</v>
      </c>
      <c r="BC252" s="1" t="s">
        <v>658</v>
      </c>
      <c r="BD252" s="1" t="s">
        <v>91</v>
      </c>
      <c r="BE252" s="1" t="s">
        <v>93</v>
      </c>
      <c r="BF252" s="1" t="s">
        <v>93</v>
      </c>
      <c r="BG252" s="1" t="s">
        <v>123</v>
      </c>
      <c r="BH252" s="1" t="s">
        <v>92</v>
      </c>
      <c r="BI252" s="1" t="s">
        <v>123</v>
      </c>
      <c r="BJ252" s="1" t="s">
        <v>92</v>
      </c>
      <c r="BK252" s="1" t="s">
        <v>94</v>
      </c>
      <c r="BL252" s="1" t="s">
        <v>138</v>
      </c>
      <c r="BM252" s="1" t="s">
        <v>691</v>
      </c>
      <c r="BN252" s="1" t="s">
        <v>125</v>
      </c>
      <c r="BO252" s="1" t="s">
        <v>78</v>
      </c>
      <c r="BP252" s="1" t="s">
        <v>667</v>
      </c>
    </row>
    <row r="253" spans="2:70" ht="14.85" customHeight="1">
      <c r="B253" s="1">
        <v>518</v>
      </c>
      <c r="C253" s="1" t="s">
        <v>1085</v>
      </c>
      <c r="D253" s="1">
        <v>6</v>
      </c>
      <c r="E253" s="1" t="s">
        <v>68</v>
      </c>
      <c r="F253" s="1" t="s">
        <v>1086</v>
      </c>
      <c r="G253" s="1" t="s">
        <v>1085</v>
      </c>
      <c r="H253" s="1" t="s">
        <v>1087</v>
      </c>
      <c r="I253" s="1">
        <v>2012</v>
      </c>
      <c r="J253" s="1" t="s">
        <v>161</v>
      </c>
      <c r="K253"/>
      <c r="L253"/>
      <c r="M253"/>
      <c r="N253"/>
      <c r="O253" s="1" t="s">
        <v>99</v>
      </c>
      <c r="P253"/>
      <c r="Q253"/>
      <c r="R253"/>
      <c r="S253"/>
      <c r="T253"/>
      <c r="U253"/>
      <c r="V253"/>
      <c r="W253"/>
      <c r="X253"/>
      <c r="Y253"/>
      <c r="Z253"/>
      <c r="AA253"/>
      <c r="AB253"/>
      <c r="AC253" s="1" t="s">
        <v>135</v>
      </c>
      <c r="AI253" s="1" t="s">
        <v>88</v>
      </c>
      <c r="AO253" s="1" t="s">
        <v>104</v>
      </c>
      <c r="AP253" s="1" t="s">
        <v>104</v>
      </c>
      <c r="AQ253" s="1" t="s">
        <v>85</v>
      </c>
      <c r="AR253" s="1" t="s">
        <v>105</v>
      </c>
      <c r="AS253" s="1" t="s">
        <v>87</v>
      </c>
      <c r="AU253" s="1" t="s">
        <v>88</v>
      </c>
      <c r="AV253" s="1" t="s">
        <v>78</v>
      </c>
      <c r="AW253" s="1" t="s">
        <v>106</v>
      </c>
      <c r="AX253" s="1" t="s">
        <v>87</v>
      </c>
      <c r="AY253" s="1" t="s">
        <v>107</v>
      </c>
      <c r="AZ253" s="1" t="s">
        <v>89</v>
      </c>
      <c r="BA253" s="1" t="s">
        <v>89</v>
      </c>
      <c r="BB253" s="1" t="s">
        <v>659</v>
      </c>
      <c r="BC253" s="1" t="s">
        <v>659</v>
      </c>
      <c r="BD253" s="1" t="s">
        <v>137</v>
      </c>
      <c r="BE253" s="1" t="s">
        <v>93</v>
      </c>
      <c r="BF253" s="1" t="s">
        <v>93</v>
      </c>
      <c r="BG253" s="1" t="s">
        <v>92</v>
      </c>
      <c r="BH253" s="1" t="s">
        <v>92</v>
      </c>
      <c r="BI253" s="1" t="s">
        <v>92</v>
      </c>
      <c r="BJ253" s="1" t="s">
        <v>93</v>
      </c>
      <c r="BK253" s="1" t="s">
        <v>94</v>
      </c>
      <c r="BL253" s="1" t="s">
        <v>138</v>
      </c>
      <c r="BM253" s="1" t="s">
        <v>691</v>
      </c>
      <c r="BN253" s="1" t="s">
        <v>192</v>
      </c>
      <c r="BO253" s="1" t="s">
        <v>78</v>
      </c>
      <c r="BP253" s="1" t="s">
        <v>156</v>
      </c>
      <c r="BR253" s="1" t="s">
        <v>1088</v>
      </c>
    </row>
    <row r="254" spans="2:70" ht="14.85" customHeight="1">
      <c r="B254" s="1">
        <v>519</v>
      </c>
      <c r="C254" s="1" t="s">
        <v>1089</v>
      </c>
      <c r="D254" s="1">
        <v>6</v>
      </c>
      <c r="E254" s="1" t="s">
        <v>68</v>
      </c>
      <c r="F254" s="1" t="s">
        <v>1090</v>
      </c>
      <c r="G254" s="1" t="s">
        <v>1089</v>
      </c>
      <c r="H254" s="1" t="s">
        <v>1091</v>
      </c>
      <c r="I254" s="1">
        <v>2008</v>
      </c>
      <c r="J254" s="1" t="s">
        <v>671</v>
      </c>
      <c r="K254"/>
      <c r="L254"/>
      <c r="M254"/>
      <c r="N254"/>
      <c r="O254"/>
      <c r="P254"/>
      <c r="Q254"/>
      <c r="R254" s="1" t="s">
        <v>1092</v>
      </c>
      <c r="S254"/>
      <c r="T254"/>
      <c r="U254"/>
      <c r="V254"/>
      <c r="W254"/>
      <c r="X254"/>
      <c r="Y254"/>
      <c r="Z254"/>
      <c r="AA254"/>
      <c r="AB254"/>
      <c r="AC254" s="1" t="s">
        <v>148</v>
      </c>
      <c r="AE254" s="1" t="s">
        <v>87</v>
      </c>
      <c r="AF254" s="1" t="s">
        <v>76</v>
      </c>
      <c r="AG254" s="1" t="s">
        <v>77</v>
      </c>
      <c r="AI254" s="1" t="s">
        <v>87</v>
      </c>
      <c r="AJ254" s="1" t="s">
        <v>116</v>
      </c>
      <c r="AK254" s="1" t="s">
        <v>103</v>
      </c>
      <c r="AN254" s="1" t="s">
        <v>739</v>
      </c>
      <c r="AO254" s="1" t="s">
        <v>136</v>
      </c>
      <c r="AP254" s="1" t="s">
        <v>84</v>
      </c>
      <c r="AQ254" s="1" t="s">
        <v>85</v>
      </c>
      <c r="AR254" s="1" t="s">
        <v>130</v>
      </c>
      <c r="AS254" s="1" t="s">
        <v>87</v>
      </c>
      <c r="AU254" s="1" t="s">
        <v>88</v>
      </c>
      <c r="AV254" s="1" t="s">
        <v>78</v>
      </c>
      <c r="AW254" s="1" t="s">
        <v>158</v>
      </c>
      <c r="AX254" s="1" t="s">
        <v>87</v>
      </c>
      <c r="AY254" s="1" t="s">
        <v>107</v>
      </c>
      <c r="AZ254" s="1" t="s">
        <v>89</v>
      </c>
      <c r="BA254" s="1" t="s">
        <v>89</v>
      </c>
      <c r="BB254" s="1" t="s">
        <v>665</v>
      </c>
      <c r="BC254" s="1" t="s">
        <v>230</v>
      </c>
      <c r="BD254" s="1" t="s">
        <v>137</v>
      </c>
      <c r="BE254" s="1" t="s">
        <v>93</v>
      </c>
      <c r="BF254" s="1" t="s">
        <v>93</v>
      </c>
      <c r="BG254" s="1" t="s">
        <v>92</v>
      </c>
      <c r="BH254" s="1" t="s">
        <v>92</v>
      </c>
      <c r="BI254" s="1" t="s">
        <v>123</v>
      </c>
      <c r="BJ254" s="1" t="s">
        <v>92</v>
      </c>
      <c r="BK254" s="1" t="s">
        <v>94</v>
      </c>
      <c r="BL254" s="1" t="s">
        <v>94</v>
      </c>
      <c r="BM254" s="1" t="s">
        <v>672</v>
      </c>
      <c r="BN254" s="1" t="s">
        <v>111</v>
      </c>
      <c r="BO254" s="1" t="s">
        <v>78</v>
      </c>
      <c r="BP254" s="1" t="s">
        <v>660</v>
      </c>
    </row>
    <row r="255" spans="2:70" ht="14.85" customHeight="1">
      <c r="B255" s="1">
        <v>523</v>
      </c>
      <c r="C255" s="1" t="s">
        <v>1096</v>
      </c>
      <c r="D255" s="1">
        <v>6</v>
      </c>
      <c r="E255" s="1" t="s">
        <v>68</v>
      </c>
      <c r="F255" s="1" t="s">
        <v>1097</v>
      </c>
      <c r="G255" s="1" t="s">
        <v>1096</v>
      </c>
      <c r="H255" s="1" t="s">
        <v>1098</v>
      </c>
      <c r="I255" s="1">
        <v>2012</v>
      </c>
      <c r="J255" s="1" t="s">
        <v>161</v>
      </c>
      <c r="K255"/>
      <c r="L255"/>
      <c r="M255"/>
      <c r="N255"/>
      <c r="O255" s="1" t="s">
        <v>911</v>
      </c>
      <c r="P255"/>
      <c r="Q255"/>
      <c r="R255"/>
      <c r="S255"/>
      <c r="T255"/>
      <c r="U255"/>
      <c r="V255"/>
      <c r="W255"/>
      <c r="X255"/>
      <c r="Y255"/>
      <c r="Z255"/>
      <c r="AA255"/>
      <c r="AB255"/>
      <c r="AC255" s="1" t="s">
        <v>135</v>
      </c>
      <c r="AI255" s="1" t="s">
        <v>88</v>
      </c>
      <c r="AO255" s="1" t="s">
        <v>128</v>
      </c>
      <c r="AP255" s="1" t="s">
        <v>104</v>
      </c>
      <c r="AQ255" s="1" t="s">
        <v>85</v>
      </c>
      <c r="AR255" s="1" t="s">
        <v>86</v>
      </c>
      <c r="AS255" s="1" t="s">
        <v>87</v>
      </c>
      <c r="AU255" s="1" t="s">
        <v>88</v>
      </c>
      <c r="AV255" s="1" t="s">
        <v>78</v>
      </c>
      <c r="AW255" s="1" t="s">
        <v>158</v>
      </c>
      <c r="AX255" s="1" t="s">
        <v>87</v>
      </c>
      <c r="AY255" s="1" t="s">
        <v>107</v>
      </c>
      <c r="AZ255" s="1" t="s">
        <v>89</v>
      </c>
      <c r="BA255" s="1" t="s">
        <v>89</v>
      </c>
      <c r="BB255" s="1" t="s">
        <v>659</v>
      </c>
      <c r="BC255" s="1" t="s">
        <v>230</v>
      </c>
      <c r="BD255" s="1" t="s">
        <v>137</v>
      </c>
      <c r="BE255" s="1" t="s">
        <v>93</v>
      </c>
      <c r="BF255" s="1" t="s">
        <v>93</v>
      </c>
      <c r="BG255" s="1" t="s">
        <v>93</v>
      </c>
      <c r="BH255" s="1" t="s">
        <v>93</v>
      </c>
      <c r="BI255" s="1" t="s">
        <v>92</v>
      </c>
      <c r="BJ255" s="1" t="s">
        <v>93</v>
      </c>
      <c r="BK255" s="1" t="s">
        <v>94</v>
      </c>
      <c r="BL255" s="1" t="s">
        <v>138</v>
      </c>
      <c r="BM255" s="1" t="s">
        <v>691</v>
      </c>
      <c r="BN255" s="1" t="s">
        <v>192</v>
      </c>
      <c r="BO255" s="1" t="s">
        <v>78</v>
      </c>
      <c r="BP255" s="1" t="s">
        <v>687</v>
      </c>
    </row>
    <row r="256" spans="2:70" ht="14.85" customHeight="1">
      <c r="B256" s="1">
        <v>522</v>
      </c>
      <c r="C256" s="1" t="s">
        <v>1093</v>
      </c>
      <c r="D256" s="1">
        <v>6</v>
      </c>
      <c r="E256" s="1" t="s">
        <v>68</v>
      </c>
      <c r="F256" s="1" t="s">
        <v>1094</v>
      </c>
      <c r="G256" s="1" t="s">
        <v>1093</v>
      </c>
      <c r="H256" s="1" t="s">
        <v>1095</v>
      </c>
      <c r="I256" s="1">
        <v>2009</v>
      </c>
      <c r="J256" s="1" t="s">
        <v>97</v>
      </c>
      <c r="K256"/>
      <c r="L256"/>
      <c r="M256"/>
      <c r="N256"/>
      <c r="O256"/>
      <c r="P256"/>
      <c r="Q256"/>
      <c r="R256"/>
      <c r="S256"/>
      <c r="T256"/>
      <c r="U256"/>
      <c r="V256"/>
      <c r="W256"/>
      <c r="X256" s="1" t="s">
        <v>98</v>
      </c>
      <c r="Y256"/>
      <c r="Z256"/>
      <c r="AA256"/>
      <c r="AB256"/>
      <c r="AC256" s="1" t="s">
        <v>74</v>
      </c>
      <c r="AE256" s="1" t="s">
        <v>87</v>
      </c>
      <c r="AF256" s="1" t="s">
        <v>100</v>
      </c>
      <c r="AG256" s="1" t="s">
        <v>164</v>
      </c>
      <c r="AI256" s="1" t="s">
        <v>87</v>
      </c>
      <c r="AJ256" s="1" t="s">
        <v>116</v>
      </c>
      <c r="AK256" s="1" t="s">
        <v>103</v>
      </c>
      <c r="AN256" s="1" t="s">
        <v>657</v>
      </c>
      <c r="AO256" s="1" t="s">
        <v>104</v>
      </c>
      <c r="AP256" s="1" t="s">
        <v>84</v>
      </c>
      <c r="AQ256" s="1" t="s">
        <v>129</v>
      </c>
      <c r="AR256" s="1" t="s">
        <v>105</v>
      </c>
      <c r="AS256" s="1" t="s">
        <v>78</v>
      </c>
      <c r="AT256" s="1" t="s">
        <v>228</v>
      </c>
      <c r="AU256" s="1" t="s">
        <v>87</v>
      </c>
      <c r="AV256" s="1" t="s">
        <v>78</v>
      </c>
      <c r="AW256" s="1" t="s">
        <v>119</v>
      </c>
      <c r="AX256" s="1" t="s">
        <v>78</v>
      </c>
      <c r="AY256" s="1" t="s">
        <v>107</v>
      </c>
      <c r="AZ256" s="1" t="s">
        <v>170</v>
      </c>
      <c r="BA256" s="1" t="s">
        <v>89</v>
      </c>
      <c r="BB256" s="1" t="s">
        <v>659</v>
      </c>
      <c r="BC256" s="1" t="s">
        <v>659</v>
      </c>
      <c r="BD256" s="1" t="s">
        <v>91</v>
      </c>
      <c r="BE256" s="1" t="s">
        <v>92</v>
      </c>
      <c r="BF256" s="1" t="s">
        <v>92</v>
      </c>
      <c r="BG256" s="1" t="s">
        <v>123</v>
      </c>
      <c r="BH256" s="1" t="s">
        <v>123</v>
      </c>
      <c r="BI256" s="1" t="s">
        <v>191</v>
      </c>
      <c r="BJ256" s="1" t="s">
        <v>123</v>
      </c>
      <c r="BK256" s="1" t="s">
        <v>124</v>
      </c>
      <c r="BL256" s="1" t="s">
        <v>94</v>
      </c>
      <c r="BM256" s="1" t="s">
        <v>691</v>
      </c>
      <c r="BN256" s="1" t="s">
        <v>125</v>
      </c>
      <c r="BO256" s="1" t="s">
        <v>78</v>
      </c>
      <c r="BP256" s="1" t="s">
        <v>667</v>
      </c>
    </row>
    <row r="257" spans="2:70" ht="14.85" customHeight="1">
      <c r="B257" s="1">
        <v>524</v>
      </c>
      <c r="C257" s="1" t="s">
        <v>1099</v>
      </c>
      <c r="D257" s="1">
        <v>6</v>
      </c>
      <c r="E257" s="1" t="s">
        <v>68</v>
      </c>
      <c r="F257" s="1" t="s">
        <v>1100</v>
      </c>
      <c r="G257" s="1" t="s">
        <v>1099</v>
      </c>
      <c r="H257" s="1" t="s">
        <v>1101</v>
      </c>
      <c r="I257" s="1">
        <v>2015</v>
      </c>
      <c r="J257" s="1" t="s">
        <v>95</v>
      </c>
      <c r="K257"/>
      <c r="L257"/>
      <c r="M257"/>
      <c r="N257"/>
      <c r="O257"/>
      <c r="P257"/>
      <c r="Q257"/>
      <c r="R257"/>
      <c r="S257"/>
      <c r="T257"/>
      <c r="U257"/>
      <c r="V257"/>
      <c r="W257"/>
      <c r="X257"/>
      <c r="Y257"/>
      <c r="Z257"/>
      <c r="AA257" s="1" t="s">
        <v>684</v>
      </c>
      <c r="AB257" s="1"/>
      <c r="AC257" s="1" t="s">
        <v>127</v>
      </c>
      <c r="AI257" s="1" t="s">
        <v>88</v>
      </c>
      <c r="AO257" s="1" t="s">
        <v>104</v>
      </c>
      <c r="AP257" s="1" t="s">
        <v>104</v>
      </c>
      <c r="AQ257" s="1" t="s">
        <v>85</v>
      </c>
      <c r="AR257" s="1" t="s">
        <v>86</v>
      </c>
      <c r="AS257" s="1" t="s">
        <v>87</v>
      </c>
      <c r="AU257" s="1" t="s">
        <v>88</v>
      </c>
      <c r="AV257" s="1" t="s">
        <v>87</v>
      </c>
      <c r="AX257" s="1" t="s">
        <v>88</v>
      </c>
      <c r="AZ257" s="1" t="s">
        <v>89</v>
      </c>
      <c r="BA257" s="1" t="s">
        <v>89</v>
      </c>
      <c r="BB257" s="1" t="s">
        <v>665</v>
      </c>
      <c r="BC257" s="1" t="s">
        <v>665</v>
      </c>
      <c r="BD257" s="1" t="s">
        <v>91</v>
      </c>
      <c r="BE257" s="1" t="s">
        <v>93</v>
      </c>
      <c r="BF257" s="1" t="s">
        <v>93</v>
      </c>
      <c r="BG257" s="1" t="s">
        <v>92</v>
      </c>
      <c r="BH257" s="1" t="s">
        <v>92</v>
      </c>
      <c r="BI257" s="1" t="s">
        <v>92</v>
      </c>
      <c r="BJ257" s="1" t="s">
        <v>92</v>
      </c>
      <c r="BK257" s="1" t="s">
        <v>94</v>
      </c>
      <c r="BL257" s="1" t="s">
        <v>94</v>
      </c>
      <c r="BM257" s="1" t="s">
        <v>109</v>
      </c>
      <c r="BN257" s="1" t="s">
        <v>125</v>
      </c>
      <c r="BO257" s="1" t="s">
        <v>78</v>
      </c>
      <c r="BP257" s="1" t="s">
        <v>660</v>
      </c>
      <c r="BR257" s="1" t="s">
        <v>1102</v>
      </c>
    </row>
    <row r="258" spans="2:70" ht="14.85" customHeight="1">
      <c r="B258" s="1">
        <v>528</v>
      </c>
      <c r="C258" s="1" t="s">
        <v>1103</v>
      </c>
      <c r="D258" s="1">
        <v>6</v>
      </c>
      <c r="E258" s="1" t="s">
        <v>68</v>
      </c>
      <c r="F258" s="1" t="s">
        <v>1104</v>
      </c>
      <c r="G258" s="1" t="s">
        <v>1103</v>
      </c>
      <c r="H258" s="1" t="s">
        <v>1105</v>
      </c>
      <c r="I258" s="1">
        <v>2013</v>
      </c>
      <c r="J258" s="1" t="s">
        <v>154</v>
      </c>
      <c r="K258"/>
      <c r="L258"/>
      <c r="M258"/>
      <c r="N258"/>
      <c r="O258"/>
      <c r="P258"/>
      <c r="Q258"/>
      <c r="R258"/>
      <c r="S258"/>
      <c r="T258"/>
      <c r="U258"/>
      <c r="V258"/>
      <c r="W258"/>
      <c r="X258"/>
      <c r="Y258" s="1" t="s">
        <v>155</v>
      </c>
      <c r="Z258"/>
      <c r="AA258"/>
      <c r="AB258"/>
      <c r="AC258" s="1" t="s">
        <v>135</v>
      </c>
      <c r="AI258" s="1" t="s">
        <v>88</v>
      </c>
      <c r="AO258" s="1" t="s">
        <v>136</v>
      </c>
      <c r="AP258" s="1" t="s">
        <v>104</v>
      </c>
      <c r="AQ258" s="1" t="s">
        <v>85</v>
      </c>
      <c r="AR258" s="1" t="s">
        <v>86</v>
      </c>
      <c r="AS258" s="1" t="s">
        <v>87</v>
      </c>
      <c r="AU258" s="1" t="s">
        <v>88</v>
      </c>
      <c r="AV258" s="1" t="s">
        <v>78</v>
      </c>
      <c r="AW258" s="1" t="s">
        <v>158</v>
      </c>
      <c r="AX258" s="1" t="s">
        <v>87</v>
      </c>
      <c r="AY258" s="1" t="s">
        <v>107</v>
      </c>
      <c r="AZ258" s="1" t="s">
        <v>89</v>
      </c>
      <c r="BA258" s="1" t="s">
        <v>89</v>
      </c>
      <c r="BB258" s="1" t="s">
        <v>659</v>
      </c>
      <c r="BC258" s="1" t="s">
        <v>230</v>
      </c>
      <c r="BD258" s="1" t="s">
        <v>137</v>
      </c>
      <c r="BE258" s="1" t="s">
        <v>93</v>
      </c>
      <c r="BF258" s="1" t="s">
        <v>93</v>
      </c>
      <c r="BG258" s="1" t="s">
        <v>92</v>
      </c>
      <c r="BH258" s="1" t="s">
        <v>92</v>
      </c>
      <c r="BI258" s="1" t="s">
        <v>93</v>
      </c>
      <c r="BJ258" s="1" t="s">
        <v>93</v>
      </c>
      <c r="BK258" s="1" t="s">
        <v>138</v>
      </c>
      <c r="BL258" s="1" t="s">
        <v>138</v>
      </c>
      <c r="BM258" s="1" t="s">
        <v>691</v>
      </c>
      <c r="BN258" s="1" t="s">
        <v>102</v>
      </c>
      <c r="BO258" s="1" t="s">
        <v>78</v>
      </c>
      <c r="BP258" s="1" t="s">
        <v>677</v>
      </c>
    </row>
    <row r="259" spans="2:70" ht="14.85" customHeight="1">
      <c r="B259" s="1">
        <v>529</v>
      </c>
      <c r="C259" s="1" t="s">
        <v>1106</v>
      </c>
      <c r="D259" s="1">
        <v>6</v>
      </c>
      <c r="E259" s="1" t="s">
        <v>68</v>
      </c>
      <c r="F259" s="1" t="s">
        <v>1107</v>
      </c>
      <c r="G259" s="1" t="s">
        <v>1106</v>
      </c>
      <c r="H259" s="1" t="s">
        <v>1108</v>
      </c>
      <c r="I259" s="1">
        <v>2012</v>
      </c>
      <c r="J259" s="1" t="s">
        <v>305</v>
      </c>
      <c r="K259"/>
      <c r="L259"/>
      <c r="M259"/>
      <c r="N259"/>
      <c r="O259"/>
      <c r="P259"/>
      <c r="Q259"/>
      <c r="R259"/>
      <c r="S259"/>
      <c r="T259"/>
      <c r="U259"/>
      <c r="V259"/>
      <c r="W259" s="1" t="s">
        <v>227</v>
      </c>
      <c r="X259"/>
      <c r="Y259"/>
      <c r="Z259"/>
      <c r="AA259"/>
      <c r="AB259"/>
      <c r="AC259" s="1" t="s">
        <v>135</v>
      </c>
      <c r="AI259" s="1" t="s">
        <v>88</v>
      </c>
      <c r="AO259" s="1" t="s">
        <v>83</v>
      </c>
      <c r="AP259" s="1" t="s">
        <v>104</v>
      </c>
      <c r="AQ259" s="1" t="s">
        <v>85</v>
      </c>
      <c r="AR259" s="1" t="s">
        <v>86</v>
      </c>
      <c r="AS259" s="1" t="s">
        <v>87</v>
      </c>
      <c r="AU259" s="1" t="s">
        <v>88</v>
      </c>
      <c r="AV259" s="1" t="s">
        <v>78</v>
      </c>
      <c r="AW259" s="1" t="s">
        <v>119</v>
      </c>
      <c r="AX259" s="1" t="s">
        <v>78</v>
      </c>
      <c r="AY259" s="1" t="s">
        <v>107</v>
      </c>
      <c r="AZ259" s="1" t="s">
        <v>170</v>
      </c>
      <c r="BA259" s="1" t="s">
        <v>170</v>
      </c>
      <c r="BB259" s="1" t="s">
        <v>659</v>
      </c>
      <c r="BC259" s="1" t="s">
        <v>665</v>
      </c>
      <c r="BD259" s="1" t="s">
        <v>144</v>
      </c>
      <c r="BE259" s="1" t="s">
        <v>92</v>
      </c>
      <c r="BF259" s="1" t="s">
        <v>122</v>
      </c>
      <c r="BG259" s="1" t="s">
        <v>123</v>
      </c>
      <c r="BH259" s="1" t="s">
        <v>92</v>
      </c>
      <c r="BI259" s="1" t="s">
        <v>92</v>
      </c>
      <c r="BJ259" s="1" t="s">
        <v>92</v>
      </c>
      <c r="BK259" s="1" t="s">
        <v>94</v>
      </c>
      <c r="BL259" s="1" t="s">
        <v>94</v>
      </c>
      <c r="BM259" s="1" t="s">
        <v>691</v>
      </c>
      <c r="BN259" s="1" t="s">
        <v>111</v>
      </c>
      <c r="BO259" s="1" t="s">
        <v>78</v>
      </c>
      <c r="BP259" s="1" t="s">
        <v>687</v>
      </c>
    </row>
    <row r="260" spans="2:70" ht="14.85" customHeight="1">
      <c r="B260" s="1">
        <v>530</v>
      </c>
      <c r="C260" s="1" t="s">
        <v>1109</v>
      </c>
      <c r="D260" s="1">
        <v>6</v>
      </c>
      <c r="E260" s="1" t="s">
        <v>68</v>
      </c>
      <c r="F260" s="1" t="s">
        <v>1110</v>
      </c>
      <c r="G260" s="1" t="s">
        <v>1109</v>
      </c>
      <c r="H260" s="1" t="s">
        <v>1111</v>
      </c>
      <c r="I260" s="1">
        <v>2010</v>
      </c>
      <c r="J260" s="1" t="s">
        <v>802</v>
      </c>
      <c r="K260"/>
      <c r="L260"/>
      <c r="M260" s="1" t="s">
        <v>1078</v>
      </c>
      <c r="N260"/>
      <c r="O260"/>
      <c r="P260"/>
      <c r="Q260"/>
      <c r="R260"/>
      <c r="S260"/>
      <c r="T260"/>
      <c r="U260"/>
      <c r="V260"/>
      <c r="W260"/>
      <c r="X260"/>
      <c r="Y260"/>
      <c r="Z260"/>
      <c r="AA260"/>
      <c r="AB260"/>
      <c r="AC260" s="1" t="s">
        <v>74</v>
      </c>
      <c r="AE260" s="1" t="s">
        <v>87</v>
      </c>
      <c r="AF260" s="1" t="s">
        <v>175</v>
      </c>
      <c r="AG260" s="1" t="s">
        <v>164</v>
      </c>
      <c r="AI260" s="1" t="s">
        <v>87</v>
      </c>
      <c r="AJ260" s="1" t="s">
        <v>116</v>
      </c>
      <c r="AK260" s="1" t="s">
        <v>103</v>
      </c>
      <c r="AN260" s="1" t="s">
        <v>657</v>
      </c>
      <c r="AO260" s="1" t="s">
        <v>83</v>
      </c>
      <c r="AP260" s="1" t="s">
        <v>104</v>
      </c>
      <c r="AQ260" s="1" t="s">
        <v>85</v>
      </c>
      <c r="AR260" s="1" t="s">
        <v>86</v>
      </c>
      <c r="AS260" s="1" t="s">
        <v>87</v>
      </c>
      <c r="AU260" s="1" t="s">
        <v>88</v>
      </c>
      <c r="AV260" s="1" t="s">
        <v>78</v>
      </c>
      <c r="AW260" s="1" t="s">
        <v>158</v>
      </c>
      <c r="AX260" s="1" t="s">
        <v>87</v>
      </c>
      <c r="AY260" s="1" t="s">
        <v>159</v>
      </c>
      <c r="AZ260" s="1" t="s">
        <v>89</v>
      </c>
      <c r="BA260" s="1" t="s">
        <v>89</v>
      </c>
      <c r="BB260" s="1" t="s">
        <v>665</v>
      </c>
      <c r="BC260" s="1" t="s">
        <v>698</v>
      </c>
      <c r="BD260" s="1" t="s">
        <v>91</v>
      </c>
      <c r="BE260" s="1" t="s">
        <v>92</v>
      </c>
      <c r="BF260" s="1" t="s">
        <v>92</v>
      </c>
      <c r="BG260" s="1" t="s">
        <v>92</v>
      </c>
      <c r="BH260" s="1" t="s">
        <v>92</v>
      </c>
      <c r="BI260" s="1" t="s">
        <v>92</v>
      </c>
      <c r="BJ260" s="1" t="s">
        <v>92</v>
      </c>
      <c r="BK260" s="1" t="s">
        <v>94</v>
      </c>
      <c r="BL260" s="1" t="s">
        <v>94</v>
      </c>
      <c r="BM260" s="1" t="s">
        <v>666</v>
      </c>
      <c r="BN260" s="1" t="s">
        <v>125</v>
      </c>
      <c r="BO260" s="1" t="s">
        <v>78</v>
      </c>
      <c r="BP260" s="1" t="s">
        <v>667</v>
      </c>
    </row>
    <row r="261" spans="2:70" ht="14.85" customHeight="1">
      <c r="B261" s="1">
        <v>533</v>
      </c>
      <c r="C261" s="1" t="s">
        <v>1112</v>
      </c>
      <c r="D261" s="1">
        <v>6</v>
      </c>
      <c r="E261" s="1" t="s">
        <v>68</v>
      </c>
      <c r="F261" s="1" t="s">
        <v>1113</v>
      </c>
      <c r="G261" s="1" t="s">
        <v>1112</v>
      </c>
      <c r="H261" s="1" t="s">
        <v>1114</v>
      </c>
      <c r="I261" s="1">
        <v>2015</v>
      </c>
      <c r="J261" s="1" t="s">
        <v>305</v>
      </c>
      <c r="K261"/>
      <c r="L261"/>
      <c r="M261"/>
      <c r="N261"/>
      <c r="O261"/>
      <c r="P261"/>
      <c r="Q261"/>
      <c r="R261"/>
      <c r="S261"/>
      <c r="T261"/>
      <c r="U261"/>
      <c r="V261"/>
      <c r="W261" s="1" t="s">
        <v>391</v>
      </c>
      <c r="X261"/>
      <c r="Y261"/>
      <c r="Z261"/>
      <c r="AA261"/>
      <c r="AB261"/>
      <c r="AC261" s="1" t="s">
        <v>135</v>
      </c>
      <c r="AI261" s="1" t="s">
        <v>88</v>
      </c>
      <c r="AO261" s="1" t="s">
        <v>136</v>
      </c>
      <c r="AP261" s="1" t="s">
        <v>84</v>
      </c>
      <c r="AQ261" s="1" t="s">
        <v>85</v>
      </c>
      <c r="AR261" s="1" t="s">
        <v>105</v>
      </c>
      <c r="AS261" s="1" t="s">
        <v>87</v>
      </c>
      <c r="AU261" s="1" t="s">
        <v>88</v>
      </c>
      <c r="AV261" s="1" t="s">
        <v>78</v>
      </c>
      <c r="AW261" s="1" t="s">
        <v>119</v>
      </c>
      <c r="AX261" s="1" t="s">
        <v>87</v>
      </c>
      <c r="AY261" s="1" t="s">
        <v>107</v>
      </c>
      <c r="AZ261" s="1" t="s">
        <v>170</v>
      </c>
      <c r="BA261" s="1" t="s">
        <v>89</v>
      </c>
      <c r="BB261" s="1" t="s">
        <v>659</v>
      </c>
      <c r="BC261" s="1" t="s">
        <v>659</v>
      </c>
      <c r="BD261" s="1" t="s">
        <v>137</v>
      </c>
      <c r="BE261" s="1" t="s">
        <v>93</v>
      </c>
      <c r="BF261" s="1" t="s">
        <v>92</v>
      </c>
      <c r="BG261" s="1" t="s">
        <v>92</v>
      </c>
      <c r="BH261" s="1" t="s">
        <v>92</v>
      </c>
      <c r="BI261" s="1" t="s">
        <v>123</v>
      </c>
      <c r="BJ261" s="1" t="s">
        <v>93</v>
      </c>
      <c r="BK261" s="1" t="s">
        <v>94</v>
      </c>
      <c r="BL261" s="1" t="s">
        <v>94</v>
      </c>
      <c r="BM261" s="1" t="s">
        <v>691</v>
      </c>
      <c r="BN261" s="1" t="s">
        <v>111</v>
      </c>
      <c r="BO261" s="1" t="s">
        <v>78</v>
      </c>
      <c r="BP261" s="1" t="s">
        <v>660</v>
      </c>
    </row>
    <row r="262" spans="2:70" ht="14.85" customHeight="1">
      <c r="B262" s="1">
        <v>532</v>
      </c>
      <c r="C262" s="1" t="s">
        <v>1115</v>
      </c>
      <c r="D262" s="1">
        <v>6</v>
      </c>
      <c r="E262" s="1" t="s">
        <v>68</v>
      </c>
      <c r="F262" s="1" t="s">
        <v>1116</v>
      </c>
      <c r="G262" s="1" t="s">
        <v>1115</v>
      </c>
      <c r="H262" s="1" t="s">
        <v>1117</v>
      </c>
      <c r="I262" s="1">
        <v>1982</v>
      </c>
      <c r="J262" s="1" t="s">
        <v>95</v>
      </c>
      <c r="K262"/>
      <c r="L262"/>
      <c r="M262"/>
      <c r="N262"/>
      <c r="O262"/>
      <c r="P262"/>
      <c r="Q262"/>
      <c r="R262"/>
      <c r="S262"/>
      <c r="T262"/>
      <c r="U262"/>
      <c r="V262"/>
      <c r="W262"/>
      <c r="X262"/>
      <c r="Y262"/>
      <c r="Z262"/>
      <c r="AA262" s="1" t="s">
        <v>96</v>
      </c>
      <c r="AB262" s="1"/>
      <c r="AC262" s="1" t="s">
        <v>74</v>
      </c>
      <c r="AE262" s="1" t="s">
        <v>87</v>
      </c>
      <c r="AF262" s="1" t="s">
        <v>175</v>
      </c>
      <c r="AG262" s="1" t="s">
        <v>521</v>
      </c>
      <c r="AI262" s="1" t="s">
        <v>87</v>
      </c>
      <c r="AJ262" s="1" t="s">
        <v>116</v>
      </c>
      <c r="AK262" s="1" t="s">
        <v>80</v>
      </c>
      <c r="AN262" s="1" t="s">
        <v>739</v>
      </c>
      <c r="AO262" s="1" t="s">
        <v>84</v>
      </c>
      <c r="AP262" s="1" t="s">
        <v>83</v>
      </c>
      <c r="AQ262" s="1" t="s">
        <v>85</v>
      </c>
      <c r="AR262" s="1" t="s">
        <v>105</v>
      </c>
      <c r="AS262" s="1" t="s">
        <v>87</v>
      </c>
      <c r="AU262" s="1" t="s">
        <v>88</v>
      </c>
      <c r="AV262" s="1" t="s">
        <v>78</v>
      </c>
      <c r="AW262" s="1" t="s">
        <v>106</v>
      </c>
      <c r="AX262" s="1" t="s">
        <v>87</v>
      </c>
      <c r="AY262" s="1" t="s">
        <v>159</v>
      </c>
      <c r="AZ262" s="1" t="s">
        <v>89</v>
      </c>
      <c r="BA262" s="1" t="s">
        <v>89</v>
      </c>
      <c r="BB262" s="1" t="s">
        <v>90</v>
      </c>
      <c r="BC262" s="1" t="s">
        <v>665</v>
      </c>
      <c r="BD262" s="1" t="s">
        <v>137</v>
      </c>
      <c r="BE262" s="1" t="s">
        <v>93</v>
      </c>
      <c r="BF262" s="1" t="s">
        <v>93</v>
      </c>
      <c r="BG262" s="1" t="s">
        <v>93</v>
      </c>
      <c r="BH262" s="1" t="s">
        <v>93</v>
      </c>
      <c r="BI262" s="1" t="s">
        <v>93</v>
      </c>
      <c r="BJ262" s="1" t="s">
        <v>92</v>
      </c>
      <c r="BK262" s="1" t="s">
        <v>138</v>
      </c>
      <c r="BL262" s="1" t="s">
        <v>138</v>
      </c>
      <c r="BM262" s="1" t="s">
        <v>672</v>
      </c>
      <c r="BN262" s="1" t="s">
        <v>139</v>
      </c>
      <c r="BO262" s="1" t="s">
        <v>78</v>
      </c>
      <c r="BP262" s="1" t="s">
        <v>667</v>
      </c>
    </row>
    <row r="263" spans="2:70" ht="14.85" customHeight="1">
      <c r="B263" s="1">
        <v>534</v>
      </c>
      <c r="C263" s="1" t="s">
        <v>1118</v>
      </c>
      <c r="D263" s="1">
        <v>6</v>
      </c>
      <c r="E263" s="1" t="s">
        <v>68</v>
      </c>
      <c r="F263" s="1" t="s">
        <v>1119</v>
      </c>
      <c r="G263" s="1" t="s">
        <v>1118</v>
      </c>
      <c r="H263" s="1" t="s">
        <v>1120</v>
      </c>
      <c r="I263" s="1">
        <v>2006</v>
      </c>
      <c r="J263" s="1" t="s">
        <v>95</v>
      </c>
      <c r="K263"/>
      <c r="L263"/>
      <c r="M263"/>
      <c r="N263"/>
      <c r="O263"/>
      <c r="P263"/>
      <c r="Q263"/>
      <c r="R263"/>
      <c r="S263"/>
      <c r="T263"/>
      <c r="U263"/>
      <c r="V263"/>
      <c r="W263"/>
      <c r="X263"/>
      <c r="Y263"/>
      <c r="Z263"/>
      <c r="AA263" s="1" t="s">
        <v>911</v>
      </c>
      <c r="AB263" s="1"/>
      <c r="AC263" s="1" t="s">
        <v>135</v>
      </c>
      <c r="AI263" s="1" t="s">
        <v>88</v>
      </c>
      <c r="AO263" s="1" t="s">
        <v>83</v>
      </c>
      <c r="AP263" s="1" t="s">
        <v>83</v>
      </c>
      <c r="AQ263" s="1" t="s">
        <v>196</v>
      </c>
      <c r="AR263" s="1" t="s">
        <v>130</v>
      </c>
      <c r="AS263" s="1" t="s">
        <v>87</v>
      </c>
      <c r="AU263" s="1" t="s">
        <v>88</v>
      </c>
      <c r="AV263" s="1" t="s">
        <v>78</v>
      </c>
      <c r="AW263" s="1" t="s">
        <v>119</v>
      </c>
      <c r="AX263" s="1" t="s">
        <v>78</v>
      </c>
      <c r="AY263" s="1" t="s">
        <v>102</v>
      </c>
      <c r="AZ263" s="1" t="s">
        <v>89</v>
      </c>
      <c r="BA263" s="1" t="s">
        <v>89</v>
      </c>
      <c r="BB263" s="1" t="s">
        <v>102</v>
      </c>
      <c r="BC263" s="1" t="s">
        <v>665</v>
      </c>
      <c r="BD263" s="1" t="s">
        <v>91</v>
      </c>
      <c r="BE263" s="1" t="s">
        <v>93</v>
      </c>
      <c r="BF263" s="1" t="s">
        <v>93</v>
      </c>
      <c r="BG263" s="1" t="s">
        <v>93</v>
      </c>
      <c r="BH263" s="1" t="s">
        <v>93</v>
      </c>
      <c r="BI263" s="1" t="s">
        <v>93</v>
      </c>
      <c r="BJ263" s="1" t="s">
        <v>93</v>
      </c>
      <c r="BK263" s="1" t="s">
        <v>138</v>
      </c>
      <c r="BL263" s="1" t="s">
        <v>138</v>
      </c>
      <c r="BM263" s="1" t="s">
        <v>666</v>
      </c>
      <c r="BN263" s="1" t="s">
        <v>102</v>
      </c>
      <c r="BO263" s="1" t="s">
        <v>78</v>
      </c>
      <c r="BP263" s="1" t="s">
        <v>667</v>
      </c>
    </row>
    <row r="264" spans="2:70" ht="14.85" customHeight="1">
      <c r="B264" s="1">
        <v>539</v>
      </c>
      <c r="C264" s="1" t="s">
        <v>1121</v>
      </c>
      <c r="D264" s="1">
        <v>6</v>
      </c>
      <c r="E264" s="1" t="s">
        <v>68</v>
      </c>
      <c r="F264" s="1" t="s">
        <v>1122</v>
      </c>
      <c r="G264" s="1" t="s">
        <v>1121</v>
      </c>
      <c r="H264" s="1" t="s">
        <v>1123</v>
      </c>
      <c r="I264" s="1">
        <v>2013</v>
      </c>
      <c r="J264" s="1" t="s">
        <v>325</v>
      </c>
      <c r="K264"/>
      <c r="L264"/>
      <c r="M264"/>
      <c r="N264"/>
      <c r="O264"/>
      <c r="P264"/>
      <c r="Q264"/>
      <c r="R264"/>
      <c r="S264" s="1" t="s">
        <v>326</v>
      </c>
      <c r="T264"/>
      <c r="U264"/>
      <c r="V264"/>
      <c r="W264"/>
      <c r="X264"/>
      <c r="Y264"/>
      <c r="Z264"/>
      <c r="AA264"/>
      <c r="AB264"/>
      <c r="AC264" s="1" t="s">
        <v>74</v>
      </c>
      <c r="AE264" s="1" t="s">
        <v>162</v>
      </c>
      <c r="AF264" s="1" t="s">
        <v>175</v>
      </c>
      <c r="AG264" s="1" t="s">
        <v>164</v>
      </c>
      <c r="AI264" s="1" t="s">
        <v>87</v>
      </c>
      <c r="AJ264" s="1" t="s">
        <v>165</v>
      </c>
      <c r="AK264" s="1" t="s">
        <v>80</v>
      </c>
      <c r="AM264" s="1" t="s">
        <v>81</v>
      </c>
      <c r="AN264" s="1" t="s">
        <v>739</v>
      </c>
      <c r="AO264" s="1" t="s">
        <v>104</v>
      </c>
      <c r="AP264" s="1" t="s">
        <v>104</v>
      </c>
      <c r="AQ264" s="1" t="s">
        <v>196</v>
      </c>
      <c r="AR264" s="1" t="s">
        <v>105</v>
      </c>
      <c r="AS264" s="1" t="s">
        <v>87</v>
      </c>
      <c r="AU264" s="1" t="s">
        <v>88</v>
      </c>
      <c r="AV264" s="1" t="s">
        <v>78</v>
      </c>
      <c r="AW264" s="1" t="s">
        <v>119</v>
      </c>
      <c r="AX264" s="1" t="s">
        <v>78</v>
      </c>
      <c r="AY264" s="1" t="s">
        <v>107</v>
      </c>
      <c r="AZ264" s="1" t="s">
        <v>170</v>
      </c>
      <c r="BA264" s="1" t="s">
        <v>89</v>
      </c>
      <c r="BB264" s="1" t="s">
        <v>230</v>
      </c>
      <c r="BC264" s="1" t="s">
        <v>698</v>
      </c>
      <c r="BD264" s="1" t="s">
        <v>137</v>
      </c>
      <c r="BE264" s="1" t="s">
        <v>93</v>
      </c>
      <c r="BF264" s="1" t="s">
        <v>92</v>
      </c>
      <c r="BG264" s="1" t="s">
        <v>93</v>
      </c>
      <c r="BH264" s="1" t="s">
        <v>93</v>
      </c>
      <c r="BI264" s="1" t="s">
        <v>92</v>
      </c>
      <c r="BJ264" s="1" t="s">
        <v>93</v>
      </c>
      <c r="BK264" s="1" t="s">
        <v>138</v>
      </c>
      <c r="BL264" s="1" t="s">
        <v>138</v>
      </c>
      <c r="BM264" s="1" t="s">
        <v>691</v>
      </c>
      <c r="BN264" s="1" t="s">
        <v>139</v>
      </c>
      <c r="BO264" s="1" t="s">
        <v>78</v>
      </c>
      <c r="BP264" s="1" t="s">
        <v>677</v>
      </c>
    </row>
    <row r="265" spans="2:70" ht="14.85" customHeight="1">
      <c r="B265" s="1">
        <v>543</v>
      </c>
      <c r="C265" s="1" t="s">
        <v>1124</v>
      </c>
      <c r="D265" s="1">
        <v>6</v>
      </c>
      <c r="E265" s="1" t="s">
        <v>68</v>
      </c>
      <c r="F265" s="1" t="s">
        <v>1125</v>
      </c>
      <c r="G265" s="1" t="s">
        <v>1124</v>
      </c>
      <c r="H265" s="1" t="s">
        <v>1126</v>
      </c>
      <c r="I265" s="1">
        <v>2015</v>
      </c>
      <c r="J265" s="1" t="s">
        <v>1127</v>
      </c>
      <c r="K265"/>
      <c r="L265"/>
      <c r="M265"/>
      <c r="N265"/>
      <c r="O265"/>
      <c r="P265"/>
      <c r="Q265" s="1" t="s">
        <v>346</v>
      </c>
      <c r="R265"/>
      <c r="S265"/>
      <c r="T265"/>
      <c r="U265"/>
      <c r="V265"/>
      <c r="W265"/>
      <c r="X265"/>
      <c r="Y265"/>
      <c r="Z265"/>
      <c r="AA265"/>
      <c r="AB265"/>
      <c r="AC265" s="1" t="s">
        <v>135</v>
      </c>
      <c r="AI265" s="1" t="s">
        <v>88</v>
      </c>
      <c r="AO265" s="1" t="s">
        <v>104</v>
      </c>
      <c r="AP265" s="1" t="s">
        <v>83</v>
      </c>
      <c r="AQ265" s="1" t="s">
        <v>196</v>
      </c>
      <c r="AR265" s="1" t="s">
        <v>86</v>
      </c>
      <c r="AS265" s="1" t="s">
        <v>87</v>
      </c>
      <c r="AU265" s="1" t="s">
        <v>88</v>
      </c>
      <c r="AV265" s="1" t="s">
        <v>78</v>
      </c>
      <c r="AW265" s="1" t="s">
        <v>106</v>
      </c>
      <c r="AX265" s="1" t="s">
        <v>87</v>
      </c>
      <c r="AY265" s="1" t="s">
        <v>107</v>
      </c>
      <c r="AZ265" s="1" t="s">
        <v>89</v>
      </c>
      <c r="BA265" s="1" t="s">
        <v>89</v>
      </c>
      <c r="BB265" s="1" t="s">
        <v>665</v>
      </c>
      <c r="BC265" s="1" t="s">
        <v>665</v>
      </c>
      <c r="BD265" s="1" t="s">
        <v>144</v>
      </c>
      <c r="BE265" s="1" t="s">
        <v>93</v>
      </c>
      <c r="BF265" s="1" t="s">
        <v>93</v>
      </c>
      <c r="BG265" s="1" t="s">
        <v>93</v>
      </c>
      <c r="BH265" s="1" t="s">
        <v>93</v>
      </c>
      <c r="BI265" s="1" t="s">
        <v>93</v>
      </c>
      <c r="BJ265" s="1" t="s">
        <v>93</v>
      </c>
      <c r="BK265" s="1" t="s">
        <v>138</v>
      </c>
      <c r="BL265" s="1" t="s">
        <v>138</v>
      </c>
      <c r="BM265" s="1" t="s">
        <v>691</v>
      </c>
      <c r="BN265" s="1" t="s">
        <v>192</v>
      </c>
      <c r="BO265" s="1" t="s">
        <v>78</v>
      </c>
      <c r="BP265" s="1" t="s">
        <v>677</v>
      </c>
    </row>
    <row r="266" spans="2:70" ht="14.85" customHeight="1">
      <c r="B266" s="1">
        <v>544</v>
      </c>
      <c r="C266" s="1" t="s">
        <v>1128</v>
      </c>
      <c r="D266" s="1">
        <v>6</v>
      </c>
      <c r="E266" s="1" t="s">
        <v>68</v>
      </c>
      <c r="F266" s="1" t="s">
        <v>1129</v>
      </c>
      <c r="G266" s="1" t="s">
        <v>1128</v>
      </c>
      <c r="H266" s="1" t="s">
        <v>1130</v>
      </c>
      <c r="I266" s="1">
        <v>2015</v>
      </c>
      <c r="J266" s="1" t="s">
        <v>95</v>
      </c>
      <c r="K266"/>
      <c r="L266"/>
      <c r="M266"/>
      <c r="N266"/>
      <c r="O266"/>
      <c r="P266"/>
      <c r="Q266"/>
      <c r="R266"/>
      <c r="S266"/>
      <c r="T266"/>
      <c r="U266"/>
      <c r="V266"/>
      <c r="W266"/>
      <c r="X266"/>
      <c r="Y266"/>
      <c r="Z266"/>
      <c r="AA266" s="1" t="s">
        <v>227</v>
      </c>
      <c r="AB266" s="1"/>
      <c r="AC266" s="1" t="s">
        <v>135</v>
      </c>
      <c r="AI266" s="1" t="s">
        <v>88</v>
      </c>
      <c r="AO266" s="1" t="s">
        <v>84</v>
      </c>
      <c r="AP266" s="1" t="s">
        <v>104</v>
      </c>
      <c r="AQ266" s="1" t="s">
        <v>85</v>
      </c>
      <c r="AR266" s="1" t="s">
        <v>169</v>
      </c>
      <c r="AS266" s="1" t="s">
        <v>87</v>
      </c>
      <c r="AU266" s="1" t="s">
        <v>88</v>
      </c>
      <c r="AV266" s="1" t="s">
        <v>78</v>
      </c>
      <c r="AW266" s="1" t="s">
        <v>119</v>
      </c>
      <c r="AX266" s="1" t="s">
        <v>87</v>
      </c>
      <c r="AY266" s="1" t="s">
        <v>107</v>
      </c>
      <c r="AZ266" s="1" t="s">
        <v>170</v>
      </c>
      <c r="BA266" s="1" t="s">
        <v>89</v>
      </c>
      <c r="BB266" s="1" t="s">
        <v>773</v>
      </c>
      <c r="BC266" s="1" t="s">
        <v>230</v>
      </c>
      <c r="BD266" s="1" t="s">
        <v>137</v>
      </c>
      <c r="BE266" s="1" t="s">
        <v>93</v>
      </c>
      <c r="BF266" s="1" t="s">
        <v>92</v>
      </c>
      <c r="BG266" s="1" t="s">
        <v>92</v>
      </c>
      <c r="BH266" s="1" t="s">
        <v>92</v>
      </c>
      <c r="BI266" s="1" t="s">
        <v>93</v>
      </c>
      <c r="BJ266" s="1" t="s">
        <v>123</v>
      </c>
      <c r="BK266" s="1" t="s">
        <v>94</v>
      </c>
      <c r="BL266" s="1" t="s">
        <v>94</v>
      </c>
      <c r="BM266" s="1" t="s">
        <v>691</v>
      </c>
      <c r="BN266" s="1" t="s">
        <v>192</v>
      </c>
      <c r="BO266" s="1" t="s">
        <v>78</v>
      </c>
      <c r="BP266" s="1" t="s">
        <v>667</v>
      </c>
    </row>
    <row r="267" spans="2:70" ht="14.85" customHeight="1">
      <c r="B267" s="1">
        <v>547</v>
      </c>
      <c r="C267" s="1" t="s">
        <v>1138</v>
      </c>
      <c r="D267" s="1">
        <v>6</v>
      </c>
      <c r="E267" s="1" t="s">
        <v>68</v>
      </c>
      <c r="F267" s="1" t="s">
        <v>1139</v>
      </c>
      <c r="G267" s="1" t="s">
        <v>1138</v>
      </c>
      <c r="H267" s="1" t="s">
        <v>1140</v>
      </c>
      <c r="I267" s="1">
        <v>2004</v>
      </c>
      <c r="J267" s="1" t="s">
        <v>95</v>
      </c>
      <c r="K267"/>
      <c r="L267"/>
      <c r="M267"/>
      <c r="N267"/>
      <c r="O267"/>
      <c r="P267"/>
      <c r="Q267"/>
      <c r="R267"/>
      <c r="S267"/>
      <c r="T267"/>
      <c r="U267"/>
      <c r="V267"/>
      <c r="W267"/>
      <c r="X267"/>
      <c r="Y267"/>
      <c r="Z267"/>
      <c r="AA267" s="1" t="s">
        <v>227</v>
      </c>
      <c r="AB267" s="1"/>
      <c r="AC267" s="1" t="s">
        <v>74</v>
      </c>
      <c r="AE267" s="1" t="s">
        <v>75</v>
      </c>
      <c r="AF267" s="1" t="s">
        <v>76</v>
      </c>
      <c r="AG267" s="1" t="s">
        <v>77</v>
      </c>
      <c r="AI267" s="1" t="s">
        <v>87</v>
      </c>
      <c r="AJ267" s="1" t="s">
        <v>309</v>
      </c>
      <c r="AK267" s="1" t="s">
        <v>156</v>
      </c>
      <c r="AL267" s="1" t="s">
        <v>777</v>
      </c>
      <c r="AM267" s="1" t="s">
        <v>102</v>
      </c>
      <c r="AN267" s="1" t="s">
        <v>664</v>
      </c>
      <c r="AO267" s="1" t="s">
        <v>83</v>
      </c>
      <c r="AP267" s="1" t="s">
        <v>104</v>
      </c>
      <c r="AQ267" s="1" t="s">
        <v>196</v>
      </c>
      <c r="AR267" s="1" t="s">
        <v>105</v>
      </c>
      <c r="AS267" s="1" t="s">
        <v>87</v>
      </c>
      <c r="AU267" s="1" t="s">
        <v>88</v>
      </c>
      <c r="AV267" s="1" t="s">
        <v>78</v>
      </c>
      <c r="AW267" s="1" t="s">
        <v>119</v>
      </c>
      <c r="AX267" s="1" t="s">
        <v>87</v>
      </c>
      <c r="AY267" s="1" t="s">
        <v>107</v>
      </c>
      <c r="AZ267" s="1" t="s">
        <v>89</v>
      </c>
      <c r="BA267" s="1" t="s">
        <v>89</v>
      </c>
      <c r="BB267" s="1" t="s">
        <v>665</v>
      </c>
      <c r="BC267" s="1" t="s">
        <v>665</v>
      </c>
      <c r="BD267" s="1" t="s">
        <v>144</v>
      </c>
      <c r="BE267" s="1" t="s">
        <v>92</v>
      </c>
      <c r="BF267" s="1" t="s">
        <v>92</v>
      </c>
      <c r="BG267" s="1" t="s">
        <v>92</v>
      </c>
      <c r="BH267" s="1" t="s">
        <v>92</v>
      </c>
      <c r="BI267" s="1" t="s">
        <v>92</v>
      </c>
      <c r="BJ267" s="1" t="s">
        <v>92</v>
      </c>
      <c r="BK267" s="1" t="s">
        <v>94</v>
      </c>
      <c r="BL267" s="1" t="s">
        <v>94</v>
      </c>
      <c r="BM267" s="1" t="s">
        <v>666</v>
      </c>
      <c r="BN267" s="1" t="s">
        <v>139</v>
      </c>
      <c r="BO267" s="1" t="s">
        <v>78</v>
      </c>
      <c r="BP267" s="1" t="s">
        <v>687</v>
      </c>
    </row>
    <row r="268" spans="2:70" ht="14.85" customHeight="1">
      <c r="B268" s="1">
        <v>546</v>
      </c>
      <c r="C268" s="1" t="s">
        <v>1134</v>
      </c>
      <c r="D268" s="1">
        <v>6</v>
      </c>
      <c r="E268" s="1" t="s">
        <v>68</v>
      </c>
      <c r="F268" s="1" t="s">
        <v>1135</v>
      </c>
      <c r="G268" s="1" t="s">
        <v>1134</v>
      </c>
      <c r="H268" s="1" t="s">
        <v>1136</v>
      </c>
      <c r="I268" s="1">
        <v>2012</v>
      </c>
      <c r="J268" s="1" t="s">
        <v>305</v>
      </c>
      <c r="K268"/>
      <c r="L268"/>
      <c r="M268"/>
      <c r="N268"/>
      <c r="O268"/>
      <c r="P268"/>
      <c r="Q268"/>
      <c r="R268"/>
      <c r="S268"/>
      <c r="T268"/>
      <c r="U268"/>
      <c r="V268"/>
      <c r="W268" s="1" t="s">
        <v>391</v>
      </c>
      <c r="X268"/>
      <c r="Y268"/>
      <c r="Z268"/>
      <c r="AA268"/>
      <c r="AB268"/>
      <c r="AC268" s="1" t="s">
        <v>135</v>
      </c>
      <c r="AI268" s="1" t="s">
        <v>88</v>
      </c>
      <c r="AO268" s="1" t="s">
        <v>104</v>
      </c>
      <c r="AP268" s="1" t="s">
        <v>83</v>
      </c>
      <c r="AQ268" s="1" t="s">
        <v>85</v>
      </c>
      <c r="AR268" s="1" t="s">
        <v>105</v>
      </c>
      <c r="AS268" s="1" t="s">
        <v>87</v>
      </c>
      <c r="AU268" s="1" t="s">
        <v>88</v>
      </c>
      <c r="AV268" s="1" t="s">
        <v>78</v>
      </c>
      <c r="AW268" s="1" t="s">
        <v>106</v>
      </c>
      <c r="AX268" s="1" t="s">
        <v>87</v>
      </c>
      <c r="AY268" s="1" t="s">
        <v>107</v>
      </c>
      <c r="AZ268" s="1" t="s">
        <v>183</v>
      </c>
      <c r="BA268" s="1" t="s">
        <v>89</v>
      </c>
      <c r="BB268" s="1" t="s">
        <v>659</v>
      </c>
      <c r="BC268" s="1" t="s">
        <v>659</v>
      </c>
      <c r="BD268" s="1" t="s">
        <v>137</v>
      </c>
      <c r="BE268" s="1" t="s">
        <v>93</v>
      </c>
      <c r="BF268" s="1" t="s">
        <v>92</v>
      </c>
      <c r="BG268" s="1" t="s">
        <v>92</v>
      </c>
      <c r="BH268" s="1" t="s">
        <v>92</v>
      </c>
      <c r="BI268" s="1" t="s">
        <v>92</v>
      </c>
      <c r="BJ268" s="1" t="s">
        <v>93</v>
      </c>
      <c r="BK268" s="1" t="s">
        <v>138</v>
      </c>
      <c r="BL268" s="1" t="s">
        <v>138</v>
      </c>
      <c r="BM268" s="1" t="s">
        <v>691</v>
      </c>
      <c r="BN268" s="1" t="s">
        <v>125</v>
      </c>
      <c r="BO268" s="1" t="s">
        <v>78</v>
      </c>
      <c r="BP268" s="1" t="s">
        <v>687</v>
      </c>
      <c r="BR268" s="1" t="s">
        <v>1137</v>
      </c>
    </row>
    <row r="269" spans="2:70" ht="38.85" customHeight="1">
      <c r="B269" s="1">
        <v>545</v>
      </c>
      <c r="C269" s="1" t="s">
        <v>1131</v>
      </c>
      <c r="D269" s="1">
        <v>6</v>
      </c>
      <c r="E269" s="1" t="s">
        <v>68</v>
      </c>
      <c r="F269" s="1" t="s">
        <v>1132</v>
      </c>
      <c r="G269" s="1" t="s">
        <v>1131</v>
      </c>
      <c r="H269" s="1" t="s">
        <v>1133</v>
      </c>
      <c r="I269" s="1">
        <v>1996</v>
      </c>
      <c r="J269" s="1" t="s">
        <v>95</v>
      </c>
      <c r="K269"/>
      <c r="L269"/>
      <c r="M269"/>
      <c r="N269"/>
      <c r="O269"/>
      <c r="P269"/>
      <c r="Q269"/>
      <c r="R269"/>
      <c r="S269"/>
      <c r="T269"/>
      <c r="U269"/>
      <c r="V269"/>
      <c r="W269"/>
      <c r="X269"/>
      <c r="Y269"/>
      <c r="Z269"/>
      <c r="AA269" s="1" t="s">
        <v>227</v>
      </c>
      <c r="AB269" s="1"/>
      <c r="AC269" s="1" t="s">
        <v>148</v>
      </c>
      <c r="AE269" s="1" t="s">
        <v>162</v>
      </c>
      <c r="AF269" s="1" t="s">
        <v>76</v>
      </c>
      <c r="AG269" s="1" t="s">
        <v>164</v>
      </c>
      <c r="AI269" s="1" t="s">
        <v>87</v>
      </c>
      <c r="AJ269" s="1" t="s">
        <v>309</v>
      </c>
      <c r="AK269" s="1" t="s">
        <v>80</v>
      </c>
      <c r="AM269" s="1" t="s">
        <v>81</v>
      </c>
      <c r="AN269" s="1" t="s">
        <v>718</v>
      </c>
      <c r="AO269" s="1" t="s">
        <v>104</v>
      </c>
      <c r="AP269" s="1" t="s">
        <v>83</v>
      </c>
      <c r="AQ269" s="1" t="s">
        <v>85</v>
      </c>
      <c r="AR269" s="1" t="s">
        <v>86</v>
      </c>
      <c r="AS269" s="1" t="s">
        <v>87</v>
      </c>
      <c r="AU269" s="1" t="s">
        <v>88</v>
      </c>
      <c r="AV269" s="1" t="s">
        <v>78</v>
      </c>
      <c r="AW269" s="1" t="s">
        <v>158</v>
      </c>
      <c r="AX269" s="1" t="s">
        <v>87</v>
      </c>
      <c r="AY269" s="1" t="s">
        <v>107</v>
      </c>
      <c r="AZ269" s="1" t="s">
        <v>89</v>
      </c>
      <c r="BA269" s="1" t="s">
        <v>89</v>
      </c>
      <c r="BB269" s="1" t="s">
        <v>665</v>
      </c>
      <c r="BC269" s="1" t="s">
        <v>665</v>
      </c>
      <c r="BD269" s="1" t="s">
        <v>137</v>
      </c>
      <c r="BE269" s="1" t="s">
        <v>93</v>
      </c>
      <c r="BF269" s="1" t="s">
        <v>93</v>
      </c>
      <c r="BG269" s="1" t="s">
        <v>93</v>
      </c>
      <c r="BH269" s="1" t="s">
        <v>93</v>
      </c>
      <c r="BI269" s="1" t="s">
        <v>93</v>
      </c>
      <c r="BJ269" s="1" t="s">
        <v>93</v>
      </c>
      <c r="BK269" s="1" t="s">
        <v>138</v>
      </c>
      <c r="BL269" s="1" t="s">
        <v>138</v>
      </c>
      <c r="BM269" s="1" t="s">
        <v>691</v>
      </c>
      <c r="BN269" s="1" t="s">
        <v>139</v>
      </c>
      <c r="BO269" s="1" t="s">
        <v>78</v>
      </c>
      <c r="BP269" s="1" t="s">
        <v>667</v>
      </c>
    </row>
    <row r="270" spans="2:70" ht="14.85" customHeight="1">
      <c r="B270" s="1">
        <v>548</v>
      </c>
      <c r="C270" s="1" t="s">
        <v>1141</v>
      </c>
      <c r="D270" s="1">
        <v>6</v>
      </c>
      <c r="E270" s="1" t="s">
        <v>68</v>
      </c>
      <c r="F270" s="1" t="s">
        <v>1142</v>
      </c>
      <c r="G270" s="1" t="s">
        <v>1141</v>
      </c>
      <c r="H270" s="1" t="s">
        <v>1143</v>
      </c>
      <c r="I270" s="1">
        <v>2015</v>
      </c>
      <c r="J270" s="1" t="s">
        <v>697</v>
      </c>
      <c r="K270"/>
      <c r="L270"/>
      <c r="M270"/>
      <c r="N270"/>
      <c r="O270"/>
      <c r="P270"/>
      <c r="Q270"/>
      <c r="R270"/>
      <c r="S270"/>
      <c r="T270"/>
      <c r="U270"/>
      <c r="V270"/>
      <c r="W270"/>
      <c r="X270"/>
      <c r="Y270"/>
      <c r="Z270" s="1" t="s">
        <v>245</v>
      </c>
      <c r="AA270"/>
      <c r="AB270"/>
      <c r="AC270" s="1" t="s">
        <v>135</v>
      </c>
      <c r="AI270" s="1" t="s">
        <v>88</v>
      </c>
      <c r="AO270" s="1" t="s">
        <v>83</v>
      </c>
      <c r="AP270" s="1" t="s">
        <v>104</v>
      </c>
      <c r="AQ270" s="1" t="s">
        <v>118</v>
      </c>
      <c r="AR270" s="1" t="s">
        <v>86</v>
      </c>
      <c r="AS270" s="1" t="s">
        <v>87</v>
      </c>
      <c r="AU270" s="1" t="s">
        <v>88</v>
      </c>
      <c r="AV270" s="1" t="s">
        <v>78</v>
      </c>
      <c r="AW270" s="1" t="s">
        <v>119</v>
      </c>
      <c r="AX270" s="1" t="s">
        <v>87</v>
      </c>
      <c r="AY270" s="1" t="s">
        <v>107</v>
      </c>
      <c r="AZ270" s="1" t="s">
        <v>89</v>
      </c>
      <c r="BA270" s="1" t="s">
        <v>170</v>
      </c>
      <c r="BB270" s="1" t="s">
        <v>230</v>
      </c>
      <c r="BC270" s="1" t="s">
        <v>230</v>
      </c>
      <c r="BD270" s="1" t="s">
        <v>144</v>
      </c>
      <c r="BE270" s="1" t="s">
        <v>93</v>
      </c>
      <c r="BF270" s="1" t="s">
        <v>92</v>
      </c>
      <c r="BG270" s="1" t="s">
        <v>93</v>
      </c>
      <c r="BH270" s="1" t="s">
        <v>92</v>
      </c>
      <c r="BI270" s="1" t="s">
        <v>92</v>
      </c>
      <c r="BJ270" s="1" t="s">
        <v>92</v>
      </c>
      <c r="BK270" s="1" t="s">
        <v>94</v>
      </c>
      <c r="BL270" s="1" t="s">
        <v>94</v>
      </c>
      <c r="BM270" s="1" t="s">
        <v>691</v>
      </c>
      <c r="BN270" s="1" t="s">
        <v>139</v>
      </c>
      <c r="BO270" s="1" t="s">
        <v>78</v>
      </c>
      <c r="BP270" s="1" t="s">
        <v>677</v>
      </c>
    </row>
    <row r="271" spans="2:70" ht="14.85" customHeight="1">
      <c r="B271" s="1">
        <v>549</v>
      </c>
      <c r="C271" s="1" t="s">
        <v>1144</v>
      </c>
      <c r="D271" s="1">
        <v>6</v>
      </c>
      <c r="E271" s="1" t="s">
        <v>68</v>
      </c>
      <c r="F271" s="1" t="s">
        <v>1145</v>
      </c>
      <c r="G271" s="1" t="s">
        <v>1144</v>
      </c>
      <c r="H271" s="1" t="s">
        <v>1146</v>
      </c>
      <c r="I271" s="1">
        <v>2010</v>
      </c>
      <c r="J271" s="1" t="s">
        <v>95</v>
      </c>
      <c r="K271"/>
      <c r="L271"/>
      <c r="M271"/>
      <c r="N271"/>
      <c r="O271"/>
      <c r="P271"/>
      <c r="Q271"/>
      <c r="R271"/>
      <c r="S271"/>
      <c r="T271"/>
      <c r="U271"/>
      <c r="V271"/>
      <c r="W271"/>
      <c r="X271"/>
      <c r="Y271"/>
      <c r="Z271"/>
      <c r="AA271" s="1" t="s">
        <v>391</v>
      </c>
      <c r="AB271" s="1"/>
      <c r="AC271" s="1" t="s">
        <v>135</v>
      </c>
      <c r="AI271" s="1" t="s">
        <v>88</v>
      </c>
      <c r="AO271" s="1" t="s">
        <v>83</v>
      </c>
      <c r="AP271" s="1" t="s">
        <v>83</v>
      </c>
      <c r="AQ271" s="1" t="s">
        <v>85</v>
      </c>
      <c r="AR271" s="1" t="s">
        <v>86</v>
      </c>
      <c r="AS271" s="1" t="s">
        <v>87</v>
      </c>
      <c r="AU271" s="1" t="s">
        <v>88</v>
      </c>
      <c r="AV271" s="1" t="s">
        <v>78</v>
      </c>
      <c r="AW271" s="1" t="s">
        <v>106</v>
      </c>
      <c r="AX271" s="1" t="s">
        <v>78</v>
      </c>
      <c r="AY271" s="1" t="s">
        <v>107</v>
      </c>
      <c r="AZ271" s="1" t="s">
        <v>185</v>
      </c>
      <c r="BA271" s="1" t="s">
        <v>89</v>
      </c>
      <c r="BB271" s="1" t="s">
        <v>665</v>
      </c>
      <c r="BC271" s="1" t="s">
        <v>665</v>
      </c>
      <c r="BD271" s="1" t="s">
        <v>137</v>
      </c>
      <c r="BE271" s="1" t="s">
        <v>93</v>
      </c>
      <c r="BF271" s="1" t="s">
        <v>93</v>
      </c>
      <c r="BG271" s="1" t="s">
        <v>93</v>
      </c>
      <c r="BH271" s="1" t="s">
        <v>92</v>
      </c>
      <c r="BI271" s="1" t="s">
        <v>123</v>
      </c>
      <c r="BJ271" s="1" t="s">
        <v>93</v>
      </c>
      <c r="BK271" s="1" t="s">
        <v>138</v>
      </c>
      <c r="BL271" s="1" t="s">
        <v>138</v>
      </c>
      <c r="BM271" s="1" t="s">
        <v>691</v>
      </c>
      <c r="BN271" s="1" t="s">
        <v>192</v>
      </c>
      <c r="BO271" s="1" t="s">
        <v>78</v>
      </c>
      <c r="BP271" s="1" t="s">
        <v>667</v>
      </c>
    </row>
    <row r="272" spans="2:70" ht="14.85" customHeight="1">
      <c r="B272" s="1">
        <v>550</v>
      </c>
      <c r="C272" s="1" t="s">
        <v>1147</v>
      </c>
      <c r="D272" s="1">
        <v>6</v>
      </c>
      <c r="E272" s="1" t="s">
        <v>68</v>
      </c>
      <c r="F272" s="1" t="s">
        <v>1148</v>
      </c>
      <c r="G272" s="1" t="s">
        <v>1147</v>
      </c>
      <c r="H272" s="1" t="s">
        <v>1149</v>
      </c>
      <c r="I272" s="1">
        <v>2014</v>
      </c>
      <c r="J272" s="1" t="s">
        <v>305</v>
      </c>
      <c r="K272"/>
      <c r="L272"/>
      <c r="M272"/>
      <c r="N272"/>
      <c r="O272"/>
      <c r="P272"/>
      <c r="Q272"/>
      <c r="R272"/>
      <c r="S272"/>
      <c r="T272"/>
      <c r="U272"/>
      <c r="V272"/>
      <c r="W272" s="1" t="s">
        <v>227</v>
      </c>
      <c r="X272"/>
      <c r="Y272"/>
      <c r="Z272"/>
      <c r="AA272"/>
      <c r="AB272"/>
      <c r="AC272" s="1" t="s">
        <v>135</v>
      </c>
      <c r="AI272" s="1" t="s">
        <v>88</v>
      </c>
      <c r="AO272" s="1" t="s">
        <v>104</v>
      </c>
      <c r="AP272" s="1" t="s">
        <v>104</v>
      </c>
      <c r="AQ272" s="1" t="s">
        <v>85</v>
      </c>
      <c r="AR272" s="1" t="s">
        <v>86</v>
      </c>
      <c r="AS272" s="1" t="s">
        <v>87</v>
      </c>
      <c r="AU272" s="1" t="s">
        <v>88</v>
      </c>
      <c r="AV272" s="1" t="s">
        <v>78</v>
      </c>
      <c r="AW272" s="1" t="s">
        <v>119</v>
      </c>
      <c r="AX272" s="1" t="s">
        <v>78</v>
      </c>
      <c r="AY272" s="1" t="s">
        <v>107</v>
      </c>
      <c r="AZ272" s="1" t="s">
        <v>89</v>
      </c>
      <c r="BA272" s="1" t="s">
        <v>89</v>
      </c>
      <c r="BB272" s="1" t="s">
        <v>659</v>
      </c>
      <c r="BC272" s="1" t="s">
        <v>659</v>
      </c>
      <c r="BD272" s="1" t="s">
        <v>144</v>
      </c>
      <c r="BE272" s="1" t="s">
        <v>92</v>
      </c>
      <c r="BF272" s="1" t="s">
        <v>123</v>
      </c>
      <c r="BG272" s="1" t="s">
        <v>92</v>
      </c>
      <c r="BH272" s="1" t="s">
        <v>93</v>
      </c>
      <c r="BI272" s="1" t="s">
        <v>123</v>
      </c>
      <c r="BJ272" s="1" t="s">
        <v>92</v>
      </c>
      <c r="BK272" s="1" t="s">
        <v>94</v>
      </c>
      <c r="BL272" s="1" t="s">
        <v>94</v>
      </c>
      <c r="BM272" s="1" t="s">
        <v>691</v>
      </c>
      <c r="BN272" s="1" t="s">
        <v>192</v>
      </c>
      <c r="BO272" s="1" t="s">
        <v>78</v>
      </c>
      <c r="BP272" s="1" t="s">
        <v>660</v>
      </c>
    </row>
    <row r="273" spans="2:70" ht="14.85" customHeight="1">
      <c r="B273" s="1">
        <v>551</v>
      </c>
      <c r="C273" s="1" t="s">
        <v>1150</v>
      </c>
      <c r="D273" s="1">
        <v>6</v>
      </c>
      <c r="E273" s="1" t="s">
        <v>68</v>
      </c>
      <c r="F273" s="1" t="s">
        <v>1151</v>
      </c>
      <c r="G273" s="1" t="s">
        <v>1150</v>
      </c>
      <c r="H273" s="1" t="s">
        <v>1152</v>
      </c>
      <c r="I273" s="1">
        <v>2012</v>
      </c>
      <c r="J273" s="1" t="s">
        <v>72</v>
      </c>
      <c r="K273"/>
      <c r="L273"/>
      <c r="M273"/>
      <c r="N273" s="1" t="s">
        <v>73</v>
      </c>
      <c r="O273"/>
      <c r="P273"/>
      <c r="Q273"/>
      <c r="R273"/>
      <c r="S273"/>
      <c r="T273"/>
      <c r="U273"/>
      <c r="V273"/>
      <c r="W273"/>
      <c r="X273"/>
      <c r="Y273"/>
      <c r="Z273"/>
      <c r="AA273"/>
      <c r="AB273"/>
      <c r="AC273" s="1" t="s">
        <v>148</v>
      </c>
      <c r="AE273" s="1" t="s">
        <v>75</v>
      </c>
      <c r="AF273" s="1" t="s">
        <v>175</v>
      </c>
      <c r="AG273" s="1" t="s">
        <v>164</v>
      </c>
      <c r="AI273" s="1" t="s">
        <v>78</v>
      </c>
      <c r="AJ273" s="1" t="s">
        <v>79</v>
      </c>
      <c r="AK273" s="1" t="s">
        <v>103</v>
      </c>
      <c r="AM273" s="1" t="s">
        <v>167</v>
      </c>
      <c r="AN273" s="1" t="s">
        <v>657</v>
      </c>
      <c r="AO273" s="1" t="s">
        <v>104</v>
      </c>
      <c r="AP273" s="1" t="s">
        <v>104</v>
      </c>
      <c r="AQ273" s="1" t="s">
        <v>85</v>
      </c>
      <c r="AR273" s="1" t="s">
        <v>86</v>
      </c>
      <c r="AS273" s="1" t="s">
        <v>87</v>
      </c>
      <c r="AU273" s="1" t="s">
        <v>88</v>
      </c>
      <c r="AV273" s="1" t="s">
        <v>78</v>
      </c>
      <c r="AW273" s="1" t="s">
        <v>119</v>
      </c>
      <c r="AX273" s="1" t="s">
        <v>87</v>
      </c>
      <c r="AY273" s="1" t="s">
        <v>107</v>
      </c>
      <c r="AZ273" s="1" t="s">
        <v>185</v>
      </c>
      <c r="BA273" s="1" t="s">
        <v>185</v>
      </c>
      <c r="BB273" s="1" t="s">
        <v>659</v>
      </c>
      <c r="BC273" s="1" t="s">
        <v>659</v>
      </c>
      <c r="BD273" s="1" t="s">
        <v>91</v>
      </c>
      <c r="BE273" s="1" t="s">
        <v>92</v>
      </c>
      <c r="BF273" s="1" t="s">
        <v>92</v>
      </c>
      <c r="BG273" s="1" t="s">
        <v>92</v>
      </c>
      <c r="BH273" s="1" t="s">
        <v>92</v>
      </c>
      <c r="BI273" s="1" t="s">
        <v>92</v>
      </c>
      <c r="BJ273" s="1" t="s">
        <v>92</v>
      </c>
      <c r="BK273" s="1" t="s">
        <v>94</v>
      </c>
      <c r="BL273" s="1" t="s">
        <v>138</v>
      </c>
      <c r="BM273" s="1" t="s">
        <v>691</v>
      </c>
      <c r="BN273" s="1" t="s">
        <v>125</v>
      </c>
      <c r="BO273" s="1" t="s">
        <v>78</v>
      </c>
      <c r="BP273" s="1" t="s">
        <v>687</v>
      </c>
    </row>
    <row r="274" spans="2:70" ht="14.85" customHeight="1">
      <c r="B274" s="1">
        <v>554</v>
      </c>
      <c r="C274" s="1" t="s">
        <v>1157</v>
      </c>
      <c r="D274" s="1">
        <v>6</v>
      </c>
      <c r="E274" s="1" t="s">
        <v>68</v>
      </c>
      <c r="F274" s="1" t="s">
        <v>1158</v>
      </c>
      <c r="G274" s="1" t="s">
        <v>1157</v>
      </c>
      <c r="H274" s="1" t="s">
        <v>1159</v>
      </c>
      <c r="I274" s="1">
        <v>2008</v>
      </c>
      <c r="J274" s="1" t="s">
        <v>95</v>
      </c>
      <c r="K274"/>
      <c r="L274"/>
      <c r="M274"/>
      <c r="N274"/>
      <c r="O274"/>
      <c r="P274"/>
      <c r="Q274"/>
      <c r="R274"/>
      <c r="S274"/>
      <c r="T274"/>
      <c r="U274"/>
      <c r="V274"/>
      <c r="W274"/>
      <c r="X274"/>
      <c r="Y274"/>
      <c r="Z274"/>
      <c r="AA274" s="1" t="s">
        <v>245</v>
      </c>
      <c r="AB274" s="1"/>
      <c r="AC274" s="1" t="s">
        <v>74</v>
      </c>
      <c r="AE274" s="1" t="s">
        <v>162</v>
      </c>
      <c r="AF274" s="1" t="s">
        <v>76</v>
      </c>
      <c r="AG274" s="1" t="s">
        <v>164</v>
      </c>
      <c r="AI274" s="1" t="s">
        <v>87</v>
      </c>
      <c r="AJ274" s="1" t="s">
        <v>79</v>
      </c>
      <c r="AK274" s="1" t="s">
        <v>103</v>
      </c>
      <c r="AM274" s="1" t="s">
        <v>81</v>
      </c>
      <c r="AN274" s="1" t="s">
        <v>664</v>
      </c>
      <c r="AO274" s="1" t="s">
        <v>136</v>
      </c>
      <c r="AP274" s="1" t="s">
        <v>104</v>
      </c>
      <c r="AQ274" s="1" t="s">
        <v>85</v>
      </c>
      <c r="AR274" s="1" t="s">
        <v>105</v>
      </c>
      <c r="AS274" s="1" t="s">
        <v>87</v>
      </c>
      <c r="AU274" s="1" t="s">
        <v>88</v>
      </c>
      <c r="AV274" s="1" t="s">
        <v>78</v>
      </c>
      <c r="AW274" s="1" t="s">
        <v>119</v>
      </c>
      <c r="AX274" s="1" t="s">
        <v>78</v>
      </c>
      <c r="AY274" s="1" t="s">
        <v>159</v>
      </c>
      <c r="AZ274" s="1" t="s">
        <v>170</v>
      </c>
      <c r="BA274" s="1" t="s">
        <v>170</v>
      </c>
      <c r="BB274" s="1" t="s">
        <v>698</v>
      </c>
      <c r="BC274" s="1" t="s">
        <v>230</v>
      </c>
      <c r="BD274" s="1" t="s">
        <v>91</v>
      </c>
      <c r="BE274" s="1" t="s">
        <v>93</v>
      </c>
      <c r="BF274" s="1" t="s">
        <v>93</v>
      </c>
      <c r="BG274" s="1" t="s">
        <v>93</v>
      </c>
      <c r="BH274" s="1" t="s">
        <v>93</v>
      </c>
      <c r="BI274" s="1" t="s">
        <v>92</v>
      </c>
      <c r="BJ274" s="1" t="s">
        <v>92</v>
      </c>
      <c r="BK274" s="1" t="s">
        <v>94</v>
      </c>
      <c r="BL274" s="1" t="s">
        <v>138</v>
      </c>
      <c r="BM274" s="1" t="s">
        <v>691</v>
      </c>
      <c r="BN274" s="1" t="s">
        <v>139</v>
      </c>
      <c r="BO274" s="1" t="s">
        <v>78</v>
      </c>
      <c r="BP274" s="1" t="s">
        <v>667</v>
      </c>
      <c r="BR274" s="1" t="s">
        <v>1160</v>
      </c>
    </row>
    <row r="275" spans="2:70" ht="14.85" customHeight="1">
      <c r="B275" s="1">
        <v>556</v>
      </c>
      <c r="C275" s="1" t="s">
        <v>1165</v>
      </c>
      <c r="D275" s="1">
        <v>6</v>
      </c>
      <c r="E275" s="1" t="s">
        <v>68</v>
      </c>
      <c r="F275" s="1" t="s">
        <v>1166</v>
      </c>
      <c r="G275" s="1" t="s">
        <v>1165</v>
      </c>
      <c r="H275" s="1" t="s">
        <v>1167</v>
      </c>
      <c r="I275" s="1">
        <v>2007</v>
      </c>
      <c r="J275" s="1" t="s">
        <v>95</v>
      </c>
      <c r="K275"/>
      <c r="L275"/>
      <c r="M275"/>
      <c r="N275"/>
      <c r="O275"/>
      <c r="P275"/>
      <c r="Q275"/>
      <c r="R275"/>
      <c r="S275"/>
      <c r="T275"/>
      <c r="U275"/>
      <c r="V275"/>
      <c r="W275"/>
      <c r="X275"/>
      <c r="Y275"/>
      <c r="Z275"/>
      <c r="AA275" s="1" t="s">
        <v>391</v>
      </c>
      <c r="AB275" s="1"/>
      <c r="AC275" s="1" t="s">
        <v>74</v>
      </c>
      <c r="AE275" s="1" t="s">
        <v>75</v>
      </c>
      <c r="AF275" s="1" t="s">
        <v>76</v>
      </c>
      <c r="AG275" s="1" t="s">
        <v>156</v>
      </c>
      <c r="AH275" s="1" t="s">
        <v>1168</v>
      </c>
      <c r="AI275" s="1" t="s">
        <v>78</v>
      </c>
      <c r="AJ275" s="1" t="s">
        <v>79</v>
      </c>
      <c r="AK275" s="1" t="s">
        <v>80</v>
      </c>
      <c r="AM275" s="1" t="s">
        <v>81</v>
      </c>
      <c r="AN275" s="1" t="s">
        <v>718</v>
      </c>
      <c r="AO275" s="1" t="s">
        <v>83</v>
      </c>
      <c r="AP275" s="1" t="s">
        <v>83</v>
      </c>
      <c r="AQ275" s="1" t="s">
        <v>196</v>
      </c>
      <c r="AR275" s="1" t="s">
        <v>105</v>
      </c>
      <c r="AS275" s="1" t="s">
        <v>87</v>
      </c>
      <c r="AU275" s="1" t="s">
        <v>88</v>
      </c>
      <c r="AV275" s="1" t="s">
        <v>78</v>
      </c>
      <c r="AW275" s="1" t="s">
        <v>119</v>
      </c>
      <c r="AX275" s="1" t="s">
        <v>78</v>
      </c>
      <c r="AY275" s="1" t="s">
        <v>159</v>
      </c>
      <c r="AZ275" s="1" t="s">
        <v>89</v>
      </c>
      <c r="BA275" s="1" t="s">
        <v>89</v>
      </c>
      <c r="BB275" s="1" t="s">
        <v>773</v>
      </c>
      <c r="BC275" s="1" t="s">
        <v>659</v>
      </c>
      <c r="BD275" s="1" t="s">
        <v>91</v>
      </c>
      <c r="BE275" s="1" t="s">
        <v>93</v>
      </c>
      <c r="BF275" s="1" t="s">
        <v>92</v>
      </c>
      <c r="BG275" s="1" t="s">
        <v>93</v>
      </c>
      <c r="BH275" s="1" t="s">
        <v>93</v>
      </c>
      <c r="BI275" s="1" t="s">
        <v>93</v>
      </c>
      <c r="BJ275" s="1" t="s">
        <v>93</v>
      </c>
      <c r="BK275" s="1" t="s">
        <v>138</v>
      </c>
      <c r="BL275" s="1" t="s">
        <v>138</v>
      </c>
      <c r="BM275" s="1" t="s">
        <v>686</v>
      </c>
      <c r="BN275" s="1" t="s">
        <v>177</v>
      </c>
      <c r="BO275" s="1" t="s">
        <v>78</v>
      </c>
      <c r="BP275" s="1" t="s">
        <v>677</v>
      </c>
    </row>
    <row r="276" spans="2:70" ht="14.85" customHeight="1">
      <c r="B276" s="1">
        <v>555</v>
      </c>
      <c r="C276" s="1" t="s">
        <v>1161</v>
      </c>
      <c r="D276" s="1">
        <v>6</v>
      </c>
      <c r="E276" s="1" t="s">
        <v>68</v>
      </c>
      <c r="F276" s="1" t="s">
        <v>1162</v>
      </c>
      <c r="G276" s="1" t="s">
        <v>1161</v>
      </c>
      <c r="H276" s="1" t="s">
        <v>1163</v>
      </c>
      <c r="I276" s="1">
        <v>2013</v>
      </c>
      <c r="J276" s="1" t="s">
        <v>305</v>
      </c>
      <c r="K276"/>
      <c r="L276"/>
      <c r="M276"/>
      <c r="N276"/>
      <c r="O276"/>
      <c r="P276"/>
      <c r="Q276"/>
      <c r="R276"/>
      <c r="S276"/>
      <c r="T276"/>
      <c r="U276"/>
      <c r="V276"/>
      <c r="W276" s="1" t="s">
        <v>391</v>
      </c>
      <c r="X276"/>
      <c r="Y276"/>
      <c r="Z276"/>
      <c r="AA276"/>
      <c r="AB276"/>
      <c r="AC276" s="1" t="s">
        <v>135</v>
      </c>
      <c r="AI276" s="1" t="s">
        <v>88</v>
      </c>
      <c r="AO276" s="1" t="s">
        <v>136</v>
      </c>
      <c r="AP276" s="1" t="s">
        <v>83</v>
      </c>
      <c r="AQ276" s="1" t="s">
        <v>85</v>
      </c>
      <c r="AR276" s="1" t="s">
        <v>86</v>
      </c>
      <c r="AS276" s="1" t="s">
        <v>87</v>
      </c>
      <c r="AU276" s="1" t="s">
        <v>88</v>
      </c>
      <c r="AV276" s="1" t="s">
        <v>78</v>
      </c>
      <c r="AW276" s="1" t="s">
        <v>106</v>
      </c>
      <c r="AX276" s="1" t="s">
        <v>87</v>
      </c>
      <c r="AY276" s="1" t="s">
        <v>107</v>
      </c>
      <c r="AZ276" s="1" t="s">
        <v>89</v>
      </c>
      <c r="BA276" s="1" t="s">
        <v>89</v>
      </c>
      <c r="BB276" s="1" t="s">
        <v>658</v>
      </c>
      <c r="BC276" s="1" t="s">
        <v>665</v>
      </c>
      <c r="BD276" s="1" t="s">
        <v>137</v>
      </c>
      <c r="BE276" s="1" t="s">
        <v>92</v>
      </c>
      <c r="BF276" s="1" t="s">
        <v>123</v>
      </c>
      <c r="BG276" s="1" t="s">
        <v>93</v>
      </c>
      <c r="BH276" s="1" t="s">
        <v>92</v>
      </c>
      <c r="BI276" s="1" t="s">
        <v>93</v>
      </c>
      <c r="BJ276" s="1" t="s">
        <v>92</v>
      </c>
      <c r="BK276" s="1" t="s">
        <v>94</v>
      </c>
      <c r="BL276" s="1" t="s">
        <v>94</v>
      </c>
      <c r="BM276" s="1" t="s">
        <v>691</v>
      </c>
      <c r="BN276" s="1" t="s">
        <v>192</v>
      </c>
      <c r="BO276" s="1" t="s">
        <v>78</v>
      </c>
      <c r="BP276" s="1" t="s">
        <v>687</v>
      </c>
      <c r="BR276" s="1" t="s">
        <v>1164</v>
      </c>
    </row>
    <row r="277" spans="2:70" ht="14.85" customHeight="1">
      <c r="B277" s="1">
        <v>557</v>
      </c>
      <c r="C277" s="1" t="s">
        <v>1169</v>
      </c>
      <c r="D277" s="1">
        <v>6</v>
      </c>
      <c r="E277" s="1" t="s">
        <v>68</v>
      </c>
      <c r="F277" s="1" t="s">
        <v>1170</v>
      </c>
      <c r="G277" s="1" t="s">
        <v>1169</v>
      </c>
      <c r="H277" s="1" t="s">
        <v>1171</v>
      </c>
      <c r="I277" s="1">
        <v>1990</v>
      </c>
      <c r="J277" s="1" t="s">
        <v>95</v>
      </c>
      <c r="K277"/>
      <c r="L277"/>
      <c r="M277"/>
      <c r="N277"/>
      <c r="O277"/>
      <c r="P277"/>
      <c r="Q277"/>
      <c r="R277"/>
      <c r="S277"/>
      <c r="T277"/>
      <c r="U277"/>
      <c r="V277"/>
      <c r="W277"/>
      <c r="X277"/>
      <c r="Y277"/>
      <c r="Z277"/>
      <c r="AA277" s="1" t="s">
        <v>391</v>
      </c>
      <c r="AB277" s="1"/>
      <c r="AC277" s="1" t="s">
        <v>148</v>
      </c>
      <c r="AE277" s="1" t="s">
        <v>87</v>
      </c>
      <c r="AF277" s="1" t="s">
        <v>76</v>
      </c>
      <c r="AG277" s="1" t="s">
        <v>77</v>
      </c>
      <c r="AI277" s="1" t="s">
        <v>87</v>
      </c>
      <c r="AJ277" s="1" t="s">
        <v>116</v>
      </c>
      <c r="AK277" s="1" t="s">
        <v>102</v>
      </c>
      <c r="AN277" s="1" t="s">
        <v>739</v>
      </c>
      <c r="AO277" s="1" t="s">
        <v>136</v>
      </c>
      <c r="AP277" s="1" t="s">
        <v>83</v>
      </c>
      <c r="AQ277" s="1" t="s">
        <v>196</v>
      </c>
      <c r="AR277" s="1" t="s">
        <v>102</v>
      </c>
      <c r="AS277" s="1" t="s">
        <v>87</v>
      </c>
      <c r="AU277" s="1" t="s">
        <v>88</v>
      </c>
      <c r="AV277" s="1" t="s">
        <v>78</v>
      </c>
      <c r="AW277" s="1" t="s">
        <v>119</v>
      </c>
      <c r="AX277" s="1" t="s">
        <v>87</v>
      </c>
      <c r="AY277" s="1" t="s">
        <v>107</v>
      </c>
      <c r="AZ277" s="1" t="s">
        <v>185</v>
      </c>
      <c r="BA277" s="1" t="s">
        <v>89</v>
      </c>
      <c r="BB277" s="1" t="s">
        <v>659</v>
      </c>
      <c r="BC277" s="1" t="s">
        <v>230</v>
      </c>
      <c r="BD277" s="1" t="s">
        <v>137</v>
      </c>
      <c r="BE277" s="1" t="s">
        <v>93</v>
      </c>
      <c r="BF277" s="1" t="s">
        <v>93</v>
      </c>
      <c r="BG277" s="1" t="s">
        <v>93</v>
      </c>
      <c r="BH277" s="1" t="s">
        <v>93</v>
      </c>
      <c r="BI277" s="1" t="s">
        <v>93</v>
      </c>
      <c r="BJ277" s="1" t="s">
        <v>93</v>
      </c>
      <c r="BK277" s="1" t="s">
        <v>138</v>
      </c>
      <c r="BL277" s="1" t="s">
        <v>138</v>
      </c>
      <c r="BM277" s="1" t="s">
        <v>686</v>
      </c>
      <c r="BN277" s="1" t="s">
        <v>139</v>
      </c>
      <c r="BO277" s="1" t="s">
        <v>78</v>
      </c>
      <c r="BP277" s="1" t="s">
        <v>687</v>
      </c>
    </row>
    <row r="278" spans="2:70" ht="14.85" customHeight="1">
      <c r="B278" s="1">
        <v>553</v>
      </c>
      <c r="C278" s="1" t="s">
        <v>1153</v>
      </c>
      <c r="D278" s="1">
        <v>6</v>
      </c>
      <c r="E278" s="1" t="s">
        <v>68</v>
      </c>
      <c r="F278" s="1" t="s">
        <v>1154</v>
      </c>
      <c r="G278" s="1" t="s">
        <v>1153</v>
      </c>
      <c r="H278" s="1" t="s">
        <v>1155</v>
      </c>
      <c r="I278" s="1">
        <v>2013</v>
      </c>
      <c r="J278" s="1" t="s">
        <v>72</v>
      </c>
      <c r="K278"/>
      <c r="L278"/>
      <c r="M278"/>
      <c r="N278" s="1" t="s">
        <v>134</v>
      </c>
      <c r="O278"/>
      <c r="P278"/>
      <c r="Q278"/>
      <c r="R278"/>
      <c r="S278"/>
      <c r="T278"/>
      <c r="U278"/>
      <c r="V278"/>
      <c r="W278"/>
      <c r="X278"/>
      <c r="Y278"/>
      <c r="Z278"/>
      <c r="AA278"/>
      <c r="AB278"/>
      <c r="AC278" s="1" t="s">
        <v>135</v>
      </c>
      <c r="AI278" s="1" t="s">
        <v>88</v>
      </c>
      <c r="AO278" s="1" t="s">
        <v>83</v>
      </c>
      <c r="AP278" s="1" t="s">
        <v>104</v>
      </c>
      <c r="AQ278" s="1" t="s">
        <v>129</v>
      </c>
      <c r="AR278" s="1" t="s">
        <v>130</v>
      </c>
      <c r="AS278" s="1" t="s">
        <v>87</v>
      </c>
      <c r="AU278" s="1" t="s">
        <v>88</v>
      </c>
      <c r="AV278" s="1" t="s">
        <v>78</v>
      </c>
      <c r="AW278" s="1" t="s">
        <v>119</v>
      </c>
      <c r="AX278" s="1" t="s">
        <v>78</v>
      </c>
      <c r="AY278" s="1" t="s">
        <v>107</v>
      </c>
      <c r="AZ278" s="1" t="s">
        <v>170</v>
      </c>
      <c r="BA278" s="1" t="s">
        <v>89</v>
      </c>
      <c r="BB278" s="1" t="s">
        <v>102</v>
      </c>
      <c r="BC278" s="1" t="s">
        <v>659</v>
      </c>
      <c r="BD278" s="1" t="s">
        <v>137</v>
      </c>
      <c r="BE278" s="1" t="s">
        <v>93</v>
      </c>
      <c r="BF278" s="1" t="s">
        <v>93</v>
      </c>
      <c r="BG278" s="1" t="s">
        <v>93</v>
      </c>
      <c r="BH278" s="1" t="s">
        <v>93</v>
      </c>
      <c r="BI278" s="1" t="s">
        <v>191</v>
      </c>
      <c r="BJ278" s="1" t="s">
        <v>93</v>
      </c>
      <c r="BK278" s="1" t="s">
        <v>138</v>
      </c>
      <c r="BL278" s="1" t="s">
        <v>94</v>
      </c>
      <c r="BM278" s="1" t="s">
        <v>691</v>
      </c>
      <c r="BN278" s="1" t="s">
        <v>192</v>
      </c>
      <c r="BO278" s="1" t="s">
        <v>78</v>
      </c>
      <c r="BP278" s="1" t="s">
        <v>660</v>
      </c>
      <c r="BR278" s="2" t="s">
        <v>1156</v>
      </c>
    </row>
    <row r="279" spans="2:70" ht="14.85" customHeight="1">
      <c r="B279" s="1">
        <v>558</v>
      </c>
      <c r="C279" s="1" t="s">
        <v>1172</v>
      </c>
      <c r="D279" s="1">
        <v>6</v>
      </c>
      <c r="E279" s="1" t="s">
        <v>68</v>
      </c>
      <c r="F279" s="1" t="s">
        <v>1173</v>
      </c>
      <c r="G279" s="1" t="s">
        <v>1172</v>
      </c>
      <c r="H279" s="1" t="s">
        <v>1174</v>
      </c>
      <c r="I279" s="1">
        <v>2001</v>
      </c>
      <c r="J279" s="1" t="s">
        <v>95</v>
      </c>
      <c r="K279"/>
      <c r="L279"/>
      <c r="M279"/>
      <c r="N279"/>
      <c r="O279"/>
      <c r="P279"/>
      <c r="Q279"/>
      <c r="R279"/>
      <c r="S279"/>
      <c r="T279"/>
      <c r="U279"/>
      <c r="V279"/>
      <c r="W279"/>
      <c r="X279"/>
      <c r="Y279"/>
      <c r="Z279"/>
      <c r="AA279" s="1" t="s">
        <v>96</v>
      </c>
      <c r="AB279" s="1"/>
      <c r="AC279" s="1" t="s">
        <v>148</v>
      </c>
      <c r="AE279" s="1" t="s">
        <v>162</v>
      </c>
      <c r="AF279" s="1" t="s">
        <v>206</v>
      </c>
      <c r="AG279" s="1" t="s">
        <v>164</v>
      </c>
      <c r="AI279" s="1" t="s">
        <v>87</v>
      </c>
      <c r="AJ279" s="1" t="s">
        <v>309</v>
      </c>
      <c r="AK279" s="1" t="s">
        <v>80</v>
      </c>
      <c r="AM279" s="1" t="s">
        <v>222</v>
      </c>
      <c r="AN279" s="1" t="s">
        <v>718</v>
      </c>
      <c r="AO279" s="1" t="s">
        <v>104</v>
      </c>
      <c r="AP279" s="1" t="s">
        <v>104</v>
      </c>
      <c r="AQ279" s="1" t="s">
        <v>85</v>
      </c>
      <c r="AR279" s="1" t="s">
        <v>130</v>
      </c>
      <c r="AS279" s="1" t="s">
        <v>87</v>
      </c>
      <c r="AU279" s="1" t="s">
        <v>88</v>
      </c>
      <c r="AV279" s="1" t="s">
        <v>78</v>
      </c>
      <c r="AW279" s="1" t="s">
        <v>119</v>
      </c>
      <c r="AX279" s="1" t="s">
        <v>87</v>
      </c>
      <c r="AY279" s="1" t="s">
        <v>107</v>
      </c>
      <c r="AZ279" s="1" t="s">
        <v>183</v>
      </c>
      <c r="BA279" s="1" t="s">
        <v>89</v>
      </c>
      <c r="BB279" s="1" t="s">
        <v>659</v>
      </c>
      <c r="BC279" s="1" t="s">
        <v>659</v>
      </c>
      <c r="BD279" s="1" t="s">
        <v>137</v>
      </c>
      <c r="BE279" s="1" t="s">
        <v>92</v>
      </c>
      <c r="BF279" s="1" t="s">
        <v>123</v>
      </c>
      <c r="BG279" s="1" t="s">
        <v>92</v>
      </c>
      <c r="BH279" s="1" t="s">
        <v>92</v>
      </c>
      <c r="BI279" s="1" t="s">
        <v>123</v>
      </c>
      <c r="BJ279" s="1" t="s">
        <v>92</v>
      </c>
      <c r="BK279" s="1" t="s">
        <v>94</v>
      </c>
      <c r="BL279" s="1" t="s">
        <v>94</v>
      </c>
      <c r="BM279" s="1" t="s">
        <v>672</v>
      </c>
      <c r="BN279" s="1" t="s">
        <v>139</v>
      </c>
      <c r="BO279" s="1" t="s">
        <v>87</v>
      </c>
    </row>
    <row r="280" spans="2:70" ht="14.85" customHeight="1">
      <c r="B280" s="1">
        <v>561</v>
      </c>
      <c r="C280" s="1" t="s">
        <v>1175</v>
      </c>
      <c r="D280" s="1">
        <v>6</v>
      </c>
      <c r="E280" s="1" t="s">
        <v>68</v>
      </c>
      <c r="F280" s="1" t="s">
        <v>1176</v>
      </c>
      <c r="G280" s="1" t="s">
        <v>1175</v>
      </c>
      <c r="H280" s="1" t="s">
        <v>1177</v>
      </c>
      <c r="I280" s="1">
        <v>2014</v>
      </c>
      <c r="J280" s="1" t="s">
        <v>72</v>
      </c>
      <c r="K280"/>
      <c r="L280"/>
      <c r="M280"/>
      <c r="N280" s="1" t="s">
        <v>1178</v>
      </c>
      <c r="O280"/>
      <c r="P280"/>
      <c r="Q280"/>
      <c r="R280"/>
      <c r="S280"/>
      <c r="T280"/>
      <c r="U280"/>
      <c r="V280"/>
      <c r="W280"/>
      <c r="X280"/>
      <c r="Y280"/>
      <c r="Z280"/>
      <c r="AA280"/>
      <c r="AB280"/>
      <c r="AC280" s="1" t="s">
        <v>135</v>
      </c>
      <c r="AI280" s="1" t="s">
        <v>88</v>
      </c>
      <c r="AO280" s="1" t="s">
        <v>104</v>
      </c>
      <c r="AP280" s="1" t="s">
        <v>84</v>
      </c>
      <c r="AQ280" s="1" t="s">
        <v>176</v>
      </c>
      <c r="AR280" s="1" t="s">
        <v>130</v>
      </c>
      <c r="AS280" s="1" t="s">
        <v>78</v>
      </c>
      <c r="AT280" s="1" t="s">
        <v>207</v>
      </c>
      <c r="AU280" s="1" t="s">
        <v>87</v>
      </c>
      <c r="AV280" s="1" t="s">
        <v>78</v>
      </c>
      <c r="AW280" s="1" t="s">
        <v>106</v>
      </c>
      <c r="AX280" s="1" t="s">
        <v>87</v>
      </c>
      <c r="AY280" s="1" t="s">
        <v>107</v>
      </c>
      <c r="AZ280" s="1" t="s">
        <v>183</v>
      </c>
      <c r="BA280" s="1" t="s">
        <v>89</v>
      </c>
      <c r="BB280" s="1" t="s">
        <v>659</v>
      </c>
      <c r="BC280" s="1" t="s">
        <v>659</v>
      </c>
      <c r="BD280" s="1" t="s">
        <v>137</v>
      </c>
      <c r="BE280" s="1" t="s">
        <v>92</v>
      </c>
      <c r="BF280" s="1" t="s">
        <v>123</v>
      </c>
      <c r="BG280" s="1" t="s">
        <v>123</v>
      </c>
      <c r="BH280" s="1" t="s">
        <v>92</v>
      </c>
      <c r="BI280" s="1" t="s">
        <v>123</v>
      </c>
      <c r="BJ280" s="1" t="s">
        <v>92</v>
      </c>
      <c r="BK280" s="1" t="s">
        <v>124</v>
      </c>
      <c r="BL280" s="1" t="s">
        <v>94</v>
      </c>
      <c r="BM280" s="1" t="s">
        <v>691</v>
      </c>
      <c r="BN280" s="1" t="s">
        <v>192</v>
      </c>
      <c r="BO280" s="1" t="s">
        <v>87</v>
      </c>
    </row>
    <row r="281" spans="2:70" ht="14.85" customHeight="1">
      <c r="B281" s="1">
        <v>563</v>
      </c>
      <c r="C281" s="1" t="s">
        <v>1184</v>
      </c>
      <c r="D281" s="1">
        <v>6</v>
      </c>
      <c r="E281" s="1" t="s">
        <v>68</v>
      </c>
      <c r="F281" s="1" t="s">
        <v>1185</v>
      </c>
      <c r="G281" s="1" t="s">
        <v>1184</v>
      </c>
      <c r="H281" s="1" t="s">
        <v>1186</v>
      </c>
      <c r="I281" s="1">
        <v>2015</v>
      </c>
      <c r="J281" s="1" t="s">
        <v>305</v>
      </c>
      <c r="K281"/>
      <c r="L281"/>
      <c r="M281"/>
      <c r="N281"/>
      <c r="O281"/>
      <c r="P281"/>
      <c r="Q281"/>
      <c r="R281"/>
      <c r="S281"/>
      <c r="T281"/>
      <c r="U281"/>
      <c r="V281"/>
      <c r="W281" s="1" t="s">
        <v>227</v>
      </c>
      <c r="X281"/>
      <c r="Y281"/>
      <c r="Z281"/>
      <c r="AA281"/>
      <c r="AB281"/>
      <c r="AC281" s="1" t="s">
        <v>135</v>
      </c>
      <c r="AI281" s="1" t="s">
        <v>88</v>
      </c>
      <c r="AO281" s="1" t="s">
        <v>83</v>
      </c>
      <c r="AP281" s="1" t="s">
        <v>104</v>
      </c>
      <c r="AQ281" s="1" t="s">
        <v>85</v>
      </c>
      <c r="AR281" s="1" t="s">
        <v>105</v>
      </c>
      <c r="AS281" s="1" t="s">
        <v>87</v>
      </c>
      <c r="AU281" s="1" t="s">
        <v>88</v>
      </c>
      <c r="AV281" s="1" t="s">
        <v>78</v>
      </c>
      <c r="AW281" s="1" t="s">
        <v>119</v>
      </c>
      <c r="AX281" s="1" t="s">
        <v>87</v>
      </c>
      <c r="AY281" s="1" t="s">
        <v>107</v>
      </c>
      <c r="AZ281" s="1" t="s">
        <v>185</v>
      </c>
      <c r="BA281" s="1" t="s">
        <v>170</v>
      </c>
      <c r="BB281" s="1" t="s">
        <v>658</v>
      </c>
      <c r="BC281" s="1" t="s">
        <v>698</v>
      </c>
      <c r="BD281" s="1" t="s">
        <v>91</v>
      </c>
      <c r="BE281" s="1" t="s">
        <v>92</v>
      </c>
      <c r="BF281" s="1" t="s">
        <v>123</v>
      </c>
      <c r="BG281" s="1" t="s">
        <v>92</v>
      </c>
      <c r="BH281" s="1" t="s">
        <v>92</v>
      </c>
      <c r="BI281" s="1" t="s">
        <v>123</v>
      </c>
      <c r="BJ281" s="1" t="s">
        <v>92</v>
      </c>
      <c r="BK281" s="1" t="s">
        <v>94</v>
      </c>
      <c r="BL281" s="1" t="s">
        <v>94</v>
      </c>
      <c r="BM281" s="1" t="s">
        <v>691</v>
      </c>
      <c r="BN281" s="1" t="s">
        <v>192</v>
      </c>
      <c r="BO281" s="1" t="s">
        <v>78</v>
      </c>
      <c r="BP281" s="1" t="s">
        <v>660</v>
      </c>
      <c r="BR281" s="1" t="s">
        <v>1187</v>
      </c>
    </row>
    <row r="282" spans="2:70" ht="14.85" customHeight="1">
      <c r="B282" s="1">
        <v>562</v>
      </c>
      <c r="C282" s="1" t="s">
        <v>1179</v>
      </c>
      <c r="D282" s="1">
        <v>6</v>
      </c>
      <c r="E282" s="1" t="s">
        <v>68</v>
      </c>
      <c r="F282" s="1" t="s">
        <v>1180</v>
      </c>
      <c r="G282" s="1" t="s">
        <v>1179</v>
      </c>
      <c r="H282" s="1" t="s">
        <v>1181</v>
      </c>
      <c r="I282" s="1">
        <v>2004</v>
      </c>
      <c r="J282" s="1" t="s">
        <v>95</v>
      </c>
      <c r="K282"/>
      <c r="L282"/>
      <c r="M282"/>
      <c r="N282"/>
      <c r="O282"/>
      <c r="P282"/>
      <c r="Q282"/>
      <c r="R282"/>
      <c r="S282"/>
      <c r="T282"/>
      <c r="U282"/>
      <c r="V282"/>
      <c r="W282"/>
      <c r="X282"/>
      <c r="Y282"/>
      <c r="Z282"/>
      <c r="AA282" s="1" t="s">
        <v>813</v>
      </c>
      <c r="AB282" s="1"/>
      <c r="AC282" s="1" t="s">
        <v>148</v>
      </c>
      <c r="AE282" s="1" t="s">
        <v>75</v>
      </c>
      <c r="AF282" s="1" t="s">
        <v>76</v>
      </c>
      <c r="AG282" s="1" t="s">
        <v>77</v>
      </c>
      <c r="AI282" s="1" t="s">
        <v>78</v>
      </c>
      <c r="AJ282" s="1" t="s">
        <v>116</v>
      </c>
      <c r="AK282" s="1" t="s">
        <v>156</v>
      </c>
      <c r="AL282" s="1" t="s">
        <v>1182</v>
      </c>
      <c r="AM282" s="1" t="s">
        <v>222</v>
      </c>
      <c r="AN282" s="1" t="s">
        <v>657</v>
      </c>
      <c r="AO282" s="1" t="s">
        <v>84</v>
      </c>
      <c r="AP282" s="1" t="s">
        <v>83</v>
      </c>
      <c r="AQ282" s="1" t="s">
        <v>85</v>
      </c>
      <c r="AR282" s="1" t="s">
        <v>105</v>
      </c>
      <c r="AS282" s="1" t="s">
        <v>87</v>
      </c>
      <c r="AU282" s="1" t="s">
        <v>88</v>
      </c>
      <c r="AV282" s="1" t="s">
        <v>78</v>
      </c>
      <c r="AW282" s="1" t="s">
        <v>119</v>
      </c>
      <c r="AX282" s="1" t="s">
        <v>87</v>
      </c>
      <c r="AY282" s="1" t="s">
        <v>107</v>
      </c>
      <c r="AZ282" s="1" t="s">
        <v>170</v>
      </c>
      <c r="BA282" s="1" t="s">
        <v>89</v>
      </c>
      <c r="BB282" s="1" t="s">
        <v>659</v>
      </c>
      <c r="BC282" s="1" t="s">
        <v>665</v>
      </c>
      <c r="BD282" s="1" t="s">
        <v>91</v>
      </c>
      <c r="BE282" s="1" t="s">
        <v>93</v>
      </c>
      <c r="BF282" s="1" t="s">
        <v>92</v>
      </c>
      <c r="BG282" s="1" t="s">
        <v>93</v>
      </c>
      <c r="BH282" s="1" t="s">
        <v>93</v>
      </c>
      <c r="BI282" s="1" t="s">
        <v>93</v>
      </c>
      <c r="BJ282" s="1" t="s">
        <v>93</v>
      </c>
      <c r="BK282" s="1" t="s">
        <v>94</v>
      </c>
      <c r="BL282" s="1" t="s">
        <v>138</v>
      </c>
      <c r="BM282" s="1" t="s">
        <v>695</v>
      </c>
      <c r="BN282" s="1" t="s">
        <v>139</v>
      </c>
      <c r="BO282" s="1" t="s">
        <v>78</v>
      </c>
      <c r="BP282" s="1" t="s">
        <v>687</v>
      </c>
      <c r="BR282" s="1" t="s">
        <v>1183</v>
      </c>
    </row>
    <row r="283" spans="2:70" ht="14.85" customHeight="1">
      <c r="B283" s="1">
        <v>566</v>
      </c>
      <c r="C283" s="1" t="s">
        <v>1189</v>
      </c>
      <c r="D283" s="1">
        <v>6</v>
      </c>
      <c r="E283" s="1" t="s">
        <v>68</v>
      </c>
      <c r="F283" s="1" t="s">
        <v>1190</v>
      </c>
      <c r="G283" s="1" t="s">
        <v>1189</v>
      </c>
      <c r="H283" s="1" t="s">
        <v>1191</v>
      </c>
      <c r="I283" s="1">
        <v>2013</v>
      </c>
      <c r="J283" s="1" t="s">
        <v>95</v>
      </c>
      <c r="K283"/>
      <c r="L283"/>
      <c r="M283"/>
      <c r="N283"/>
      <c r="O283"/>
      <c r="P283"/>
      <c r="Q283"/>
      <c r="R283"/>
      <c r="S283"/>
      <c r="T283"/>
      <c r="U283"/>
      <c r="V283"/>
      <c r="W283"/>
      <c r="X283"/>
      <c r="Y283"/>
      <c r="Z283"/>
      <c r="AA283" s="1" t="s">
        <v>1192</v>
      </c>
      <c r="AB283" s="1"/>
      <c r="AC283" s="1" t="s">
        <v>135</v>
      </c>
      <c r="AI283" s="1" t="s">
        <v>88</v>
      </c>
      <c r="AO283" s="1" t="s">
        <v>83</v>
      </c>
      <c r="AP283" s="1" t="s">
        <v>83</v>
      </c>
      <c r="AQ283" s="1" t="s">
        <v>196</v>
      </c>
      <c r="AR283" s="1" t="s">
        <v>86</v>
      </c>
      <c r="AS283" s="1" t="s">
        <v>87</v>
      </c>
      <c r="AU283" s="1" t="s">
        <v>88</v>
      </c>
      <c r="AV283" s="1" t="s">
        <v>78</v>
      </c>
      <c r="AW283" s="1" t="s">
        <v>119</v>
      </c>
      <c r="AX283" s="1" t="s">
        <v>87</v>
      </c>
      <c r="AY283" s="1" t="s">
        <v>107</v>
      </c>
      <c r="AZ283" s="1" t="s">
        <v>89</v>
      </c>
      <c r="BA283" s="1" t="s">
        <v>89</v>
      </c>
      <c r="BB283" s="1" t="s">
        <v>665</v>
      </c>
      <c r="BC283" s="1" t="s">
        <v>665</v>
      </c>
      <c r="BD283" s="1" t="s">
        <v>144</v>
      </c>
      <c r="BE283" s="1" t="s">
        <v>93</v>
      </c>
      <c r="BF283" s="1" t="s">
        <v>93</v>
      </c>
      <c r="BG283" s="1" t="s">
        <v>93</v>
      </c>
      <c r="BH283" s="1" t="s">
        <v>93</v>
      </c>
      <c r="BI283" s="1" t="s">
        <v>93</v>
      </c>
      <c r="BJ283" s="1" t="s">
        <v>93</v>
      </c>
      <c r="BK283" s="1" t="s">
        <v>138</v>
      </c>
      <c r="BL283" s="1" t="s">
        <v>138</v>
      </c>
      <c r="BM283" s="1" t="s">
        <v>691</v>
      </c>
      <c r="BN283" s="1" t="s">
        <v>192</v>
      </c>
      <c r="BO283" s="1" t="s">
        <v>78</v>
      </c>
      <c r="BP283" s="1" t="s">
        <v>677</v>
      </c>
      <c r="BR283" s="1" t="s">
        <v>1193</v>
      </c>
    </row>
    <row r="284" spans="2:70" ht="14.85" customHeight="1">
      <c r="B284" s="1">
        <v>569</v>
      </c>
      <c r="C284" s="1" t="s">
        <v>1189</v>
      </c>
      <c r="D284" s="1">
        <v>6</v>
      </c>
      <c r="E284" s="1" t="s">
        <v>68</v>
      </c>
      <c r="F284" s="1" t="s">
        <v>1194</v>
      </c>
      <c r="G284" s="1" t="s">
        <v>1189</v>
      </c>
      <c r="H284" s="1" t="s">
        <v>1195</v>
      </c>
      <c r="I284" s="1">
        <v>2014</v>
      </c>
      <c r="J284" s="1" t="s">
        <v>1127</v>
      </c>
      <c r="K284"/>
      <c r="L284"/>
      <c r="M284"/>
      <c r="N284"/>
      <c r="O284"/>
      <c r="P284"/>
      <c r="Q284" s="1" t="s">
        <v>346</v>
      </c>
      <c r="R284"/>
      <c r="S284"/>
      <c r="T284"/>
      <c r="U284"/>
      <c r="V284"/>
      <c r="W284"/>
      <c r="X284"/>
      <c r="Y284"/>
      <c r="Z284"/>
      <c r="AA284"/>
      <c r="AB284"/>
      <c r="AC284" s="1" t="s">
        <v>127</v>
      </c>
      <c r="AI284" s="1" t="s">
        <v>88</v>
      </c>
      <c r="AO284" s="1" t="s">
        <v>136</v>
      </c>
      <c r="AP284" s="1" t="s">
        <v>84</v>
      </c>
      <c r="AQ284" s="1" t="s">
        <v>85</v>
      </c>
      <c r="AR284" s="1" t="s">
        <v>86</v>
      </c>
      <c r="AS284" s="1" t="s">
        <v>87</v>
      </c>
      <c r="AU284" s="1" t="s">
        <v>88</v>
      </c>
      <c r="AV284" s="1" t="s">
        <v>87</v>
      </c>
      <c r="AX284" s="1" t="s">
        <v>88</v>
      </c>
      <c r="AZ284" s="1" t="s">
        <v>89</v>
      </c>
      <c r="BA284" s="1" t="s">
        <v>89</v>
      </c>
      <c r="BB284" s="1" t="s">
        <v>102</v>
      </c>
      <c r="BC284" s="1" t="s">
        <v>665</v>
      </c>
      <c r="BD284" s="1" t="s">
        <v>144</v>
      </c>
      <c r="BE284" s="1" t="s">
        <v>93</v>
      </c>
      <c r="BF284" s="1" t="s">
        <v>93</v>
      </c>
      <c r="BG284" s="1" t="s">
        <v>92</v>
      </c>
      <c r="BH284" s="1" t="s">
        <v>92</v>
      </c>
      <c r="BI284" s="1" t="s">
        <v>123</v>
      </c>
      <c r="BJ284" s="1" t="s">
        <v>92</v>
      </c>
      <c r="BK284" s="1" t="s">
        <v>94</v>
      </c>
      <c r="BL284" s="1" t="s">
        <v>94</v>
      </c>
      <c r="BM284" s="1" t="s">
        <v>109</v>
      </c>
      <c r="BN284" s="1" t="s">
        <v>192</v>
      </c>
      <c r="BO284" s="1" t="s">
        <v>87</v>
      </c>
    </row>
    <row r="285" spans="2:70" ht="14.85" customHeight="1">
      <c r="B285" s="1">
        <v>572</v>
      </c>
      <c r="C285" s="1" t="s">
        <v>1196</v>
      </c>
      <c r="D285" s="1">
        <v>6</v>
      </c>
      <c r="E285" s="1" t="s">
        <v>68</v>
      </c>
      <c r="F285" s="1" t="s">
        <v>1197</v>
      </c>
      <c r="G285" s="1" t="s">
        <v>1196</v>
      </c>
      <c r="H285" s="1" t="s">
        <v>1198</v>
      </c>
      <c r="I285" s="1">
        <v>2014</v>
      </c>
      <c r="J285" s="1" t="s">
        <v>126</v>
      </c>
      <c r="K285"/>
      <c r="L285"/>
      <c r="M285"/>
      <c r="N285"/>
      <c r="O285"/>
      <c r="P285" s="1" t="s">
        <v>569</v>
      </c>
      <c r="Q285"/>
      <c r="R285"/>
      <c r="S285"/>
      <c r="T285"/>
      <c r="U285"/>
      <c r="V285"/>
      <c r="W285"/>
      <c r="X285"/>
      <c r="Y285"/>
      <c r="Z285"/>
      <c r="AA285"/>
      <c r="AB285"/>
      <c r="AC285" s="1" t="s">
        <v>135</v>
      </c>
      <c r="AI285" s="1" t="s">
        <v>88</v>
      </c>
      <c r="AO285" s="1" t="s">
        <v>128</v>
      </c>
      <c r="AP285" s="1" t="s">
        <v>84</v>
      </c>
      <c r="AQ285" s="1" t="s">
        <v>118</v>
      </c>
      <c r="AR285" s="1" t="s">
        <v>86</v>
      </c>
      <c r="AS285" s="1" t="s">
        <v>87</v>
      </c>
      <c r="AU285" s="1" t="s">
        <v>88</v>
      </c>
      <c r="AV285" s="1" t="s">
        <v>87</v>
      </c>
      <c r="AX285" s="1" t="s">
        <v>88</v>
      </c>
      <c r="AZ285" s="1" t="s">
        <v>89</v>
      </c>
      <c r="BA285" s="1" t="s">
        <v>89</v>
      </c>
      <c r="BB285" s="1" t="s">
        <v>773</v>
      </c>
      <c r="BC285" s="1" t="s">
        <v>773</v>
      </c>
      <c r="BD285" s="1" t="s">
        <v>137</v>
      </c>
      <c r="BE285" s="1" t="s">
        <v>92</v>
      </c>
      <c r="BF285" s="1" t="s">
        <v>92</v>
      </c>
      <c r="BG285" s="1" t="s">
        <v>122</v>
      </c>
      <c r="BH285" s="1" t="s">
        <v>92</v>
      </c>
      <c r="BI285" s="1" t="s">
        <v>123</v>
      </c>
      <c r="BJ285" s="1" t="s">
        <v>123</v>
      </c>
      <c r="BK285" s="1" t="s">
        <v>124</v>
      </c>
      <c r="BL285" s="1" t="s">
        <v>124</v>
      </c>
      <c r="BM285" s="1" t="s">
        <v>109</v>
      </c>
      <c r="BN285" s="1" t="s">
        <v>102</v>
      </c>
      <c r="BO285" s="1" t="s">
        <v>78</v>
      </c>
      <c r="BP285" s="1" t="s">
        <v>660</v>
      </c>
    </row>
    <row r="286" spans="2:70" ht="14.85" customHeight="1">
      <c r="B286" s="1">
        <v>575</v>
      </c>
      <c r="C286" s="1" t="s">
        <v>1202</v>
      </c>
      <c r="D286" s="1">
        <v>6</v>
      </c>
      <c r="E286" s="1" t="s">
        <v>68</v>
      </c>
      <c r="F286" s="1" t="s">
        <v>1203</v>
      </c>
      <c r="G286" s="1" t="s">
        <v>1202</v>
      </c>
      <c r="H286" s="1" t="s">
        <v>1204</v>
      </c>
      <c r="I286" s="1">
        <v>2007</v>
      </c>
      <c r="J286" s="1" t="s">
        <v>95</v>
      </c>
      <c r="K286"/>
      <c r="L286"/>
      <c r="M286"/>
      <c r="N286"/>
      <c r="O286"/>
      <c r="P286"/>
      <c r="Q286"/>
      <c r="R286"/>
      <c r="S286"/>
      <c r="T286"/>
      <c r="U286"/>
      <c r="V286"/>
      <c r="W286"/>
      <c r="X286"/>
      <c r="Y286"/>
      <c r="Z286"/>
      <c r="AA286" s="1" t="s">
        <v>751</v>
      </c>
      <c r="AB286" s="1"/>
      <c r="AC286" s="1" t="s">
        <v>74</v>
      </c>
      <c r="AE286" s="1" t="s">
        <v>87</v>
      </c>
      <c r="AF286" s="1" t="s">
        <v>163</v>
      </c>
      <c r="AG286" s="1" t="s">
        <v>164</v>
      </c>
      <c r="AI286" s="1" t="s">
        <v>87</v>
      </c>
      <c r="AJ286" s="1" t="s">
        <v>116</v>
      </c>
      <c r="AK286" s="1" t="s">
        <v>80</v>
      </c>
      <c r="AN286" s="1" t="s">
        <v>739</v>
      </c>
      <c r="AO286" s="1" t="s">
        <v>84</v>
      </c>
      <c r="AP286" s="1" t="s">
        <v>83</v>
      </c>
      <c r="AQ286" s="1" t="s">
        <v>85</v>
      </c>
      <c r="AR286" s="1" t="s">
        <v>169</v>
      </c>
      <c r="AS286" s="1" t="s">
        <v>87</v>
      </c>
      <c r="AU286" s="1" t="s">
        <v>88</v>
      </c>
      <c r="AV286" s="1" t="s">
        <v>78</v>
      </c>
      <c r="AW286" s="1" t="s">
        <v>106</v>
      </c>
      <c r="AX286" s="1" t="s">
        <v>87</v>
      </c>
      <c r="AY286" s="1" t="s">
        <v>229</v>
      </c>
      <c r="AZ286" s="1" t="s">
        <v>170</v>
      </c>
      <c r="BA286" s="1" t="s">
        <v>89</v>
      </c>
      <c r="BB286" s="1" t="s">
        <v>698</v>
      </c>
      <c r="BC286" s="1" t="s">
        <v>230</v>
      </c>
      <c r="BD286" s="1" t="s">
        <v>91</v>
      </c>
      <c r="BE286" s="1" t="s">
        <v>93</v>
      </c>
      <c r="BF286" s="1" t="s">
        <v>92</v>
      </c>
      <c r="BG286" s="1" t="s">
        <v>93</v>
      </c>
      <c r="BH286" s="1" t="s">
        <v>92</v>
      </c>
      <c r="BI286" s="1" t="s">
        <v>92</v>
      </c>
      <c r="BJ286" s="1" t="s">
        <v>93</v>
      </c>
      <c r="BK286" s="1" t="s">
        <v>94</v>
      </c>
      <c r="BL286" s="1" t="s">
        <v>138</v>
      </c>
      <c r="BM286" s="1" t="s">
        <v>695</v>
      </c>
      <c r="BN286" s="1" t="s">
        <v>177</v>
      </c>
      <c r="BO286" s="1" t="s">
        <v>78</v>
      </c>
      <c r="BP286" s="1" t="s">
        <v>667</v>
      </c>
    </row>
    <row r="287" spans="2:70" ht="14.85" customHeight="1">
      <c r="B287" s="1">
        <v>573</v>
      </c>
      <c r="C287" s="1" t="s">
        <v>1199</v>
      </c>
      <c r="D287" s="1">
        <v>6</v>
      </c>
      <c r="E287" s="1" t="s">
        <v>68</v>
      </c>
      <c r="F287" s="1" t="s">
        <v>1200</v>
      </c>
      <c r="G287" s="1" t="s">
        <v>1199</v>
      </c>
      <c r="H287" s="1" t="s">
        <v>1201</v>
      </c>
      <c r="I287" s="1">
        <v>2009</v>
      </c>
      <c r="J287" s="1" t="s">
        <v>95</v>
      </c>
      <c r="K287"/>
      <c r="L287"/>
      <c r="M287"/>
      <c r="N287"/>
      <c r="O287"/>
      <c r="P287"/>
      <c r="Q287"/>
      <c r="R287"/>
      <c r="S287"/>
      <c r="T287"/>
      <c r="U287"/>
      <c r="V287"/>
      <c r="W287"/>
      <c r="X287"/>
      <c r="Y287"/>
      <c r="Z287"/>
      <c r="AA287" s="1" t="s">
        <v>245</v>
      </c>
      <c r="AB287" s="1"/>
      <c r="AC287" s="1" t="s">
        <v>148</v>
      </c>
      <c r="AE287" s="1" t="s">
        <v>162</v>
      </c>
      <c r="AF287" s="1" t="s">
        <v>76</v>
      </c>
      <c r="AG287" s="1" t="s">
        <v>164</v>
      </c>
      <c r="AI287" s="1" t="s">
        <v>87</v>
      </c>
      <c r="AJ287" s="1" t="s">
        <v>309</v>
      </c>
      <c r="AK287" s="1" t="s">
        <v>103</v>
      </c>
      <c r="AM287" s="1" t="s">
        <v>222</v>
      </c>
      <c r="AN287" s="1" t="s">
        <v>739</v>
      </c>
      <c r="AO287" s="1" t="s">
        <v>104</v>
      </c>
      <c r="AP287" s="1" t="s">
        <v>104</v>
      </c>
      <c r="AQ287" s="1" t="s">
        <v>176</v>
      </c>
      <c r="AR287" s="1" t="s">
        <v>86</v>
      </c>
      <c r="AS287" s="1" t="s">
        <v>87</v>
      </c>
      <c r="AU287" s="1" t="s">
        <v>88</v>
      </c>
      <c r="AV287" s="1" t="s">
        <v>78</v>
      </c>
      <c r="AW287" s="1" t="s">
        <v>119</v>
      </c>
      <c r="AX287" s="1" t="s">
        <v>87</v>
      </c>
      <c r="AY287" s="1" t="s">
        <v>107</v>
      </c>
      <c r="AZ287" s="1" t="s">
        <v>170</v>
      </c>
      <c r="BA287" s="1" t="s">
        <v>89</v>
      </c>
      <c r="BB287" s="1" t="s">
        <v>230</v>
      </c>
      <c r="BC287" s="1" t="s">
        <v>230</v>
      </c>
      <c r="BD287" s="1" t="s">
        <v>91</v>
      </c>
      <c r="BE287" s="1" t="s">
        <v>92</v>
      </c>
      <c r="BF287" s="1" t="s">
        <v>123</v>
      </c>
      <c r="BG287" s="1" t="s">
        <v>92</v>
      </c>
      <c r="BH287" s="1" t="s">
        <v>93</v>
      </c>
      <c r="BI287" s="1" t="s">
        <v>93</v>
      </c>
      <c r="BJ287" s="1" t="s">
        <v>93</v>
      </c>
      <c r="BK287" s="1" t="s">
        <v>138</v>
      </c>
      <c r="BL287" s="1" t="s">
        <v>94</v>
      </c>
      <c r="BM287" s="1" t="s">
        <v>666</v>
      </c>
      <c r="BN287" s="1" t="s">
        <v>208</v>
      </c>
      <c r="BO287" s="1" t="s">
        <v>78</v>
      </c>
      <c r="BP287" s="1" t="s">
        <v>667</v>
      </c>
    </row>
    <row r="288" spans="2:70" ht="14.85" customHeight="1">
      <c r="B288" s="1">
        <v>579</v>
      </c>
      <c r="C288" s="1" t="s">
        <v>1205</v>
      </c>
      <c r="D288" s="1">
        <v>6</v>
      </c>
      <c r="E288" s="1" t="s">
        <v>68</v>
      </c>
      <c r="F288" s="1" t="s">
        <v>1206</v>
      </c>
      <c r="G288" s="1" t="s">
        <v>1205</v>
      </c>
      <c r="H288" s="1" t="s">
        <v>1207</v>
      </c>
      <c r="I288" s="1">
        <v>1999</v>
      </c>
      <c r="J288" s="1" t="s">
        <v>95</v>
      </c>
      <c r="K288"/>
      <c r="L288"/>
      <c r="M288"/>
      <c r="N288"/>
      <c r="O288"/>
      <c r="P288"/>
      <c r="Q288"/>
      <c r="R288"/>
      <c r="S288"/>
      <c r="T288"/>
      <c r="U288"/>
      <c r="V288"/>
      <c r="W288"/>
      <c r="X288"/>
      <c r="Y288"/>
      <c r="Z288"/>
      <c r="AA288" s="1" t="s">
        <v>96</v>
      </c>
      <c r="AB288" s="1"/>
      <c r="AC288" s="1" t="s">
        <v>74</v>
      </c>
      <c r="AE288" s="1" t="s">
        <v>162</v>
      </c>
      <c r="AF288" s="1" t="s">
        <v>76</v>
      </c>
      <c r="AG288" s="1" t="s">
        <v>164</v>
      </c>
      <c r="AI288" s="1" t="s">
        <v>87</v>
      </c>
      <c r="AJ288" s="1" t="s">
        <v>79</v>
      </c>
      <c r="AK288" s="1" t="s">
        <v>166</v>
      </c>
      <c r="AM288" s="1" t="s">
        <v>222</v>
      </c>
      <c r="AN288" s="1" t="s">
        <v>739</v>
      </c>
      <c r="AO288" s="1" t="s">
        <v>104</v>
      </c>
      <c r="AP288" s="1" t="s">
        <v>104</v>
      </c>
      <c r="AQ288" s="1" t="s">
        <v>196</v>
      </c>
      <c r="AR288" s="1" t="s">
        <v>169</v>
      </c>
      <c r="AS288" s="1" t="s">
        <v>87</v>
      </c>
      <c r="AU288" s="1" t="s">
        <v>88</v>
      </c>
      <c r="AV288" s="1" t="s">
        <v>78</v>
      </c>
      <c r="AW288" s="1" t="s">
        <v>119</v>
      </c>
      <c r="AX288" s="1" t="s">
        <v>87</v>
      </c>
      <c r="AY288" s="1" t="s">
        <v>107</v>
      </c>
      <c r="AZ288" s="1" t="s">
        <v>185</v>
      </c>
      <c r="BA288" s="1" t="s">
        <v>170</v>
      </c>
      <c r="BB288" s="1" t="s">
        <v>665</v>
      </c>
      <c r="BC288" s="1" t="s">
        <v>230</v>
      </c>
      <c r="BD288" s="1" t="s">
        <v>137</v>
      </c>
      <c r="BE288" s="1" t="s">
        <v>92</v>
      </c>
      <c r="BF288" s="1" t="s">
        <v>93</v>
      </c>
      <c r="BG288" s="1" t="s">
        <v>93</v>
      </c>
      <c r="BH288" s="1" t="s">
        <v>92</v>
      </c>
      <c r="BI288" s="1" t="s">
        <v>92</v>
      </c>
      <c r="BJ288" s="1" t="s">
        <v>92</v>
      </c>
      <c r="BK288" s="1" t="s">
        <v>94</v>
      </c>
      <c r="BL288" s="1" t="s">
        <v>138</v>
      </c>
      <c r="BM288" s="1" t="s">
        <v>695</v>
      </c>
      <c r="BN288" s="1" t="s">
        <v>139</v>
      </c>
      <c r="BO288" s="1" t="s">
        <v>78</v>
      </c>
      <c r="BP288" s="1" t="s">
        <v>667</v>
      </c>
      <c r="BR288" s="1" t="s">
        <v>1208</v>
      </c>
    </row>
    <row r="289" spans="2:70" ht="14.85" customHeight="1">
      <c r="B289" s="1">
        <v>581</v>
      </c>
      <c r="C289" s="1" t="s">
        <v>1209</v>
      </c>
      <c r="D289" s="1">
        <v>6</v>
      </c>
      <c r="E289" s="1" t="s">
        <v>68</v>
      </c>
      <c r="F289" s="1" t="s">
        <v>1210</v>
      </c>
      <c r="G289" s="1" t="s">
        <v>1209</v>
      </c>
      <c r="H289" s="1" t="s">
        <v>1211</v>
      </c>
      <c r="I289" s="1">
        <v>1998</v>
      </c>
      <c r="J289" s="1" t="s">
        <v>95</v>
      </c>
      <c r="K289"/>
      <c r="L289"/>
      <c r="M289"/>
      <c r="N289"/>
      <c r="O289"/>
      <c r="P289"/>
      <c r="Q289"/>
      <c r="R289"/>
      <c r="S289"/>
      <c r="T289"/>
      <c r="U289"/>
      <c r="V289"/>
      <c r="W289"/>
      <c r="X289"/>
      <c r="Y289"/>
      <c r="Z289"/>
      <c r="AA289" s="1" t="s">
        <v>684</v>
      </c>
      <c r="AB289" s="1"/>
      <c r="AC289" s="1" t="s">
        <v>148</v>
      </c>
      <c r="AE289" s="1" t="s">
        <v>87</v>
      </c>
      <c r="AF289" s="1" t="s">
        <v>163</v>
      </c>
      <c r="AG289" s="1" t="s">
        <v>164</v>
      </c>
      <c r="AI289" s="1" t="s">
        <v>87</v>
      </c>
      <c r="AJ289" s="1" t="s">
        <v>79</v>
      </c>
      <c r="AK289" s="1" t="s">
        <v>156</v>
      </c>
      <c r="AL289" s="1" t="s">
        <v>685</v>
      </c>
      <c r="AN289" s="1" t="s">
        <v>664</v>
      </c>
      <c r="AO289" s="1" t="s">
        <v>83</v>
      </c>
      <c r="AP289" s="1" t="s">
        <v>83</v>
      </c>
      <c r="AQ289" s="1" t="s">
        <v>85</v>
      </c>
      <c r="AR289" s="1" t="s">
        <v>86</v>
      </c>
      <c r="AS289" s="1" t="s">
        <v>87</v>
      </c>
      <c r="AU289" s="1" t="s">
        <v>88</v>
      </c>
      <c r="AV289" s="1" t="s">
        <v>78</v>
      </c>
      <c r="AW289" s="1" t="s">
        <v>106</v>
      </c>
      <c r="AX289" s="1" t="s">
        <v>87</v>
      </c>
      <c r="AY289" s="1" t="s">
        <v>107</v>
      </c>
      <c r="AZ289" s="1" t="s">
        <v>89</v>
      </c>
      <c r="BA289" s="1" t="s">
        <v>89</v>
      </c>
      <c r="BB289" s="1" t="s">
        <v>658</v>
      </c>
      <c r="BC289" s="1" t="s">
        <v>665</v>
      </c>
      <c r="BD289" s="1" t="s">
        <v>137</v>
      </c>
      <c r="BE289" s="1" t="s">
        <v>93</v>
      </c>
      <c r="BF289" s="1" t="s">
        <v>93</v>
      </c>
      <c r="BG289" s="1" t="s">
        <v>93</v>
      </c>
      <c r="BH289" s="1" t="s">
        <v>93</v>
      </c>
      <c r="BI289" s="1" t="s">
        <v>93</v>
      </c>
      <c r="BJ289" s="1" t="s">
        <v>93</v>
      </c>
      <c r="BK289" s="1" t="s">
        <v>138</v>
      </c>
      <c r="BL289" s="1" t="s">
        <v>138</v>
      </c>
      <c r="BM289" s="1" t="s">
        <v>672</v>
      </c>
      <c r="BN289" s="1" t="s">
        <v>177</v>
      </c>
      <c r="BO289" s="1" t="s">
        <v>78</v>
      </c>
      <c r="BP289" s="1" t="s">
        <v>660</v>
      </c>
      <c r="BR289" s="1" t="s">
        <v>1212</v>
      </c>
    </row>
    <row r="290" spans="2:70" ht="14.85" customHeight="1">
      <c r="B290" s="1">
        <v>583</v>
      </c>
      <c r="C290" s="1" t="s">
        <v>1216</v>
      </c>
      <c r="D290" s="1">
        <v>6</v>
      </c>
      <c r="E290" s="1" t="s">
        <v>68</v>
      </c>
      <c r="F290" s="1" t="s">
        <v>1217</v>
      </c>
      <c r="G290" s="1" t="s">
        <v>1216</v>
      </c>
      <c r="H290" s="1" t="s">
        <v>1218</v>
      </c>
      <c r="I290" s="1">
        <v>2014</v>
      </c>
      <c r="J290" s="1" t="s">
        <v>671</v>
      </c>
      <c r="K290"/>
      <c r="L290"/>
      <c r="M290"/>
      <c r="N290"/>
      <c r="O290"/>
      <c r="P290"/>
      <c r="Q290"/>
      <c r="R290" s="1" t="s">
        <v>354</v>
      </c>
      <c r="S290"/>
      <c r="T290"/>
      <c r="U290"/>
      <c r="V290"/>
      <c r="W290"/>
      <c r="X290"/>
      <c r="Y290"/>
      <c r="Z290"/>
      <c r="AA290"/>
      <c r="AB290"/>
      <c r="AC290" s="1" t="s">
        <v>135</v>
      </c>
      <c r="AI290" s="1" t="s">
        <v>88</v>
      </c>
      <c r="AO290" s="1" t="s">
        <v>84</v>
      </c>
      <c r="AP290" s="1" t="s">
        <v>104</v>
      </c>
      <c r="AQ290" s="1" t="s">
        <v>196</v>
      </c>
      <c r="AR290" s="1" t="s">
        <v>105</v>
      </c>
      <c r="AS290" s="1" t="s">
        <v>87</v>
      </c>
      <c r="AU290" s="1" t="s">
        <v>88</v>
      </c>
      <c r="AV290" s="1" t="s">
        <v>78</v>
      </c>
      <c r="AW290" s="1" t="s">
        <v>119</v>
      </c>
      <c r="AX290" s="1" t="s">
        <v>87</v>
      </c>
      <c r="AY290" s="1" t="s">
        <v>107</v>
      </c>
      <c r="AZ290" s="1" t="s">
        <v>89</v>
      </c>
      <c r="BA290" s="1" t="s">
        <v>89</v>
      </c>
      <c r="BB290" s="1" t="s">
        <v>658</v>
      </c>
      <c r="BC290" s="1" t="s">
        <v>230</v>
      </c>
      <c r="BD290" s="1" t="s">
        <v>137</v>
      </c>
      <c r="BE290" s="1" t="s">
        <v>92</v>
      </c>
      <c r="BF290" s="1" t="s">
        <v>93</v>
      </c>
      <c r="BG290" s="1" t="s">
        <v>93</v>
      </c>
      <c r="BH290" s="1" t="s">
        <v>92</v>
      </c>
      <c r="BI290" s="1" t="s">
        <v>93</v>
      </c>
      <c r="BJ290" s="1" t="s">
        <v>93</v>
      </c>
      <c r="BK290" s="1" t="s">
        <v>138</v>
      </c>
      <c r="BL290" s="1" t="s">
        <v>138</v>
      </c>
      <c r="BM290" s="1" t="s">
        <v>691</v>
      </c>
      <c r="BN290" s="1" t="s">
        <v>125</v>
      </c>
      <c r="BO290" s="1" t="s">
        <v>78</v>
      </c>
      <c r="BP290" s="1" t="s">
        <v>660</v>
      </c>
    </row>
    <row r="291" spans="2:70" ht="14.85" customHeight="1">
      <c r="B291" s="1">
        <v>584</v>
      </c>
      <c r="C291" s="1" t="s">
        <v>1213</v>
      </c>
      <c r="D291" s="1">
        <v>6</v>
      </c>
      <c r="E291" s="1" t="s">
        <v>68</v>
      </c>
      <c r="F291" s="1" t="s">
        <v>1214</v>
      </c>
      <c r="G291" s="1" t="s">
        <v>1213</v>
      </c>
      <c r="H291" s="1" t="s">
        <v>1215</v>
      </c>
      <c r="I291" s="1">
        <v>2013</v>
      </c>
      <c r="J291" s="1" t="s">
        <v>305</v>
      </c>
      <c r="K291"/>
      <c r="L291"/>
      <c r="M291"/>
      <c r="N291"/>
      <c r="O291"/>
      <c r="P291"/>
      <c r="Q291"/>
      <c r="R291"/>
      <c r="S291"/>
      <c r="T291"/>
      <c r="U291"/>
      <c r="V291"/>
      <c r="W291" s="1" t="s">
        <v>391</v>
      </c>
      <c r="X291"/>
      <c r="Y291"/>
      <c r="Z291"/>
      <c r="AA291"/>
      <c r="AB291"/>
      <c r="AC291" s="1" t="s">
        <v>74</v>
      </c>
      <c r="AE291" s="1" t="s">
        <v>162</v>
      </c>
      <c r="AF291" s="1" t="s">
        <v>175</v>
      </c>
      <c r="AG291" s="1" t="s">
        <v>164</v>
      </c>
      <c r="AI291" s="1" t="s">
        <v>87</v>
      </c>
      <c r="AJ291" s="1" t="s">
        <v>149</v>
      </c>
      <c r="AK291" s="1" t="s">
        <v>103</v>
      </c>
      <c r="AM291" s="1" t="s">
        <v>222</v>
      </c>
      <c r="AN291" s="1" t="s">
        <v>657</v>
      </c>
      <c r="AO291" s="1" t="s">
        <v>84</v>
      </c>
      <c r="AP291" s="1" t="s">
        <v>84</v>
      </c>
      <c r="AQ291" s="1" t="s">
        <v>85</v>
      </c>
      <c r="AR291" s="1" t="s">
        <v>86</v>
      </c>
      <c r="AS291" s="1" t="s">
        <v>78</v>
      </c>
      <c r="AT291" s="1" t="s">
        <v>228</v>
      </c>
      <c r="AU291" s="1" t="s">
        <v>87</v>
      </c>
      <c r="AV291" s="1" t="s">
        <v>87</v>
      </c>
      <c r="AX291" s="1" t="s">
        <v>88</v>
      </c>
      <c r="AZ291" s="1" t="s">
        <v>89</v>
      </c>
      <c r="BA291" s="1" t="s">
        <v>89</v>
      </c>
      <c r="BB291" s="1" t="s">
        <v>102</v>
      </c>
      <c r="BC291" s="1" t="s">
        <v>102</v>
      </c>
      <c r="BD291" s="1" t="s">
        <v>144</v>
      </c>
      <c r="BE291" s="1" t="s">
        <v>92</v>
      </c>
      <c r="BF291" s="1" t="s">
        <v>122</v>
      </c>
      <c r="BG291" s="1" t="s">
        <v>92</v>
      </c>
      <c r="BH291" s="1" t="s">
        <v>92</v>
      </c>
      <c r="BI291" s="1" t="s">
        <v>123</v>
      </c>
      <c r="BJ291" s="1" t="s">
        <v>92</v>
      </c>
      <c r="BK291" s="1" t="s">
        <v>94</v>
      </c>
      <c r="BL291" s="1" t="s">
        <v>94</v>
      </c>
      <c r="BM291" s="1" t="s">
        <v>691</v>
      </c>
      <c r="BN291" s="1" t="s">
        <v>125</v>
      </c>
      <c r="BO291" s="1" t="s">
        <v>78</v>
      </c>
      <c r="BP291" s="1" t="s">
        <v>667</v>
      </c>
    </row>
    <row r="292" spans="2:70" ht="14.85" customHeight="1">
      <c r="B292" s="1">
        <v>586</v>
      </c>
      <c r="C292" s="1" t="s">
        <v>1219</v>
      </c>
      <c r="D292" s="1">
        <v>6</v>
      </c>
      <c r="E292" s="1" t="s">
        <v>68</v>
      </c>
      <c r="F292" s="1" t="s">
        <v>1220</v>
      </c>
      <c r="G292" s="1" t="s">
        <v>1219</v>
      </c>
      <c r="H292" s="1" t="s">
        <v>1221</v>
      </c>
      <c r="I292" s="1">
        <v>2013</v>
      </c>
      <c r="J292" s="1" t="s">
        <v>709</v>
      </c>
      <c r="K292" s="1" t="s">
        <v>354</v>
      </c>
      <c r="L292"/>
      <c r="M292"/>
      <c r="N292"/>
      <c r="O292"/>
      <c r="P292"/>
      <c r="Q292"/>
      <c r="R292"/>
      <c r="S292"/>
      <c r="T292"/>
      <c r="U292"/>
      <c r="V292"/>
      <c r="W292"/>
      <c r="X292"/>
      <c r="Y292"/>
      <c r="Z292"/>
      <c r="AA292"/>
      <c r="AB292"/>
      <c r="AC292" s="1" t="s">
        <v>135</v>
      </c>
      <c r="AI292" s="1" t="s">
        <v>88</v>
      </c>
      <c r="AO292" s="1" t="s">
        <v>136</v>
      </c>
      <c r="AP292" s="1" t="s">
        <v>84</v>
      </c>
      <c r="AQ292" s="1" t="s">
        <v>118</v>
      </c>
      <c r="AR292" s="1" t="s">
        <v>86</v>
      </c>
      <c r="AS292" s="1" t="s">
        <v>87</v>
      </c>
      <c r="AU292" s="1" t="s">
        <v>88</v>
      </c>
      <c r="AV292" s="1" t="s">
        <v>78</v>
      </c>
      <c r="AW292" s="1" t="s">
        <v>158</v>
      </c>
      <c r="AX292" s="1" t="s">
        <v>87</v>
      </c>
      <c r="AY292" s="1" t="s">
        <v>159</v>
      </c>
      <c r="AZ292" s="1" t="s">
        <v>89</v>
      </c>
      <c r="BA292" s="1" t="s">
        <v>89</v>
      </c>
      <c r="BB292" s="1" t="s">
        <v>102</v>
      </c>
      <c r="BC292" s="1" t="s">
        <v>665</v>
      </c>
      <c r="BD292" s="1" t="s">
        <v>137</v>
      </c>
      <c r="BE292" s="1" t="s">
        <v>92</v>
      </c>
      <c r="BF292" s="1" t="s">
        <v>92</v>
      </c>
      <c r="BG292" s="1" t="s">
        <v>92</v>
      </c>
      <c r="BH292" s="1" t="s">
        <v>123</v>
      </c>
      <c r="BI292" s="1" t="s">
        <v>123</v>
      </c>
      <c r="BJ292" s="1" t="s">
        <v>93</v>
      </c>
      <c r="BK292" s="1" t="s">
        <v>94</v>
      </c>
      <c r="BL292" s="1" t="s">
        <v>94</v>
      </c>
      <c r="BM292" s="1" t="s">
        <v>691</v>
      </c>
      <c r="BN292" s="1" t="s">
        <v>111</v>
      </c>
      <c r="BO292" s="1" t="s">
        <v>78</v>
      </c>
      <c r="BP292" s="1" t="s">
        <v>677</v>
      </c>
    </row>
    <row r="293" spans="2:70" ht="14.85" customHeight="1">
      <c r="B293" s="1">
        <v>588</v>
      </c>
      <c r="C293" s="1" t="s">
        <v>1222</v>
      </c>
      <c r="D293" s="1">
        <v>6</v>
      </c>
      <c r="E293" s="1" t="s">
        <v>68</v>
      </c>
      <c r="F293" s="1" t="s">
        <v>1223</v>
      </c>
      <c r="G293" s="1" t="s">
        <v>1222</v>
      </c>
      <c r="H293" s="1" t="s">
        <v>1224</v>
      </c>
      <c r="I293" s="1">
        <v>2012</v>
      </c>
      <c r="J293" s="1" t="s">
        <v>95</v>
      </c>
      <c r="K293"/>
      <c r="L293"/>
      <c r="M293"/>
      <c r="N293"/>
      <c r="O293"/>
      <c r="P293"/>
      <c r="Q293"/>
      <c r="R293"/>
      <c r="S293"/>
      <c r="T293"/>
      <c r="U293"/>
      <c r="V293"/>
      <c r="W293"/>
      <c r="X293"/>
      <c r="Y293"/>
      <c r="Z293"/>
      <c r="AA293" s="1" t="s">
        <v>844</v>
      </c>
      <c r="AB293" s="1"/>
      <c r="AC293" s="1" t="s">
        <v>74</v>
      </c>
      <c r="AE293" s="1" t="s">
        <v>87</v>
      </c>
      <c r="AF293" s="1" t="s">
        <v>163</v>
      </c>
      <c r="AG293" s="1" t="s">
        <v>115</v>
      </c>
      <c r="AI293" s="1" t="s">
        <v>87</v>
      </c>
      <c r="AJ293" s="1" t="s">
        <v>116</v>
      </c>
      <c r="AK293" s="1" t="s">
        <v>272</v>
      </c>
      <c r="AN293" s="1" t="s">
        <v>657</v>
      </c>
      <c r="AO293" s="1" t="s">
        <v>83</v>
      </c>
      <c r="AP293" s="1" t="s">
        <v>83</v>
      </c>
      <c r="AQ293" s="1" t="s">
        <v>196</v>
      </c>
      <c r="AR293" s="1" t="s">
        <v>105</v>
      </c>
      <c r="AS293" s="1" t="s">
        <v>87</v>
      </c>
      <c r="AU293" s="1" t="s">
        <v>88</v>
      </c>
      <c r="AV293" s="1" t="s">
        <v>78</v>
      </c>
      <c r="AW293" s="1" t="s">
        <v>106</v>
      </c>
      <c r="AX293" s="1" t="s">
        <v>87</v>
      </c>
      <c r="AY293" s="1" t="s">
        <v>159</v>
      </c>
      <c r="AZ293" s="1" t="s">
        <v>89</v>
      </c>
      <c r="BA293" s="1" t="s">
        <v>89</v>
      </c>
      <c r="BB293" s="1" t="s">
        <v>90</v>
      </c>
      <c r="BC293" s="1" t="s">
        <v>90</v>
      </c>
      <c r="BD293" s="1" t="s">
        <v>137</v>
      </c>
      <c r="BE293" s="1" t="s">
        <v>92</v>
      </c>
      <c r="BF293" s="1" t="s">
        <v>93</v>
      </c>
      <c r="BG293" s="1" t="s">
        <v>92</v>
      </c>
      <c r="BH293" s="1" t="s">
        <v>92</v>
      </c>
      <c r="BI293" s="1" t="s">
        <v>92</v>
      </c>
      <c r="BJ293" s="1" t="s">
        <v>93</v>
      </c>
      <c r="BK293" s="1" t="s">
        <v>138</v>
      </c>
      <c r="BL293" s="1" t="s">
        <v>138</v>
      </c>
      <c r="BM293" s="1" t="s">
        <v>691</v>
      </c>
      <c r="BN293" s="1" t="s">
        <v>111</v>
      </c>
      <c r="BO293" s="1" t="s">
        <v>78</v>
      </c>
      <c r="BP293" s="1" t="s">
        <v>687</v>
      </c>
    </row>
    <row r="294" spans="2:70" ht="14.85" customHeight="1">
      <c r="B294" s="1">
        <v>590</v>
      </c>
      <c r="C294" s="1" t="s">
        <v>1225</v>
      </c>
      <c r="D294" s="1">
        <v>6</v>
      </c>
      <c r="E294" s="1" t="s">
        <v>68</v>
      </c>
      <c r="F294" s="1" t="s">
        <v>1226</v>
      </c>
      <c r="G294" s="1" t="s">
        <v>1225</v>
      </c>
      <c r="H294" s="1" t="s">
        <v>1227</v>
      </c>
      <c r="I294" s="1">
        <v>2000</v>
      </c>
      <c r="J294" s="1" t="s">
        <v>95</v>
      </c>
      <c r="K294"/>
      <c r="L294"/>
      <c r="M294"/>
      <c r="N294"/>
      <c r="O294"/>
      <c r="P294"/>
      <c r="Q294"/>
      <c r="R294"/>
      <c r="S294"/>
      <c r="T294"/>
      <c r="U294"/>
      <c r="V294"/>
      <c r="W294"/>
      <c r="X294"/>
      <c r="Y294"/>
      <c r="Z294"/>
      <c r="AA294" s="1" t="s">
        <v>227</v>
      </c>
      <c r="AB294" s="1"/>
      <c r="AC294" s="1" t="s">
        <v>74</v>
      </c>
      <c r="AE294" s="1" t="s">
        <v>162</v>
      </c>
      <c r="AF294" s="1" t="s">
        <v>175</v>
      </c>
      <c r="AG294" s="1" t="s">
        <v>164</v>
      </c>
      <c r="AI294" s="1" t="s">
        <v>87</v>
      </c>
      <c r="AJ294" s="1" t="s">
        <v>309</v>
      </c>
      <c r="AK294" s="1" t="s">
        <v>80</v>
      </c>
      <c r="AM294" s="1" t="s">
        <v>81</v>
      </c>
      <c r="AN294" s="1" t="s">
        <v>718</v>
      </c>
      <c r="AO294" s="1" t="s">
        <v>83</v>
      </c>
      <c r="AP294" s="1" t="s">
        <v>84</v>
      </c>
      <c r="AQ294" s="1" t="s">
        <v>85</v>
      </c>
      <c r="AR294" s="1" t="s">
        <v>105</v>
      </c>
      <c r="AS294" s="1" t="s">
        <v>87</v>
      </c>
      <c r="AU294" s="1" t="s">
        <v>88</v>
      </c>
      <c r="AV294" s="1" t="s">
        <v>78</v>
      </c>
      <c r="AW294" s="1" t="s">
        <v>158</v>
      </c>
      <c r="AX294" s="1" t="s">
        <v>87</v>
      </c>
      <c r="AY294" s="1" t="s">
        <v>107</v>
      </c>
      <c r="AZ294" s="1" t="s">
        <v>170</v>
      </c>
      <c r="BA294" s="1" t="s">
        <v>89</v>
      </c>
      <c r="BB294" s="1" t="s">
        <v>659</v>
      </c>
      <c r="BC294" s="1" t="s">
        <v>698</v>
      </c>
      <c r="BD294" s="1" t="s">
        <v>137</v>
      </c>
      <c r="BE294" s="1" t="s">
        <v>93</v>
      </c>
      <c r="BF294" s="1" t="s">
        <v>93</v>
      </c>
      <c r="BG294" s="1" t="s">
        <v>93</v>
      </c>
      <c r="BH294" s="1" t="s">
        <v>93</v>
      </c>
      <c r="BI294" s="1" t="s">
        <v>93</v>
      </c>
      <c r="BJ294" s="1" t="s">
        <v>93</v>
      </c>
      <c r="BK294" s="1" t="s">
        <v>94</v>
      </c>
      <c r="BL294" s="1" t="s">
        <v>94</v>
      </c>
      <c r="BM294" s="1" t="s">
        <v>666</v>
      </c>
      <c r="BN294" s="1" t="s">
        <v>139</v>
      </c>
      <c r="BO294" s="1" t="s">
        <v>78</v>
      </c>
      <c r="BP294" s="1" t="s">
        <v>687</v>
      </c>
      <c r="BR294" s="2" t="s">
        <v>1228</v>
      </c>
    </row>
    <row r="295" spans="2:70" ht="14.85" customHeight="1">
      <c r="B295" s="1">
        <v>592</v>
      </c>
      <c r="C295" s="1" t="s">
        <v>1229</v>
      </c>
      <c r="D295" s="1">
        <v>6</v>
      </c>
      <c r="E295" s="1" t="s">
        <v>68</v>
      </c>
      <c r="F295" s="1" t="s">
        <v>1230</v>
      </c>
      <c r="G295" s="1" t="s">
        <v>1229</v>
      </c>
      <c r="H295" s="1" t="s">
        <v>1231</v>
      </c>
      <c r="I295" s="1">
        <v>1991</v>
      </c>
      <c r="J295" s="1" t="s">
        <v>95</v>
      </c>
      <c r="K295"/>
      <c r="L295"/>
      <c r="M295"/>
      <c r="N295"/>
      <c r="O295"/>
      <c r="P295"/>
      <c r="Q295"/>
      <c r="R295"/>
      <c r="S295"/>
      <c r="T295"/>
      <c r="U295"/>
      <c r="V295"/>
      <c r="W295"/>
      <c r="X295"/>
      <c r="Y295"/>
      <c r="Z295"/>
      <c r="AA295" s="1" t="s">
        <v>391</v>
      </c>
      <c r="AB295" s="1"/>
      <c r="AC295" s="1" t="s">
        <v>148</v>
      </c>
      <c r="AE295" s="1" t="s">
        <v>75</v>
      </c>
      <c r="AF295" s="1" t="s">
        <v>175</v>
      </c>
      <c r="AG295" s="1" t="s">
        <v>632</v>
      </c>
      <c r="AI295" s="1" t="s">
        <v>78</v>
      </c>
      <c r="AJ295" s="1" t="s">
        <v>309</v>
      </c>
      <c r="AK295" s="1" t="s">
        <v>272</v>
      </c>
      <c r="AM295" s="1" t="s">
        <v>167</v>
      </c>
      <c r="AN295" s="1" t="s">
        <v>739</v>
      </c>
      <c r="AO295" s="1" t="s">
        <v>104</v>
      </c>
      <c r="AP295" s="1" t="s">
        <v>104</v>
      </c>
      <c r="AQ295" s="1" t="s">
        <v>85</v>
      </c>
      <c r="AR295" s="1" t="s">
        <v>86</v>
      </c>
      <c r="AS295" s="1" t="s">
        <v>87</v>
      </c>
      <c r="AU295" s="1" t="s">
        <v>88</v>
      </c>
      <c r="AV295" s="1" t="s">
        <v>87</v>
      </c>
      <c r="AX295" s="1" t="s">
        <v>88</v>
      </c>
      <c r="AZ295" s="1" t="s">
        <v>183</v>
      </c>
      <c r="BA295" s="1" t="s">
        <v>89</v>
      </c>
      <c r="BB295" s="1" t="s">
        <v>659</v>
      </c>
      <c r="BC295" s="1" t="s">
        <v>659</v>
      </c>
      <c r="BD295" s="1" t="s">
        <v>137</v>
      </c>
      <c r="BE295" s="1" t="s">
        <v>93</v>
      </c>
      <c r="BF295" s="1" t="s">
        <v>93</v>
      </c>
      <c r="BG295" s="1" t="s">
        <v>93</v>
      </c>
      <c r="BH295" s="1" t="s">
        <v>93</v>
      </c>
      <c r="BI295" s="1" t="s">
        <v>92</v>
      </c>
      <c r="BJ295" s="1" t="s">
        <v>93</v>
      </c>
      <c r="BK295" s="1" t="s">
        <v>138</v>
      </c>
      <c r="BL295" s="1" t="s">
        <v>138</v>
      </c>
      <c r="BM295" s="1" t="s">
        <v>109</v>
      </c>
      <c r="BN295" s="1" t="s">
        <v>418</v>
      </c>
      <c r="BO295" s="1" t="s">
        <v>78</v>
      </c>
      <c r="BP295" s="1" t="s">
        <v>687</v>
      </c>
    </row>
    <row r="296" spans="2:70" ht="14.85" customHeight="1">
      <c r="B296" s="1">
        <v>593</v>
      </c>
      <c r="C296" s="1" t="s">
        <v>1232</v>
      </c>
      <c r="D296" s="1">
        <v>6</v>
      </c>
      <c r="E296" s="1" t="s">
        <v>68</v>
      </c>
      <c r="F296" s="1" t="s">
        <v>1233</v>
      </c>
      <c r="G296" s="1" t="s">
        <v>1232</v>
      </c>
      <c r="H296" s="1" t="s">
        <v>1234</v>
      </c>
      <c r="I296" s="1">
        <v>2015</v>
      </c>
      <c r="J296" s="1" t="s">
        <v>459</v>
      </c>
      <c r="K296"/>
      <c r="L296"/>
      <c r="M296"/>
      <c r="N296"/>
      <c r="O296"/>
      <c r="P296"/>
      <c r="Q296"/>
      <c r="R296"/>
      <c r="S296"/>
      <c r="T296" s="1" t="s">
        <v>96</v>
      </c>
      <c r="U296"/>
      <c r="V296"/>
      <c r="W296"/>
      <c r="X296"/>
      <c r="Y296"/>
      <c r="Z296"/>
      <c r="AA296"/>
      <c r="AB296"/>
      <c r="AC296" s="1" t="s">
        <v>148</v>
      </c>
      <c r="AE296" s="1" t="s">
        <v>162</v>
      </c>
      <c r="AF296" s="1" t="s">
        <v>100</v>
      </c>
      <c r="AG296" s="1" t="s">
        <v>77</v>
      </c>
      <c r="AI296" s="1" t="s">
        <v>87</v>
      </c>
      <c r="AJ296" s="1" t="s">
        <v>165</v>
      </c>
      <c r="AK296" s="1" t="s">
        <v>80</v>
      </c>
      <c r="AM296" s="1" t="s">
        <v>222</v>
      </c>
      <c r="AN296" s="1" t="s">
        <v>664</v>
      </c>
      <c r="AO296" s="1" t="s">
        <v>136</v>
      </c>
      <c r="AP296" s="1" t="s">
        <v>104</v>
      </c>
      <c r="AQ296" s="1" t="s">
        <v>196</v>
      </c>
      <c r="AR296" s="1" t="s">
        <v>105</v>
      </c>
      <c r="AS296" s="1" t="s">
        <v>87</v>
      </c>
      <c r="AU296" s="1" t="s">
        <v>88</v>
      </c>
      <c r="AV296" s="1" t="s">
        <v>87</v>
      </c>
      <c r="AX296" s="1" t="s">
        <v>88</v>
      </c>
      <c r="AZ296" s="1" t="s">
        <v>170</v>
      </c>
      <c r="BA296" s="1" t="s">
        <v>89</v>
      </c>
      <c r="BB296" s="1" t="s">
        <v>659</v>
      </c>
      <c r="BC296" s="1" t="s">
        <v>230</v>
      </c>
      <c r="BD296" s="1" t="s">
        <v>137</v>
      </c>
      <c r="BE296" s="1" t="s">
        <v>93</v>
      </c>
      <c r="BF296" s="1" t="s">
        <v>92</v>
      </c>
      <c r="BG296" s="1" t="s">
        <v>92</v>
      </c>
      <c r="BH296" s="1" t="s">
        <v>92</v>
      </c>
      <c r="BI296" s="1" t="s">
        <v>122</v>
      </c>
      <c r="BJ296" s="1" t="s">
        <v>93</v>
      </c>
      <c r="BK296" s="1" t="s">
        <v>138</v>
      </c>
      <c r="BL296" s="1" t="s">
        <v>138</v>
      </c>
      <c r="BM296" s="1" t="s">
        <v>109</v>
      </c>
      <c r="BN296" s="1" t="s">
        <v>177</v>
      </c>
      <c r="BO296" s="1" t="s">
        <v>78</v>
      </c>
      <c r="BP296" s="1" t="s">
        <v>687</v>
      </c>
    </row>
    <row r="297" spans="2:70" ht="14.85" customHeight="1">
      <c r="B297" s="1">
        <v>594</v>
      </c>
      <c r="C297" s="1" t="s">
        <v>1235</v>
      </c>
      <c r="D297" s="1">
        <v>6</v>
      </c>
      <c r="E297" s="1" t="s">
        <v>68</v>
      </c>
      <c r="F297" s="1" t="s">
        <v>1236</v>
      </c>
      <c r="G297" s="1" t="s">
        <v>1235</v>
      </c>
      <c r="H297" s="1" t="s">
        <v>1237</v>
      </c>
      <c r="I297" s="1">
        <v>2013</v>
      </c>
      <c r="J297" s="1" t="s">
        <v>97</v>
      </c>
      <c r="K297"/>
      <c r="L297"/>
      <c r="M297"/>
      <c r="N297"/>
      <c r="O297"/>
      <c r="P297"/>
      <c r="Q297"/>
      <c r="R297"/>
      <c r="S297"/>
      <c r="T297"/>
      <c r="U297"/>
      <c r="V297"/>
      <c r="W297"/>
      <c r="X297" s="1" t="s">
        <v>326</v>
      </c>
      <c r="Y297"/>
      <c r="Z297"/>
      <c r="AA297"/>
      <c r="AB297"/>
      <c r="AC297" s="1" t="s">
        <v>74</v>
      </c>
      <c r="AE297" s="1" t="s">
        <v>162</v>
      </c>
      <c r="AF297" s="1" t="s">
        <v>102</v>
      </c>
      <c r="AG297" s="1" t="s">
        <v>77</v>
      </c>
      <c r="AI297" s="1" t="s">
        <v>87</v>
      </c>
      <c r="AJ297" s="1" t="s">
        <v>149</v>
      </c>
      <c r="AK297" s="1" t="s">
        <v>80</v>
      </c>
      <c r="AM297" s="1" t="s">
        <v>167</v>
      </c>
      <c r="AN297" s="1" t="s">
        <v>718</v>
      </c>
      <c r="AO297" s="1" t="s">
        <v>83</v>
      </c>
      <c r="AP297" s="1" t="s">
        <v>83</v>
      </c>
      <c r="AQ297" s="1" t="s">
        <v>196</v>
      </c>
      <c r="AR297" s="1" t="s">
        <v>105</v>
      </c>
      <c r="AS297" s="1" t="s">
        <v>87</v>
      </c>
      <c r="AU297" s="1" t="s">
        <v>88</v>
      </c>
      <c r="AV297" s="1" t="s">
        <v>78</v>
      </c>
      <c r="AW297" s="1" t="s">
        <v>106</v>
      </c>
      <c r="AX297" s="1" t="s">
        <v>87</v>
      </c>
      <c r="AY297" s="1" t="s">
        <v>107</v>
      </c>
      <c r="AZ297" s="1" t="s">
        <v>89</v>
      </c>
      <c r="BA297" s="1" t="s">
        <v>89</v>
      </c>
      <c r="BB297" s="1" t="s">
        <v>665</v>
      </c>
      <c r="BC297" s="1" t="s">
        <v>665</v>
      </c>
      <c r="BD297" s="1" t="s">
        <v>91</v>
      </c>
      <c r="BE297" s="1" t="s">
        <v>93</v>
      </c>
      <c r="BF297" s="1" t="s">
        <v>92</v>
      </c>
      <c r="BG297" s="1" t="s">
        <v>93</v>
      </c>
      <c r="BH297" s="1" t="s">
        <v>93</v>
      </c>
      <c r="BI297" s="1" t="s">
        <v>92</v>
      </c>
      <c r="BJ297" s="1" t="s">
        <v>93</v>
      </c>
      <c r="BK297" s="1" t="s">
        <v>138</v>
      </c>
      <c r="BL297" s="1" t="s">
        <v>138</v>
      </c>
      <c r="BM297" s="1" t="s">
        <v>691</v>
      </c>
      <c r="BN297" s="1" t="s">
        <v>418</v>
      </c>
      <c r="BO297" s="1" t="s">
        <v>78</v>
      </c>
      <c r="BP297" s="1" t="s">
        <v>677</v>
      </c>
    </row>
    <row r="298" spans="2:70" ht="14.85" customHeight="1">
      <c r="B298" s="1">
        <v>596</v>
      </c>
      <c r="C298" s="1" t="s">
        <v>1238</v>
      </c>
      <c r="D298" s="1">
        <v>6</v>
      </c>
      <c r="E298" s="1" t="s">
        <v>68</v>
      </c>
      <c r="F298" s="1" t="s">
        <v>1239</v>
      </c>
      <c r="G298" s="1" t="s">
        <v>1238</v>
      </c>
      <c r="H298" s="1" t="s">
        <v>1240</v>
      </c>
      <c r="I298" s="1">
        <v>2015</v>
      </c>
      <c r="J298" s="1" t="s">
        <v>95</v>
      </c>
      <c r="K298"/>
      <c r="L298"/>
      <c r="M298"/>
      <c r="N298"/>
      <c r="O298"/>
      <c r="P298"/>
      <c r="Q298"/>
      <c r="R298"/>
      <c r="S298"/>
      <c r="T298"/>
      <c r="U298"/>
      <c r="V298"/>
      <c r="W298"/>
      <c r="X298"/>
      <c r="Y298"/>
      <c r="Z298"/>
      <c r="AA298" s="1" t="s">
        <v>96</v>
      </c>
      <c r="AB298" s="1"/>
      <c r="AC298" s="1" t="s">
        <v>135</v>
      </c>
      <c r="AI298" s="1" t="s">
        <v>88</v>
      </c>
      <c r="AO298" s="1" t="s">
        <v>83</v>
      </c>
      <c r="AP298" s="1" t="s">
        <v>104</v>
      </c>
      <c r="AQ298" s="1" t="s">
        <v>196</v>
      </c>
      <c r="AR298" s="1" t="s">
        <v>86</v>
      </c>
      <c r="AS298" s="1" t="s">
        <v>87</v>
      </c>
      <c r="AU298" s="1" t="s">
        <v>88</v>
      </c>
      <c r="AV298" s="1" t="s">
        <v>78</v>
      </c>
      <c r="AW298" s="1" t="s">
        <v>119</v>
      </c>
      <c r="AX298" s="1" t="s">
        <v>87</v>
      </c>
      <c r="AY298" s="1" t="s">
        <v>229</v>
      </c>
      <c r="AZ298" s="1" t="s">
        <v>170</v>
      </c>
      <c r="BA298" s="1" t="s">
        <v>89</v>
      </c>
      <c r="BB298" s="1" t="s">
        <v>230</v>
      </c>
      <c r="BC298" s="1" t="s">
        <v>659</v>
      </c>
      <c r="BD298" s="1" t="s">
        <v>137</v>
      </c>
      <c r="BE298" s="1" t="s">
        <v>92</v>
      </c>
      <c r="BF298" s="1" t="s">
        <v>92</v>
      </c>
      <c r="BG298" s="1" t="s">
        <v>92</v>
      </c>
      <c r="BH298" s="1" t="s">
        <v>123</v>
      </c>
      <c r="BI298" s="1" t="s">
        <v>122</v>
      </c>
      <c r="BJ298" s="1" t="s">
        <v>92</v>
      </c>
      <c r="BK298" s="1" t="s">
        <v>94</v>
      </c>
      <c r="BL298" s="1" t="s">
        <v>138</v>
      </c>
      <c r="BM298" s="1" t="s">
        <v>691</v>
      </c>
      <c r="BN298" s="1" t="s">
        <v>192</v>
      </c>
      <c r="BO298" s="1" t="s">
        <v>78</v>
      </c>
      <c r="BP298" s="1" t="s">
        <v>156</v>
      </c>
      <c r="BQ298" s="1" t="s">
        <v>1241</v>
      </c>
    </row>
    <row r="299" spans="2:70" ht="14.85" customHeight="1">
      <c r="B299" s="1">
        <v>599</v>
      </c>
      <c r="C299" s="1" t="s">
        <v>1242</v>
      </c>
      <c r="D299" s="1">
        <v>6</v>
      </c>
      <c r="E299" s="1" t="s">
        <v>68</v>
      </c>
      <c r="F299" s="1" t="s">
        <v>1243</v>
      </c>
      <c r="G299" s="1" t="s">
        <v>1242</v>
      </c>
      <c r="H299" s="1" t="s">
        <v>1244</v>
      </c>
      <c r="I299" s="1">
        <v>2010</v>
      </c>
      <c r="J299" s="1" t="s">
        <v>161</v>
      </c>
      <c r="K299"/>
      <c r="L299"/>
      <c r="M299"/>
      <c r="N299"/>
      <c r="O299" s="1" t="s">
        <v>911</v>
      </c>
      <c r="P299"/>
      <c r="Q299"/>
      <c r="R299"/>
      <c r="S299"/>
      <c r="T299"/>
      <c r="U299"/>
      <c r="V299"/>
      <c r="W299"/>
      <c r="X299"/>
      <c r="Y299"/>
      <c r="Z299"/>
      <c r="AA299"/>
      <c r="AB299"/>
      <c r="AC299" s="1" t="s">
        <v>135</v>
      </c>
      <c r="AI299" s="1" t="s">
        <v>88</v>
      </c>
      <c r="AO299" s="1" t="s">
        <v>104</v>
      </c>
      <c r="AP299" s="1" t="s">
        <v>104</v>
      </c>
      <c r="AQ299" s="1" t="s">
        <v>196</v>
      </c>
      <c r="AR299" s="1" t="s">
        <v>105</v>
      </c>
      <c r="AS299" s="1" t="s">
        <v>87</v>
      </c>
      <c r="AU299" s="1" t="s">
        <v>88</v>
      </c>
      <c r="AV299" s="1" t="s">
        <v>78</v>
      </c>
      <c r="AW299" s="1" t="s">
        <v>119</v>
      </c>
      <c r="AX299" s="1" t="s">
        <v>87</v>
      </c>
      <c r="AY299" s="1" t="s">
        <v>107</v>
      </c>
      <c r="AZ299" s="1" t="s">
        <v>89</v>
      </c>
      <c r="BA299" s="1" t="s">
        <v>89</v>
      </c>
      <c r="BB299" s="1" t="s">
        <v>659</v>
      </c>
      <c r="BC299" s="1" t="s">
        <v>665</v>
      </c>
      <c r="BD299" s="1" t="s">
        <v>137</v>
      </c>
      <c r="BE299" s="1" t="s">
        <v>93</v>
      </c>
      <c r="BF299" s="1" t="s">
        <v>93</v>
      </c>
      <c r="BG299" s="1" t="s">
        <v>93</v>
      </c>
      <c r="BH299" s="1" t="s">
        <v>93</v>
      </c>
      <c r="BI299" s="1" t="s">
        <v>93</v>
      </c>
      <c r="BJ299" s="1" t="s">
        <v>93</v>
      </c>
      <c r="BK299" s="1" t="s">
        <v>138</v>
      </c>
      <c r="BL299" s="1" t="s">
        <v>138</v>
      </c>
      <c r="BM299" s="1" t="s">
        <v>691</v>
      </c>
      <c r="BN299" s="1" t="s">
        <v>192</v>
      </c>
      <c r="BO299" s="1" t="s">
        <v>78</v>
      </c>
      <c r="BP299" s="1" t="s">
        <v>660</v>
      </c>
    </row>
    <row r="300" spans="2:70" ht="14.85" customHeight="1">
      <c r="B300" s="1">
        <v>600</v>
      </c>
      <c r="C300" s="1" t="s">
        <v>1245</v>
      </c>
      <c r="D300" s="1">
        <v>6</v>
      </c>
      <c r="E300" s="1" t="s">
        <v>68</v>
      </c>
      <c r="F300" s="1" t="s">
        <v>1246</v>
      </c>
      <c r="G300" s="1" t="s">
        <v>1245</v>
      </c>
      <c r="H300" s="1" t="s">
        <v>1247</v>
      </c>
      <c r="I300" s="1">
        <v>2014</v>
      </c>
      <c r="J300" s="1" t="s">
        <v>697</v>
      </c>
      <c r="K300"/>
      <c r="L300"/>
      <c r="M300"/>
      <c r="N300"/>
      <c r="O300"/>
      <c r="P300"/>
      <c r="Q300"/>
      <c r="R300"/>
      <c r="S300"/>
      <c r="T300"/>
      <c r="U300"/>
      <c r="V300"/>
      <c r="W300"/>
      <c r="X300"/>
      <c r="Y300"/>
      <c r="Z300" s="1" t="s">
        <v>245</v>
      </c>
      <c r="AA300"/>
      <c r="AB300"/>
      <c r="AC300" s="1" t="s">
        <v>74</v>
      </c>
      <c r="AE300" s="1" t="s">
        <v>162</v>
      </c>
      <c r="AF300" s="1" t="s">
        <v>100</v>
      </c>
      <c r="AG300" s="1" t="s">
        <v>101</v>
      </c>
      <c r="AI300" s="1" t="s">
        <v>87</v>
      </c>
      <c r="AJ300" s="1" t="s">
        <v>149</v>
      </c>
      <c r="AK300" s="1" t="s">
        <v>103</v>
      </c>
      <c r="AM300" s="1" t="s">
        <v>81</v>
      </c>
      <c r="AN300" s="1" t="s">
        <v>739</v>
      </c>
      <c r="AO300" s="1" t="s">
        <v>83</v>
      </c>
      <c r="AP300" s="1" t="s">
        <v>104</v>
      </c>
      <c r="AQ300" s="1" t="s">
        <v>196</v>
      </c>
      <c r="AR300" s="1" t="s">
        <v>86</v>
      </c>
      <c r="AS300" s="1" t="s">
        <v>87</v>
      </c>
      <c r="AU300" s="1" t="s">
        <v>88</v>
      </c>
      <c r="AV300" s="1" t="s">
        <v>78</v>
      </c>
      <c r="AW300" s="1" t="s">
        <v>119</v>
      </c>
      <c r="AX300" s="1" t="s">
        <v>87</v>
      </c>
      <c r="AY300" s="1" t="s">
        <v>107</v>
      </c>
      <c r="AZ300" s="1" t="s">
        <v>170</v>
      </c>
      <c r="BA300" s="1" t="s">
        <v>170</v>
      </c>
      <c r="BB300" s="1" t="s">
        <v>659</v>
      </c>
      <c r="BC300" s="1" t="s">
        <v>659</v>
      </c>
      <c r="BD300" s="1" t="s">
        <v>137</v>
      </c>
      <c r="BE300" s="1" t="s">
        <v>93</v>
      </c>
      <c r="BF300" s="1" t="s">
        <v>92</v>
      </c>
      <c r="BG300" s="1" t="s">
        <v>92</v>
      </c>
      <c r="BH300" s="1" t="s">
        <v>92</v>
      </c>
      <c r="BI300" s="1" t="s">
        <v>93</v>
      </c>
      <c r="BJ300" s="1" t="s">
        <v>92</v>
      </c>
      <c r="BK300" s="1" t="s">
        <v>94</v>
      </c>
      <c r="BL300" s="1" t="s">
        <v>138</v>
      </c>
      <c r="BM300" s="1" t="s">
        <v>109</v>
      </c>
      <c r="BN300" s="1" t="s">
        <v>125</v>
      </c>
      <c r="BO300" s="1" t="s">
        <v>78</v>
      </c>
      <c r="BP300" s="1" t="s">
        <v>660</v>
      </c>
    </row>
    <row r="301" spans="2:70" ht="26.85" customHeight="1">
      <c r="B301" s="1">
        <v>602</v>
      </c>
      <c r="C301" s="1" t="s">
        <v>1248</v>
      </c>
      <c r="D301" s="1">
        <v>6</v>
      </c>
      <c r="E301" s="1" t="s">
        <v>68</v>
      </c>
      <c r="F301" s="1" t="s">
        <v>1249</v>
      </c>
      <c r="G301" s="1" t="s">
        <v>1248</v>
      </c>
      <c r="H301" s="1" t="s">
        <v>1250</v>
      </c>
      <c r="I301" s="1">
        <v>2012</v>
      </c>
      <c r="J301" s="1" t="s">
        <v>95</v>
      </c>
      <c r="K301"/>
      <c r="L301"/>
      <c r="M301"/>
      <c r="N301"/>
      <c r="O301"/>
      <c r="P301"/>
      <c r="Q301"/>
      <c r="R301"/>
      <c r="S301"/>
      <c r="T301"/>
      <c r="U301"/>
      <c r="V301"/>
      <c r="W301"/>
      <c r="X301"/>
      <c r="Y301"/>
      <c r="Z301"/>
      <c r="AA301" s="1" t="s">
        <v>844</v>
      </c>
      <c r="AB301" s="1"/>
      <c r="AC301" s="1" t="s">
        <v>135</v>
      </c>
      <c r="AI301" s="1" t="s">
        <v>88</v>
      </c>
      <c r="AO301" s="1" t="s">
        <v>104</v>
      </c>
      <c r="AP301" s="1" t="s">
        <v>104</v>
      </c>
      <c r="AQ301" s="1" t="s">
        <v>118</v>
      </c>
      <c r="AR301" s="1" t="s">
        <v>102</v>
      </c>
      <c r="AS301" s="1" t="s">
        <v>87</v>
      </c>
      <c r="AU301" s="1" t="s">
        <v>88</v>
      </c>
      <c r="AV301" s="1" t="s">
        <v>78</v>
      </c>
      <c r="AW301" s="1" t="s">
        <v>106</v>
      </c>
      <c r="AX301" s="1" t="s">
        <v>87</v>
      </c>
      <c r="AY301" s="1" t="s">
        <v>229</v>
      </c>
      <c r="AZ301" s="1" t="s">
        <v>183</v>
      </c>
      <c r="BA301" s="1" t="s">
        <v>89</v>
      </c>
      <c r="BB301" s="1" t="s">
        <v>230</v>
      </c>
      <c r="BC301" s="1" t="s">
        <v>230</v>
      </c>
      <c r="BD301" s="1" t="s">
        <v>137</v>
      </c>
      <c r="BE301" s="1" t="s">
        <v>93</v>
      </c>
      <c r="BF301" s="1" t="s">
        <v>92</v>
      </c>
      <c r="BG301" s="1" t="s">
        <v>123</v>
      </c>
      <c r="BH301" s="1" t="s">
        <v>92</v>
      </c>
      <c r="BI301" s="1" t="s">
        <v>92</v>
      </c>
      <c r="BJ301" s="1" t="s">
        <v>92</v>
      </c>
      <c r="BK301" s="1" t="s">
        <v>94</v>
      </c>
      <c r="BL301" s="1" t="s">
        <v>138</v>
      </c>
      <c r="BM301" s="1" t="s">
        <v>691</v>
      </c>
      <c r="BN301" s="1" t="s">
        <v>102</v>
      </c>
      <c r="BO301" s="1" t="s">
        <v>78</v>
      </c>
      <c r="BP301" s="1" t="s">
        <v>677</v>
      </c>
    </row>
    <row r="302" spans="2:70" ht="14.85" customHeight="1">
      <c r="B302" s="1">
        <v>603</v>
      </c>
      <c r="C302" s="1" t="s">
        <v>1251</v>
      </c>
      <c r="D302" s="1">
        <v>6</v>
      </c>
      <c r="E302" s="1" t="s">
        <v>68</v>
      </c>
      <c r="F302" s="1" t="s">
        <v>1252</v>
      </c>
      <c r="G302" s="1" t="s">
        <v>1251</v>
      </c>
      <c r="H302" s="1" t="s">
        <v>1253</v>
      </c>
      <c r="I302" s="1">
        <v>2008</v>
      </c>
      <c r="J302" s="1" t="s">
        <v>671</v>
      </c>
      <c r="K302"/>
      <c r="L302"/>
      <c r="M302"/>
      <c r="N302"/>
      <c r="O302"/>
      <c r="P302"/>
      <c r="Q302"/>
      <c r="R302" s="1" t="s">
        <v>955</v>
      </c>
      <c r="S302"/>
      <c r="T302"/>
      <c r="U302"/>
      <c r="V302"/>
      <c r="W302"/>
      <c r="X302"/>
      <c r="Y302"/>
      <c r="Z302"/>
      <c r="AA302"/>
      <c r="AB302"/>
      <c r="AC302" s="1" t="s">
        <v>135</v>
      </c>
      <c r="AI302" s="1" t="s">
        <v>88</v>
      </c>
      <c r="AO302" s="1" t="s">
        <v>83</v>
      </c>
      <c r="AP302" s="1" t="s">
        <v>104</v>
      </c>
      <c r="AQ302" s="1" t="s">
        <v>176</v>
      </c>
      <c r="AR302" s="1" t="s">
        <v>86</v>
      </c>
      <c r="AS302" s="1" t="s">
        <v>87</v>
      </c>
      <c r="AU302" s="1" t="s">
        <v>88</v>
      </c>
      <c r="AV302" s="1" t="s">
        <v>78</v>
      </c>
      <c r="AW302" s="1" t="s">
        <v>106</v>
      </c>
      <c r="AX302" s="1" t="s">
        <v>87</v>
      </c>
      <c r="AY302" s="1" t="s">
        <v>107</v>
      </c>
      <c r="AZ302" s="1" t="s">
        <v>89</v>
      </c>
      <c r="BA302" s="1" t="s">
        <v>89</v>
      </c>
      <c r="BB302" s="1" t="s">
        <v>659</v>
      </c>
      <c r="BC302" s="1" t="s">
        <v>773</v>
      </c>
      <c r="BD302" s="1" t="s">
        <v>137</v>
      </c>
      <c r="BE302" s="1" t="s">
        <v>92</v>
      </c>
      <c r="BF302" s="1" t="s">
        <v>93</v>
      </c>
      <c r="BG302" s="1" t="s">
        <v>93</v>
      </c>
      <c r="BH302" s="1" t="s">
        <v>93</v>
      </c>
      <c r="BI302" s="1" t="s">
        <v>93</v>
      </c>
      <c r="BJ302" s="1" t="s">
        <v>93</v>
      </c>
      <c r="BK302" s="1" t="s">
        <v>138</v>
      </c>
      <c r="BL302" s="1" t="s">
        <v>94</v>
      </c>
      <c r="BM302" s="1" t="s">
        <v>691</v>
      </c>
      <c r="BN302" s="1" t="s">
        <v>192</v>
      </c>
      <c r="BO302" s="1" t="s">
        <v>78</v>
      </c>
      <c r="BP302" s="1" t="s">
        <v>677</v>
      </c>
    </row>
    <row r="303" spans="2:70" ht="14.85" customHeight="1">
      <c r="B303" s="1">
        <v>604</v>
      </c>
      <c r="C303" s="1" t="s">
        <v>1254</v>
      </c>
      <c r="D303" s="1">
        <v>6</v>
      </c>
      <c r="E303" s="1" t="s">
        <v>68</v>
      </c>
      <c r="F303" s="1" t="s">
        <v>1255</v>
      </c>
      <c r="G303" s="1" t="s">
        <v>1254</v>
      </c>
      <c r="H303" s="1" t="s">
        <v>1256</v>
      </c>
      <c r="I303" s="1">
        <v>2014</v>
      </c>
      <c r="J303" s="1" t="s">
        <v>95</v>
      </c>
      <c r="K303"/>
      <c r="L303"/>
      <c r="M303"/>
      <c r="N303"/>
      <c r="O303"/>
      <c r="P303"/>
      <c r="Q303"/>
      <c r="R303"/>
      <c r="S303"/>
      <c r="T303"/>
      <c r="U303"/>
      <c r="V303"/>
      <c r="W303"/>
      <c r="X303"/>
      <c r="Y303"/>
      <c r="Z303"/>
      <c r="AA303" s="1" t="s">
        <v>1192</v>
      </c>
      <c r="AB303" s="1"/>
      <c r="AC303" s="1" t="s">
        <v>135</v>
      </c>
      <c r="AI303" s="1" t="s">
        <v>88</v>
      </c>
      <c r="AO303" s="1" t="s">
        <v>84</v>
      </c>
      <c r="AP303" s="1" t="s">
        <v>84</v>
      </c>
      <c r="AQ303" s="1" t="s">
        <v>85</v>
      </c>
      <c r="AR303" s="1" t="s">
        <v>86</v>
      </c>
      <c r="AS303" s="1" t="s">
        <v>87</v>
      </c>
      <c r="AU303" s="1" t="s">
        <v>88</v>
      </c>
      <c r="AV303" s="1" t="s">
        <v>78</v>
      </c>
      <c r="AW303" s="1" t="s">
        <v>119</v>
      </c>
      <c r="AX303" s="1" t="s">
        <v>78</v>
      </c>
      <c r="AY303" s="1" t="s">
        <v>107</v>
      </c>
      <c r="AZ303" s="1" t="s">
        <v>170</v>
      </c>
      <c r="BA303" s="1" t="s">
        <v>170</v>
      </c>
      <c r="BB303" s="1" t="s">
        <v>698</v>
      </c>
      <c r="BC303" s="1" t="s">
        <v>659</v>
      </c>
      <c r="BD303" s="1" t="s">
        <v>144</v>
      </c>
      <c r="BE303" s="1" t="s">
        <v>123</v>
      </c>
      <c r="BF303" s="1" t="s">
        <v>123</v>
      </c>
      <c r="BG303" s="1" t="s">
        <v>92</v>
      </c>
      <c r="BH303" s="1" t="s">
        <v>123</v>
      </c>
      <c r="BI303" s="1" t="s">
        <v>92</v>
      </c>
      <c r="BJ303" s="1" t="s">
        <v>123</v>
      </c>
      <c r="BK303" s="1" t="s">
        <v>94</v>
      </c>
      <c r="BL303" s="1" t="s">
        <v>94</v>
      </c>
      <c r="BM303" s="1" t="s">
        <v>691</v>
      </c>
      <c r="BN303" s="1" t="s">
        <v>177</v>
      </c>
      <c r="BO303" s="1" t="s">
        <v>78</v>
      </c>
      <c r="BP303" s="1" t="s">
        <v>677</v>
      </c>
    </row>
    <row r="304" spans="2:70" ht="14.85" customHeight="1">
      <c r="B304" s="1">
        <v>606</v>
      </c>
      <c r="C304" s="1" t="s">
        <v>1260</v>
      </c>
      <c r="D304" s="1">
        <v>6</v>
      </c>
      <c r="E304" s="1" t="s">
        <v>68</v>
      </c>
      <c r="F304" s="1" t="s">
        <v>1261</v>
      </c>
      <c r="G304" s="1" t="s">
        <v>1260</v>
      </c>
      <c r="H304" s="1" t="s">
        <v>1262</v>
      </c>
      <c r="I304" s="1">
        <v>2011</v>
      </c>
      <c r="J304" s="1" t="s">
        <v>72</v>
      </c>
      <c r="K304"/>
      <c r="L304"/>
      <c r="M304"/>
      <c r="N304" s="1" t="s">
        <v>99</v>
      </c>
      <c r="O304"/>
      <c r="P304"/>
      <c r="Q304"/>
      <c r="R304"/>
      <c r="S304"/>
      <c r="T304"/>
      <c r="U304"/>
      <c r="V304"/>
      <c r="W304"/>
      <c r="X304"/>
      <c r="Y304"/>
      <c r="Z304"/>
      <c r="AA304"/>
      <c r="AB304"/>
      <c r="AC304" s="1" t="s">
        <v>135</v>
      </c>
      <c r="AI304" s="1" t="s">
        <v>88</v>
      </c>
      <c r="AO304" s="1" t="s">
        <v>84</v>
      </c>
      <c r="AP304" s="1" t="s">
        <v>83</v>
      </c>
      <c r="AQ304" s="1" t="s">
        <v>102</v>
      </c>
      <c r="AR304" s="1" t="s">
        <v>105</v>
      </c>
      <c r="AS304" s="1" t="s">
        <v>87</v>
      </c>
      <c r="AU304" s="1" t="s">
        <v>88</v>
      </c>
      <c r="AV304" s="1" t="s">
        <v>78</v>
      </c>
      <c r="AW304" s="1" t="s">
        <v>106</v>
      </c>
      <c r="AX304" s="1" t="s">
        <v>87</v>
      </c>
      <c r="AY304" s="1" t="s">
        <v>107</v>
      </c>
      <c r="AZ304" s="1" t="s">
        <v>170</v>
      </c>
      <c r="BA304" s="1" t="s">
        <v>89</v>
      </c>
      <c r="BB304" s="1" t="s">
        <v>659</v>
      </c>
      <c r="BC304" s="1" t="s">
        <v>659</v>
      </c>
      <c r="BD304" s="1" t="s">
        <v>137</v>
      </c>
      <c r="BE304" s="1" t="s">
        <v>93</v>
      </c>
      <c r="BF304" s="1" t="s">
        <v>93</v>
      </c>
      <c r="BG304" s="1" t="s">
        <v>92</v>
      </c>
      <c r="BH304" s="1" t="s">
        <v>92</v>
      </c>
      <c r="BI304" s="1" t="s">
        <v>92</v>
      </c>
      <c r="BJ304" s="1" t="s">
        <v>93</v>
      </c>
      <c r="BK304" s="1" t="s">
        <v>94</v>
      </c>
      <c r="BL304" s="1" t="s">
        <v>138</v>
      </c>
      <c r="BM304" s="1" t="s">
        <v>691</v>
      </c>
      <c r="BN304" s="1" t="s">
        <v>192</v>
      </c>
      <c r="BO304" s="1" t="s">
        <v>78</v>
      </c>
      <c r="BP304" s="1" t="s">
        <v>687</v>
      </c>
    </row>
    <row r="305" spans="2:70" ht="14.85" customHeight="1">
      <c r="B305" s="1">
        <v>605</v>
      </c>
      <c r="C305" s="1" t="s">
        <v>1257</v>
      </c>
      <c r="D305" s="1">
        <v>6</v>
      </c>
      <c r="E305" s="1" t="s">
        <v>68</v>
      </c>
      <c r="F305" s="1" t="s">
        <v>1258</v>
      </c>
      <c r="G305" s="1" t="s">
        <v>1257</v>
      </c>
      <c r="H305" s="1" t="s">
        <v>1259</v>
      </c>
      <c r="I305" s="1">
        <v>2005</v>
      </c>
      <c r="J305" s="1" t="s">
        <v>95</v>
      </c>
      <c r="K305"/>
      <c r="L305"/>
      <c r="M305"/>
      <c r="N305"/>
      <c r="O305"/>
      <c r="P305"/>
      <c r="Q305"/>
      <c r="R305"/>
      <c r="S305"/>
      <c r="T305"/>
      <c r="U305"/>
      <c r="V305"/>
      <c r="W305"/>
      <c r="X305"/>
      <c r="Y305"/>
      <c r="Z305"/>
      <c r="AA305" s="1" t="s">
        <v>813</v>
      </c>
      <c r="AB305" s="1"/>
      <c r="AC305" s="1" t="s">
        <v>74</v>
      </c>
      <c r="AE305" s="1" t="s">
        <v>162</v>
      </c>
      <c r="AF305" s="1" t="s">
        <v>76</v>
      </c>
      <c r="AG305" s="1" t="s">
        <v>164</v>
      </c>
      <c r="AI305" s="1" t="s">
        <v>87</v>
      </c>
      <c r="AJ305" s="1" t="s">
        <v>309</v>
      </c>
      <c r="AK305" s="1" t="s">
        <v>80</v>
      </c>
      <c r="AM305" s="1" t="s">
        <v>222</v>
      </c>
      <c r="AN305" s="1" t="s">
        <v>739</v>
      </c>
      <c r="AO305" s="1" t="s">
        <v>83</v>
      </c>
      <c r="AP305" s="1" t="s">
        <v>83</v>
      </c>
      <c r="AQ305" s="1" t="s">
        <v>85</v>
      </c>
      <c r="AR305" s="1" t="s">
        <v>86</v>
      </c>
      <c r="AS305" s="1" t="s">
        <v>87</v>
      </c>
      <c r="AU305" s="1" t="s">
        <v>88</v>
      </c>
      <c r="AV305" s="1" t="s">
        <v>78</v>
      </c>
      <c r="AW305" s="1" t="s">
        <v>106</v>
      </c>
      <c r="AX305" s="1" t="s">
        <v>87</v>
      </c>
      <c r="AY305" s="1" t="s">
        <v>107</v>
      </c>
      <c r="AZ305" s="1" t="s">
        <v>170</v>
      </c>
      <c r="BA305" s="1" t="s">
        <v>170</v>
      </c>
      <c r="BB305" s="1" t="s">
        <v>665</v>
      </c>
      <c r="BC305" s="1" t="s">
        <v>658</v>
      </c>
      <c r="BD305" s="1" t="s">
        <v>91</v>
      </c>
      <c r="BE305" s="1" t="s">
        <v>93</v>
      </c>
      <c r="BF305" s="1" t="s">
        <v>93</v>
      </c>
      <c r="BG305" s="1" t="s">
        <v>93</v>
      </c>
      <c r="BH305" s="1" t="s">
        <v>93</v>
      </c>
      <c r="BI305" s="1" t="s">
        <v>93</v>
      </c>
      <c r="BJ305" s="1" t="s">
        <v>93</v>
      </c>
      <c r="BK305" s="1" t="s">
        <v>138</v>
      </c>
      <c r="BL305" s="1" t="s">
        <v>138</v>
      </c>
      <c r="BM305" s="1" t="s">
        <v>691</v>
      </c>
      <c r="BN305" s="1" t="s">
        <v>208</v>
      </c>
      <c r="BO305" s="1" t="s">
        <v>78</v>
      </c>
      <c r="BP305" s="1" t="s">
        <v>677</v>
      </c>
    </row>
    <row r="306" spans="2:70" ht="14.85" customHeight="1">
      <c r="B306" s="1">
        <v>607</v>
      </c>
      <c r="C306" s="1" t="s">
        <v>1263</v>
      </c>
      <c r="D306" s="1">
        <v>6</v>
      </c>
      <c r="E306" s="1" t="s">
        <v>68</v>
      </c>
      <c r="F306" s="1" t="s">
        <v>1264</v>
      </c>
      <c r="G306" s="1" t="s">
        <v>1263</v>
      </c>
      <c r="H306" s="1" t="s">
        <v>1265</v>
      </c>
      <c r="I306" s="1">
        <v>2014</v>
      </c>
      <c r="J306" s="1" t="s">
        <v>72</v>
      </c>
      <c r="K306"/>
      <c r="L306"/>
      <c r="M306"/>
      <c r="N306" s="1" t="s">
        <v>99</v>
      </c>
      <c r="O306"/>
      <c r="P306"/>
      <c r="Q306"/>
      <c r="R306"/>
      <c r="S306"/>
      <c r="T306"/>
      <c r="U306"/>
      <c r="V306"/>
      <c r="W306"/>
      <c r="X306"/>
      <c r="Y306"/>
      <c r="Z306"/>
      <c r="AA306"/>
      <c r="AB306"/>
      <c r="AC306" s="1" t="s">
        <v>135</v>
      </c>
      <c r="AI306" s="1" t="s">
        <v>88</v>
      </c>
      <c r="AO306" s="1" t="s">
        <v>136</v>
      </c>
      <c r="AP306" s="1" t="s">
        <v>83</v>
      </c>
      <c r="AQ306" s="1" t="s">
        <v>85</v>
      </c>
      <c r="AR306" s="1" t="s">
        <v>169</v>
      </c>
      <c r="AS306" s="1" t="s">
        <v>87</v>
      </c>
      <c r="AU306" s="1" t="s">
        <v>88</v>
      </c>
      <c r="AV306" s="1" t="s">
        <v>78</v>
      </c>
      <c r="AW306" s="1" t="s">
        <v>106</v>
      </c>
      <c r="AX306" s="1" t="s">
        <v>87</v>
      </c>
      <c r="AY306" s="1" t="s">
        <v>107</v>
      </c>
      <c r="AZ306" s="1" t="s">
        <v>170</v>
      </c>
      <c r="BA306" s="1" t="s">
        <v>89</v>
      </c>
      <c r="BB306" s="1" t="s">
        <v>659</v>
      </c>
      <c r="BC306" s="1" t="s">
        <v>230</v>
      </c>
      <c r="BD306" s="1" t="s">
        <v>137</v>
      </c>
      <c r="BE306" s="1" t="s">
        <v>93</v>
      </c>
      <c r="BF306" s="1" t="s">
        <v>92</v>
      </c>
      <c r="BG306" s="1" t="s">
        <v>92</v>
      </c>
      <c r="BH306" s="1" t="s">
        <v>93</v>
      </c>
      <c r="BI306" s="1" t="s">
        <v>92</v>
      </c>
      <c r="BJ306" s="1" t="s">
        <v>93</v>
      </c>
      <c r="BK306" s="1" t="s">
        <v>138</v>
      </c>
      <c r="BL306" s="1" t="s">
        <v>138</v>
      </c>
      <c r="BM306" s="1" t="s">
        <v>691</v>
      </c>
      <c r="BN306" s="1" t="s">
        <v>111</v>
      </c>
      <c r="BO306" s="1" t="s">
        <v>78</v>
      </c>
      <c r="BP306" s="1" t="s">
        <v>687</v>
      </c>
    </row>
    <row r="307" spans="2:70" ht="14.85" customHeight="1">
      <c r="B307" s="1">
        <v>609</v>
      </c>
      <c r="C307" s="1" t="s">
        <v>1267</v>
      </c>
      <c r="D307" s="1">
        <v>6</v>
      </c>
      <c r="E307" s="1" t="s">
        <v>68</v>
      </c>
      <c r="F307" s="1" t="s">
        <v>1268</v>
      </c>
      <c r="G307" s="1" t="s">
        <v>1267</v>
      </c>
      <c r="H307" s="1" t="s">
        <v>1269</v>
      </c>
      <c r="I307" s="1">
        <v>1997</v>
      </c>
      <c r="J307" s="1" t="s">
        <v>161</v>
      </c>
      <c r="K307"/>
      <c r="L307"/>
      <c r="M307"/>
      <c r="N307"/>
      <c r="O307" s="1" t="s">
        <v>717</v>
      </c>
      <c r="P307"/>
      <c r="Q307"/>
      <c r="R307"/>
      <c r="S307"/>
      <c r="T307"/>
      <c r="U307"/>
      <c r="V307"/>
      <c r="W307"/>
      <c r="X307"/>
      <c r="Y307"/>
      <c r="Z307"/>
      <c r="AA307"/>
      <c r="AB307"/>
      <c r="AC307" s="1" t="s">
        <v>148</v>
      </c>
      <c r="AE307" s="1" t="s">
        <v>87</v>
      </c>
      <c r="AF307" s="1" t="s">
        <v>76</v>
      </c>
      <c r="AG307" s="1" t="s">
        <v>77</v>
      </c>
      <c r="AI307" s="1" t="s">
        <v>87</v>
      </c>
      <c r="AJ307" s="1" t="s">
        <v>102</v>
      </c>
      <c r="AK307" s="1" t="s">
        <v>166</v>
      </c>
      <c r="AN307" s="1" t="s">
        <v>664</v>
      </c>
      <c r="AO307" s="1" t="s">
        <v>83</v>
      </c>
      <c r="AP307" s="1" t="s">
        <v>104</v>
      </c>
      <c r="AQ307" s="1" t="s">
        <v>85</v>
      </c>
      <c r="AR307" s="1" t="s">
        <v>102</v>
      </c>
      <c r="AS307" s="1" t="s">
        <v>87</v>
      </c>
      <c r="AU307" s="1" t="s">
        <v>88</v>
      </c>
      <c r="AV307" s="1" t="s">
        <v>78</v>
      </c>
      <c r="AW307" s="1" t="s">
        <v>158</v>
      </c>
      <c r="AX307" s="1" t="s">
        <v>87</v>
      </c>
      <c r="AY307" s="1" t="s">
        <v>159</v>
      </c>
      <c r="AZ307" s="1" t="s">
        <v>89</v>
      </c>
      <c r="BA307" s="1" t="s">
        <v>89</v>
      </c>
      <c r="BB307" s="1" t="s">
        <v>665</v>
      </c>
      <c r="BC307" s="1" t="s">
        <v>665</v>
      </c>
      <c r="BD307" s="1" t="s">
        <v>137</v>
      </c>
      <c r="BE307" s="1" t="s">
        <v>93</v>
      </c>
      <c r="BF307" s="1" t="s">
        <v>93</v>
      </c>
      <c r="BG307" s="1" t="s">
        <v>93</v>
      </c>
      <c r="BH307" s="1" t="s">
        <v>93</v>
      </c>
      <c r="BI307" s="1" t="s">
        <v>93</v>
      </c>
      <c r="BJ307" s="1" t="s">
        <v>93</v>
      </c>
      <c r="BK307" s="1" t="s">
        <v>138</v>
      </c>
      <c r="BL307" s="1" t="s">
        <v>138</v>
      </c>
      <c r="BM307" s="1" t="s">
        <v>672</v>
      </c>
      <c r="BN307" s="1" t="s">
        <v>139</v>
      </c>
      <c r="BO307" s="1" t="s">
        <v>78</v>
      </c>
      <c r="BP307" s="1" t="s">
        <v>687</v>
      </c>
    </row>
    <row r="308" spans="2:70" ht="14.85" customHeight="1">
      <c r="B308" s="1">
        <v>612</v>
      </c>
      <c r="C308" s="1" t="s">
        <v>1273</v>
      </c>
      <c r="D308" s="1">
        <v>6</v>
      </c>
      <c r="E308" s="1" t="s">
        <v>68</v>
      </c>
      <c r="F308" s="1" t="s">
        <v>1274</v>
      </c>
      <c r="G308" s="1" t="s">
        <v>1273</v>
      </c>
      <c r="H308" s="1" t="s">
        <v>1275</v>
      </c>
      <c r="I308" s="1">
        <v>2012</v>
      </c>
      <c r="J308" s="1" t="s">
        <v>709</v>
      </c>
      <c r="K308" s="1" t="s">
        <v>354</v>
      </c>
      <c r="L308"/>
      <c r="M308"/>
      <c r="N308"/>
      <c r="O308"/>
      <c r="P308"/>
      <c r="Q308"/>
      <c r="R308"/>
      <c r="S308"/>
      <c r="T308"/>
      <c r="U308"/>
      <c r="V308"/>
      <c r="W308"/>
      <c r="X308"/>
      <c r="Y308"/>
      <c r="Z308"/>
      <c r="AA308"/>
      <c r="AB308"/>
      <c r="AC308" s="1" t="s">
        <v>135</v>
      </c>
      <c r="AI308" s="1" t="s">
        <v>88</v>
      </c>
      <c r="AO308" s="1" t="s">
        <v>136</v>
      </c>
      <c r="AP308" s="1" t="s">
        <v>104</v>
      </c>
      <c r="AQ308" s="1" t="s">
        <v>85</v>
      </c>
      <c r="AR308" s="1" t="s">
        <v>105</v>
      </c>
      <c r="AS308" s="1" t="s">
        <v>87</v>
      </c>
      <c r="AU308" s="1" t="s">
        <v>88</v>
      </c>
      <c r="AV308" s="1" t="s">
        <v>78</v>
      </c>
      <c r="AW308" s="1" t="s">
        <v>158</v>
      </c>
      <c r="AX308" s="1" t="s">
        <v>87</v>
      </c>
      <c r="AY308" s="1" t="s">
        <v>107</v>
      </c>
      <c r="AZ308" s="1" t="s">
        <v>89</v>
      </c>
      <c r="BA308" s="1" t="s">
        <v>89</v>
      </c>
      <c r="BB308" s="1" t="s">
        <v>659</v>
      </c>
      <c r="BC308" s="1" t="s">
        <v>230</v>
      </c>
      <c r="BD308" s="1" t="s">
        <v>137</v>
      </c>
      <c r="BE308" s="1" t="s">
        <v>93</v>
      </c>
      <c r="BF308" s="1" t="s">
        <v>93</v>
      </c>
      <c r="BG308" s="1" t="s">
        <v>93</v>
      </c>
      <c r="BH308" s="1" t="s">
        <v>92</v>
      </c>
      <c r="BI308" s="1" t="s">
        <v>92</v>
      </c>
      <c r="BJ308" s="1" t="s">
        <v>92</v>
      </c>
      <c r="BK308" s="1" t="s">
        <v>138</v>
      </c>
      <c r="BL308" s="1" t="s">
        <v>138</v>
      </c>
      <c r="BM308" s="1" t="s">
        <v>691</v>
      </c>
      <c r="BN308" s="1" t="s">
        <v>192</v>
      </c>
      <c r="BO308" s="1" t="s">
        <v>87</v>
      </c>
    </row>
    <row r="309" spans="2:70" ht="14.85" customHeight="1">
      <c r="B309" s="1">
        <v>616</v>
      </c>
      <c r="C309" s="1" t="s">
        <v>1276</v>
      </c>
      <c r="D309" s="1">
        <v>6</v>
      </c>
      <c r="E309" s="1" t="s">
        <v>68</v>
      </c>
      <c r="F309" s="1" t="s">
        <v>1277</v>
      </c>
      <c r="G309" s="1" t="s">
        <v>1276</v>
      </c>
      <c r="H309" s="1" t="s">
        <v>471</v>
      </c>
      <c r="I309" s="1">
        <v>2015</v>
      </c>
      <c r="J309" s="1" t="s">
        <v>459</v>
      </c>
      <c r="K309"/>
      <c r="L309"/>
      <c r="M309"/>
      <c r="N309"/>
      <c r="O309"/>
      <c r="P309"/>
      <c r="Q309"/>
      <c r="R309"/>
      <c r="S309"/>
      <c r="T309" s="1" t="s">
        <v>96</v>
      </c>
      <c r="U309"/>
      <c r="V309"/>
      <c r="W309"/>
      <c r="X309"/>
      <c r="Y309"/>
      <c r="Z309"/>
      <c r="AA309"/>
      <c r="AB309"/>
      <c r="AC309" s="1" t="s">
        <v>148</v>
      </c>
      <c r="AE309" s="1" t="s">
        <v>75</v>
      </c>
      <c r="AF309" s="1" t="s">
        <v>175</v>
      </c>
      <c r="AG309" s="1" t="s">
        <v>164</v>
      </c>
      <c r="AI309" s="1" t="s">
        <v>78</v>
      </c>
      <c r="AJ309" s="1" t="s">
        <v>149</v>
      </c>
      <c r="AK309" s="1" t="s">
        <v>80</v>
      </c>
      <c r="AM309" s="1" t="s">
        <v>81</v>
      </c>
      <c r="AN309" s="1" t="s">
        <v>739</v>
      </c>
      <c r="AO309" s="1" t="s">
        <v>83</v>
      </c>
      <c r="AP309" s="1" t="s">
        <v>104</v>
      </c>
      <c r="AQ309" s="1" t="s">
        <v>85</v>
      </c>
      <c r="AR309" s="1" t="s">
        <v>86</v>
      </c>
      <c r="AS309" s="1" t="s">
        <v>87</v>
      </c>
      <c r="AU309" s="1" t="s">
        <v>88</v>
      </c>
      <c r="AV309" s="1" t="s">
        <v>87</v>
      </c>
      <c r="AX309" s="1" t="s">
        <v>88</v>
      </c>
      <c r="AZ309" s="1" t="s">
        <v>89</v>
      </c>
      <c r="BA309" s="1" t="s">
        <v>89</v>
      </c>
      <c r="BB309" s="1" t="s">
        <v>665</v>
      </c>
      <c r="BC309" s="1" t="s">
        <v>665</v>
      </c>
      <c r="BD309" s="1" t="s">
        <v>91</v>
      </c>
      <c r="BE309" s="1" t="s">
        <v>93</v>
      </c>
      <c r="BF309" s="1" t="s">
        <v>93</v>
      </c>
      <c r="BG309" s="1" t="s">
        <v>92</v>
      </c>
      <c r="BH309" s="1" t="s">
        <v>92</v>
      </c>
      <c r="BI309" s="1" t="s">
        <v>92</v>
      </c>
      <c r="BJ309" s="1" t="s">
        <v>92</v>
      </c>
      <c r="BK309" s="1" t="s">
        <v>94</v>
      </c>
      <c r="BL309" s="1" t="s">
        <v>94</v>
      </c>
      <c r="BM309" s="1" t="s">
        <v>109</v>
      </c>
      <c r="BN309" s="1" t="s">
        <v>125</v>
      </c>
      <c r="BO309" s="1" t="s">
        <v>78</v>
      </c>
      <c r="BP309" s="1" t="s">
        <v>677</v>
      </c>
    </row>
    <row r="310" spans="2:70" ht="38.85" customHeight="1">
      <c r="B310" s="1">
        <v>613</v>
      </c>
      <c r="C310" s="1" t="s">
        <v>1270</v>
      </c>
      <c r="D310" s="1">
        <v>6</v>
      </c>
      <c r="E310" s="1" t="s">
        <v>68</v>
      </c>
      <c r="F310" s="1" t="s">
        <v>1271</v>
      </c>
      <c r="G310" s="1" t="s">
        <v>1270</v>
      </c>
      <c r="H310" s="1" t="s">
        <v>1272</v>
      </c>
      <c r="I310" s="1">
        <v>1989</v>
      </c>
      <c r="J310" s="1" t="s">
        <v>95</v>
      </c>
      <c r="K310"/>
      <c r="L310"/>
      <c r="M310"/>
      <c r="N310"/>
      <c r="O310"/>
      <c r="P310"/>
      <c r="Q310"/>
      <c r="R310"/>
      <c r="S310"/>
      <c r="T310"/>
      <c r="U310"/>
      <c r="V310"/>
      <c r="W310"/>
      <c r="X310"/>
      <c r="Y310"/>
      <c r="Z310"/>
      <c r="AA310" s="1" t="s">
        <v>227</v>
      </c>
      <c r="AB310" s="1"/>
      <c r="AC310" s="1" t="s">
        <v>74</v>
      </c>
      <c r="AE310" s="1" t="s">
        <v>87</v>
      </c>
      <c r="AF310" s="1" t="s">
        <v>76</v>
      </c>
      <c r="AG310" s="1" t="s">
        <v>77</v>
      </c>
      <c r="AI310" s="1" t="s">
        <v>87</v>
      </c>
      <c r="AJ310" s="1" t="s">
        <v>116</v>
      </c>
      <c r="AK310" s="1" t="s">
        <v>156</v>
      </c>
      <c r="AL310" s="1" t="s">
        <v>685</v>
      </c>
      <c r="AN310" s="1" t="s">
        <v>664</v>
      </c>
      <c r="AO310" s="1" t="s">
        <v>136</v>
      </c>
      <c r="AP310" s="1" t="s">
        <v>104</v>
      </c>
      <c r="AQ310" s="1" t="s">
        <v>85</v>
      </c>
      <c r="AR310" s="1" t="s">
        <v>102</v>
      </c>
      <c r="AS310" s="1" t="s">
        <v>87</v>
      </c>
      <c r="AU310" s="1" t="s">
        <v>88</v>
      </c>
      <c r="AV310" s="1" t="s">
        <v>78</v>
      </c>
      <c r="AW310" s="1" t="s">
        <v>158</v>
      </c>
      <c r="AX310" s="1" t="s">
        <v>87</v>
      </c>
      <c r="AY310" s="1" t="s">
        <v>159</v>
      </c>
      <c r="AZ310" s="1" t="s">
        <v>89</v>
      </c>
      <c r="BA310" s="1" t="s">
        <v>89</v>
      </c>
      <c r="BB310" s="1" t="s">
        <v>658</v>
      </c>
      <c r="BC310" s="1" t="s">
        <v>90</v>
      </c>
      <c r="BD310" s="1" t="s">
        <v>137</v>
      </c>
      <c r="BE310" s="1" t="s">
        <v>93</v>
      </c>
      <c r="BF310" s="1" t="s">
        <v>93</v>
      </c>
      <c r="BG310" s="1" t="s">
        <v>92</v>
      </c>
      <c r="BH310" s="1" t="s">
        <v>92</v>
      </c>
      <c r="BI310" s="1" t="s">
        <v>93</v>
      </c>
      <c r="BJ310" s="1" t="s">
        <v>92</v>
      </c>
      <c r="BK310" s="1" t="s">
        <v>94</v>
      </c>
      <c r="BL310" s="1" t="s">
        <v>94</v>
      </c>
      <c r="BM310" s="1" t="s">
        <v>686</v>
      </c>
      <c r="BN310" s="1" t="s">
        <v>139</v>
      </c>
      <c r="BO310" s="1" t="s">
        <v>78</v>
      </c>
      <c r="BP310" s="1" t="s">
        <v>687</v>
      </c>
    </row>
    <row r="311" spans="2:70" ht="14.85" customHeight="1">
      <c r="B311" s="1">
        <v>618</v>
      </c>
      <c r="C311" s="1" t="s">
        <v>1278</v>
      </c>
      <c r="D311" s="1">
        <v>6</v>
      </c>
      <c r="E311" s="1" t="s">
        <v>68</v>
      </c>
      <c r="F311" s="1" t="s">
        <v>1279</v>
      </c>
      <c r="G311" s="1" t="s">
        <v>1278</v>
      </c>
      <c r="H311" s="1" t="s">
        <v>1280</v>
      </c>
      <c r="I311" s="1">
        <v>1993</v>
      </c>
      <c r="J311" s="1" t="s">
        <v>95</v>
      </c>
      <c r="K311"/>
      <c r="L311"/>
      <c r="M311"/>
      <c r="N311"/>
      <c r="O311"/>
      <c r="P311"/>
      <c r="Q311"/>
      <c r="R311"/>
      <c r="S311"/>
      <c r="T311"/>
      <c r="U311"/>
      <c r="V311"/>
      <c r="W311"/>
      <c r="X311"/>
      <c r="Y311"/>
      <c r="Z311"/>
      <c r="AA311" s="1" t="s">
        <v>227</v>
      </c>
      <c r="AB311" s="1"/>
      <c r="AC311" s="1" t="s">
        <v>74</v>
      </c>
      <c r="AE311" s="1" t="s">
        <v>87</v>
      </c>
      <c r="AF311" s="1" t="s">
        <v>100</v>
      </c>
      <c r="AG311" s="1" t="s">
        <v>77</v>
      </c>
      <c r="AI311" s="1" t="s">
        <v>78</v>
      </c>
      <c r="AJ311" s="1" t="s">
        <v>149</v>
      </c>
      <c r="AK311" s="1" t="s">
        <v>102</v>
      </c>
      <c r="AN311" s="1" t="s">
        <v>705</v>
      </c>
      <c r="AO311" s="1" t="s">
        <v>104</v>
      </c>
      <c r="AP311" s="1" t="s">
        <v>83</v>
      </c>
      <c r="AQ311" s="1" t="s">
        <v>196</v>
      </c>
      <c r="AR311" s="1" t="s">
        <v>86</v>
      </c>
      <c r="AS311" s="1" t="s">
        <v>87</v>
      </c>
      <c r="AU311" s="1" t="s">
        <v>88</v>
      </c>
      <c r="AV311" s="1" t="s">
        <v>78</v>
      </c>
      <c r="AW311" s="1" t="s">
        <v>119</v>
      </c>
      <c r="AX311" s="1" t="s">
        <v>87</v>
      </c>
      <c r="AY311" s="1" t="s">
        <v>159</v>
      </c>
      <c r="AZ311" s="1" t="s">
        <v>89</v>
      </c>
      <c r="BA311" s="1" t="s">
        <v>89</v>
      </c>
      <c r="BB311" s="1" t="s">
        <v>665</v>
      </c>
      <c r="BC311" s="1" t="s">
        <v>665</v>
      </c>
      <c r="BD311" s="1" t="s">
        <v>137</v>
      </c>
      <c r="BE311" s="1" t="s">
        <v>93</v>
      </c>
      <c r="BF311" s="1" t="s">
        <v>93</v>
      </c>
      <c r="BG311" s="1" t="s">
        <v>93</v>
      </c>
      <c r="BH311" s="1" t="s">
        <v>93</v>
      </c>
      <c r="BI311" s="1" t="s">
        <v>93</v>
      </c>
      <c r="BJ311" s="1" t="s">
        <v>93</v>
      </c>
      <c r="BK311" s="1" t="s">
        <v>94</v>
      </c>
      <c r="BL311" s="1" t="s">
        <v>94</v>
      </c>
      <c r="BM311" s="1" t="s">
        <v>695</v>
      </c>
      <c r="BN311" s="1" t="s">
        <v>177</v>
      </c>
      <c r="BO311" s="1" t="s">
        <v>78</v>
      </c>
      <c r="BP311" s="1" t="s">
        <v>667</v>
      </c>
      <c r="BR311" s="1" t="s">
        <v>1281</v>
      </c>
    </row>
    <row r="312" spans="2:70" ht="14.85" customHeight="1">
      <c r="B312" s="1">
        <v>619</v>
      </c>
      <c r="C312" s="1" t="s">
        <v>1282</v>
      </c>
      <c r="D312" s="1">
        <v>6</v>
      </c>
      <c r="E312" s="1" t="s">
        <v>68</v>
      </c>
      <c r="F312" s="1" t="s">
        <v>1283</v>
      </c>
      <c r="G312" s="1" t="s">
        <v>1282</v>
      </c>
      <c r="H312" s="1" t="s">
        <v>1284</v>
      </c>
      <c r="I312" s="1">
        <v>1985</v>
      </c>
      <c r="J312" s="1" t="s">
        <v>95</v>
      </c>
      <c r="K312"/>
      <c r="L312"/>
      <c r="M312"/>
      <c r="N312"/>
      <c r="O312"/>
      <c r="P312"/>
      <c r="Q312"/>
      <c r="R312"/>
      <c r="S312"/>
      <c r="T312"/>
      <c r="U312"/>
      <c r="V312"/>
      <c r="W312"/>
      <c r="X312"/>
      <c r="Y312"/>
      <c r="Z312"/>
      <c r="AA312" s="1" t="s">
        <v>1285</v>
      </c>
      <c r="AB312" s="1"/>
      <c r="AC312" s="1" t="s">
        <v>148</v>
      </c>
      <c r="AE312" s="1" t="s">
        <v>87</v>
      </c>
      <c r="AF312" s="1" t="s">
        <v>100</v>
      </c>
      <c r="AG312" s="1" t="s">
        <v>77</v>
      </c>
      <c r="AI312" s="1" t="s">
        <v>87</v>
      </c>
      <c r="AJ312" s="1" t="s">
        <v>116</v>
      </c>
      <c r="AK312" s="1" t="s">
        <v>156</v>
      </c>
      <c r="AL312" s="1" t="s">
        <v>157</v>
      </c>
      <c r="AN312" s="1" t="s">
        <v>739</v>
      </c>
      <c r="AO312" s="1" t="s">
        <v>104</v>
      </c>
      <c r="AP312" s="1" t="s">
        <v>104</v>
      </c>
      <c r="AQ312" s="1" t="s">
        <v>176</v>
      </c>
      <c r="AR312" s="1" t="s">
        <v>86</v>
      </c>
      <c r="AS312" s="1" t="s">
        <v>87</v>
      </c>
      <c r="AU312" s="1" t="s">
        <v>88</v>
      </c>
      <c r="AV312" s="1" t="s">
        <v>78</v>
      </c>
      <c r="AW312" s="1" t="s">
        <v>158</v>
      </c>
      <c r="AX312" s="1" t="s">
        <v>87</v>
      </c>
      <c r="AY312" s="1" t="s">
        <v>159</v>
      </c>
      <c r="AZ312" s="1" t="s">
        <v>89</v>
      </c>
      <c r="BA312" s="1" t="s">
        <v>89</v>
      </c>
      <c r="BB312" s="1" t="s">
        <v>665</v>
      </c>
      <c r="BC312" s="1" t="s">
        <v>665</v>
      </c>
      <c r="BD312" s="1" t="s">
        <v>137</v>
      </c>
      <c r="BE312" s="1" t="s">
        <v>93</v>
      </c>
      <c r="BF312" s="1" t="s">
        <v>93</v>
      </c>
      <c r="BG312" s="1" t="s">
        <v>92</v>
      </c>
      <c r="BH312" s="1" t="s">
        <v>92</v>
      </c>
      <c r="BI312" s="1" t="s">
        <v>92</v>
      </c>
      <c r="BJ312" s="1" t="s">
        <v>92</v>
      </c>
      <c r="BK312" s="1" t="s">
        <v>124</v>
      </c>
      <c r="BL312" s="1" t="s">
        <v>94</v>
      </c>
      <c r="BM312" s="1" t="s">
        <v>672</v>
      </c>
      <c r="BN312" s="1" t="s">
        <v>177</v>
      </c>
      <c r="BO312" s="1" t="s">
        <v>78</v>
      </c>
      <c r="BP312" s="1" t="s">
        <v>687</v>
      </c>
      <c r="BR312" s="1" t="s">
        <v>1286</v>
      </c>
    </row>
    <row r="313" spans="2:70" ht="14.85" customHeight="1">
      <c r="B313" s="1">
        <v>620</v>
      </c>
      <c r="C313" s="1" t="s">
        <v>1287</v>
      </c>
      <c r="D313" s="1">
        <v>6</v>
      </c>
      <c r="E313" s="1" t="s">
        <v>68</v>
      </c>
      <c r="F313" s="1" t="s">
        <v>1288</v>
      </c>
      <c r="G313" s="1" t="s">
        <v>1287</v>
      </c>
      <c r="H313" s="1" t="s">
        <v>1289</v>
      </c>
      <c r="I313" s="1">
        <v>2009</v>
      </c>
      <c r="J313" s="1" t="s">
        <v>161</v>
      </c>
      <c r="K313"/>
      <c r="L313"/>
      <c r="M313"/>
      <c r="N313"/>
      <c r="O313" s="1" t="s">
        <v>99</v>
      </c>
      <c r="P313"/>
      <c r="Q313"/>
      <c r="R313"/>
      <c r="S313"/>
      <c r="T313"/>
      <c r="U313"/>
      <c r="V313"/>
      <c r="W313"/>
      <c r="X313"/>
      <c r="Y313"/>
      <c r="Z313"/>
      <c r="AA313"/>
      <c r="AB313"/>
      <c r="AC313" s="1" t="s">
        <v>135</v>
      </c>
      <c r="AI313" s="1" t="s">
        <v>88</v>
      </c>
      <c r="AO313" s="1" t="s">
        <v>104</v>
      </c>
      <c r="AP313" s="1" t="s">
        <v>84</v>
      </c>
      <c r="AQ313" s="1" t="s">
        <v>85</v>
      </c>
      <c r="AR313" s="1" t="s">
        <v>105</v>
      </c>
      <c r="AS313" s="1" t="s">
        <v>87</v>
      </c>
      <c r="AU313" s="1" t="s">
        <v>88</v>
      </c>
      <c r="AV313" s="1" t="s">
        <v>78</v>
      </c>
      <c r="AW313" s="1" t="s">
        <v>119</v>
      </c>
      <c r="AX313" s="1" t="s">
        <v>87</v>
      </c>
      <c r="AY313" s="1" t="s">
        <v>107</v>
      </c>
      <c r="AZ313" s="1" t="s">
        <v>170</v>
      </c>
      <c r="BA313" s="1" t="s">
        <v>89</v>
      </c>
      <c r="BB313" s="1" t="s">
        <v>665</v>
      </c>
      <c r="BC313" s="1" t="s">
        <v>230</v>
      </c>
      <c r="BD313" s="1" t="s">
        <v>137</v>
      </c>
      <c r="BE313" s="1" t="s">
        <v>93</v>
      </c>
      <c r="BF313" s="1" t="s">
        <v>93</v>
      </c>
      <c r="BG313" s="1" t="s">
        <v>92</v>
      </c>
      <c r="BH313" s="1" t="s">
        <v>123</v>
      </c>
      <c r="BI313" s="1" t="s">
        <v>123</v>
      </c>
      <c r="BJ313" s="1" t="s">
        <v>92</v>
      </c>
      <c r="BK313" s="1" t="s">
        <v>94</v>
      </c>
      <c r="BL313" s="1" t="s">
        <v>138</v>
      </c>
      <c r="BM313" s="1" t="s">
        <v>691</v>
      </c>
      <c r="BN313" s="1" t="s">
        <v>102</v>
      </c>
      <c r="BO313" s="1" t="s">
        <v>78</v>
      </c>
      <c r="BP313" s="1" t="s">
        <v>687</v>
      </c>
    </row>
    <row r="314" spans="2:70" ht="14.85" customHeight="1">
      <c r="B314" s="1">
        <v>625</v>
      </c>
      <c r="C314" s="1" t="s">
        <v>1294</v>
      </c>
      <c r="D314" s="1">
        <v>6</v>
      </c>
      <c r="E314" s="1" t="s">
        <v>68</v>
      </c>
      <c r="F314" s="1" t="s">
        <v>1295</v>
      </c>
      <c r="G314" s="1" t="s">
        <v>1294</v>
      </c>
      <c r="H314" s="1" t="s">
        <v>1296</v>
      </c>
      <c r="I314" s="1">
        <v>2012</v>
      </c>
      <c r="J314" s="1" t="s">
        <v>72</v>
      </c>
      <c r="K314"/>
      <c r="L314"/>
      <c r="M314"/>
      <c r="N314" s="1" t="s">
        <v>1178</v>
      </c>
      <c r="O314"/>
      <c r="P314"/>
      <c r="Q314"/>
      <c r="R314"/>
      <c r="S314"/>
      <c r="T314"/>
      <c r="U314"/>
      <c r="V314"/>
      <c r="W314"/>
      <c r="X314"/>
      <c r="Y314"/>
      <c r="Z314"/>
      <c r="AA314"/>
      <c r="AB314"/>
      <c r="AC314" s="1" t="s">
        <v>135</v>
      </c>
      <c r="AI314" s="1" t="s">
        <v>88</v>
      </c>
      <c r="AO314" s="1" t="s">
        <v>128</v>
      </c>
      <c r="AP314" s="1" t="s">
        <v>104</v>
      </c>
      <c r="AQ314" s="1" t="s">
        <v>118</v>
      </c>
      <c r="AR314" s="1" t="s">
        <v>105</v>
      </c>
      <c r="AS314" s="1" t="s">
        <v>87</v>
      </c>
      <c r="AU314" s="1" t="s">
        <v>88</v>
      </c>
      <c r="AV314" s="1" t="s">
        <v>78</v>
      </c>
      <c r="AW314" s="1" t="s">
        <v>119</v>
      </c>
      <c r="AX314" s="1" t="s">
        <v>87</v>
      </c>
      <c r="AY314" s="1" t="s">
        <v>107</v>
      </c>
      <c r="AZ314" s="1" t="s">
        <v>89</v>
      </c>
      <c r="BA314" s="1" t="s">
        <v>89</v>
      </c>
      <c r="BB314" s="1" t="s">
        <v>665</v>
      </c>
      <c r="BC314" s="1" t="s">
        <v>659</v>
      </c>
      <c r="BD314" s="1" t="s">
        <v>137</v>
      </c>
      <c r="BE314" s="1" t="s">
        <v>93</v>
      </c>
      <c r="BF314" s="1" t="s">
        <v>93</v>
      </c>
      <c r="BG314" s="1" t="s">
        <v>92</v>
      </c>
      <c r="BH314" s="1" t="s">
        <v>92</v>
      </c>
      <c r="BI314" s="1" t="s">
        <v>123</v>
      </c>
      <c r="BJ314" s="1" t="s">
        <v>93</v>
      </c>
      <c r="BK314" s="1" t="s">
        <v>94</v>
      </c>
      <c r="BL314" s="1" t="s">
        <v>138</v>
      </c>
      <c r="BM314" s="1" t="s">
        <v>691</v>
      </c>
      <c r="BN314" s="1" t="s">
        <v>192</v>
      </c>
      <c r="BO314" s="1" t="s">
        <v>78</v>
      </c>
      <c r="BP314" s="1" t="s">
        <v>677</v>
      </c>
    </row>
    <row r="315" spans="2:70" ht="14.85" customHeight="1">
      <c r="B315" s="1">
        <v>624</v>
      </c>
      <c r="C315" s="1" t="s">
        <v>1290</v>
      </c>
      <c r="D315" s="1">
        <v>6</v>
      </c>
      <c r="E315" s="1" t="s">
        <v>68</v>
      </c>
      <c r="F315" s="1" t="s">
        <v>1291</v>
      </c>
      <c r="G315" s="1" t="s">
        <v>1290</v>
      </c>
      <c r="H315" s="1" t="s">
        <v>1292</v>
      </c>
      <c r="I315" s="1">
        <v>2013</v>
      </c>
      <c r="J315" s="1" t="s">
        <v>97</v>
      </c>
      <c r="K315"/>
      <c r="L315"/>
      <c r="M315"/>
      <c r="N315"/>
      <c r="O315"/>
      <c r="P315"/>
      <c r="Q315"/>
      <c r="R315"/>
      <c r="S315"/>
      <c r="T315"/>
      <c r="U315"/>
      <c r="V315"/>
      <c r="W315"/>
      <c r="X315" s="1" t="s">
        <v>326</v>
      </c>
      <c r="Y315"/>
      <c r="Z315"/>
      <c r="AA315"/>
      <c r="AB315"/>
      <c r="AC315" s="1" t="s">
        <v>74</v>
      </c>
      <c r="AE315" s="1" t="s">
        <v>87</v>
      </c>
      <c r="AF315" s="1" t="s">
        <v>175</v>
      </c>
      <c r="AG315" s="1" t="s">
        <v>164</v>
      </c>
      <c r="AI315" s="1" t="s">
        <v>78</v>
      </c>
      <c r="AJ315" s="1" t="s">
        <v>116</v>
      </c>
      <c r="AK315" s="1" t="s">
        <v>80</v>
      </c>
      <c r="AN315" s="1" t="s">
        <v>657</v>
      </c>
      <c r="AO315" s="1" t="s">
        <v>83</v>
      </c>
      <c r="AP315" s="1" t="s">
        <v>104</v>
      </c>
      <c r="AQ315" s="1" t="s">
        <v>85</v>
      </c>
      <c r="AR315" s="1" t="s">
        <v>105</v>
      </c>
      <c r="AS315" s="1" t="s">
        <v>87</v>
      </c>
      <c r="AU315" s="1" t="s">
        <v>88</v>
      </c>
      <c r="AV315" s="1" t="s">
        <v>78</v>
      </c>
      <c r="AW315" s="1" t="s">
        <v>106</v>
      </c>
      <c r="AX315" s="1" t="s">
        <v>87</v>
      </c>
      <c r="AY315" s="1" t="s">
        <v>107</v>
      </c>
      <c r="AZ315" s="1" t="s">
        <v>89</v>
      </c>
      <c r="BA315" s="1" t="s">
        <v>89</v>
      </c>
      <c r="BB315" s="1" t="s">
        <v>665</v>
      </c>
      <c r="BC315" s="1" t="s">
        <v>90</v>
      </c>
      <c r="BD315" s="1" t="s">
        <v>91</v>
      </c>
      <c r="BE315" s="1" t="s">
        <v>92</v>
      </c>
      <c r="BF315" s="1" t="s">
        <v>123</v>
      </c>
      <c r="BG315" s="1" t="s">
        <v>92</v>
      </c>
      <c r="BH315" s="1" t="s">
        <v>92</v>
      </c>
      <c r="BI315" s="1" t="s">
        <v>122</v>
      </c>
      <c r="BJ315" s="1" t="s">
        <v>92</v>
      </c>
      <c r="BK315" s="1" t="s">
        <v>94</v>
      </c>
      <c r="BL315" s="1" t="s">
        <v>94</v>
      </c>
      <c r="BM315" s="1" t="s">
        <v>691</v>
      </c>
      <c r="BN315" s="1" t="s">
        <v>418</v>
      </c>
      <c r="BO315" s="1" t="s">
        <v>78</v>
      </c>
      <c r="BP315" s="1" t="s">
        <v>660</v>
      </c>
      <c r="BR315" s="1" t="s">
        <v>1293</v>
      </c>
    </row>
    <row r="316" spans="2:70" ht="14.85" customHeight="1">
      <c r="B316" s="1">
        <v>626</v>
      </c>
      <c r="C316" s="1" t="s">
        <v>1297</v>
      </c>
      <c r="D316" s="1">
        <v>6</v>
      </c>
      <c r="E316" s="1" t="s">
        <v>68</v>
      </c>
      <c r="F316" s="1" t="s">
        <v>1298</v>
      </c>
      <c r="G316" s="1" t="s">
        <v>1297</v>
      </c>
      <c r="H316" s="1" t="s">
        <v>1299</v>
      </c>
      <c r="I316" s="1">
        <v>2014</v>
      </c>
      <c r="J316" s="1" t="s">
        <v>72</v>
      </c>
      <c r="K316"/>
      <c r="L316"/>
      <c r="M316"/>
      <c r="N316" s="1" t="s">
        <v>134</v>
      </c>
      <c r="O316"/>
      <c r="P316"/>
      <c r="Q316"/>
      <c r="R316"/>
      <c r="S316"/>
      <c r="T316"/>
      <c r="U316"/>
      <c r="V316"/>
      <c r="W316"/>
      <c r="X316"/>
      <c r="Y316"/>
      <c r="Z316"/>
      <c r="AA316"/>
      <c r="AB316"/>
      <c r="AC316" s="1" t="s">
        <v>135</v>
      </c>
      <c r="AI316" s="1" t="s">
        <v>88</v>
      </c>
      <c r="AO316" s="1" t="s">
        <v>84</v>
      </c>
      <c r="AP316" s="1" t="s">
        <v>104</v>
      </c>
      <c r="AQ316" s="1" t="s">
        <v>176</v>
      </c>
      <c r="AR316" s="1" t="s">
        <v>130</v>
      </c>
      <c r="AS316" s="1" t="s">
        <v>87</v>
      </c>
      <c r="AU316" s="1" t="s">
        <v>88</v>
      </c>
      <c r="AV316" s="1" t="s">
        <v>78</v>
      </c>
      <c r="AW316" s="1" t="s">
        <v>106</v>
      </c>
      <c r="AX316" s="1" t="s">
        <v>87</v>
      </c>
      <c r="AY316" s="1" t="s">
        <v>107</v>
      </c>
      <c r="AZ316" s="1" t="s">
        <v>170</v>
      </c>
      <c r="BA316" s="1" t="s">
        <v>89</v>
      </c>
      <c r="BB316" s="1" t="s">
        <v>659</v>
      </c>
      <c r="BC316" s="1" t="s">
        <v>659</v>
      </c>
      <c r="BD316" s="1" t="s">
        <v>137</v>
      </c>
      <c r="BE316" s="1" t="s">
        <v>93</v>
      </c>
      <c r="BF316" s="1" t="s">
        <v>123</v>
      </c>
      <c r="BG316" s="1" t="s">
        <v>123</v>
      </c>
      <c r="BH316" s="1" t="s">
        <v>123</v>
      </c>
      <c r="BI316" s="1" t="s">
        <v>191</v>
      </c>
      <c r="BJ316" s="1" t="s">
        <v>93</v>
      </c>
      <c r="BK316" s="1" t="s">
        <v>124</v>
      </c>
      <c r="BL316" s="1" t="s">
        <v>138</v>
      </c>
      <c r="BM316" s="1" t="s">
        <v>691</v>
      </c>
      <c r="BN316" s="1" t="s">
        <v>192</v>
      </c>
      <c r="BO316" s="1" t="s">
        <v>78</v>
      </c>
      <c r="BP316" s="1" t="s">
        <v>687</v>
      </c>
    </row>
    <row r="317" spans="2:70" ht="14.85" customHeight="1">
      <c r="B317" s="1">
        <v>627</v>
      </c>
      <c r="C317" s="1" t="s">
        <v>1300</v>
      </c>
      <c r="D317" s="1">
        <v>6</v>
      </c>
      <c r="E317" s="1" t="s">
        <v>68</v>
      </c>
      <c r="F317" s="1" t="s">
        <v>1301</v>
      </c>
      <c r="G317" s="1" t="s">
        <v>1300</v>
      </c>
      <c r="H317" s="1" t="s">
        <v>1302</v>
      </c>
      <c r="I317" s="1">
        <v>2010</v>
      </c>
      <c r="J317" s="1" t="s">
        <v>161</v>
      </c>
      <c r="K317"/>
      <c r="L317"/>
      <c r="M317"/>
      <c r="N317"/>
      <c r="O317" s="1" t="s">
        <v>911</v>
      </c>
      <c r="P317"/>
      <c r="Q317"/>
      <c r="R317"/>
      <c r="S317"/>
      <c r="T317"/>
      <c r="U317"/>
      <c r="V317"/>
      <c r="W317"/>
      <c r="X317"/>
      <c r="Y317"/>
      <c r="Z317"/>
      <c r="AA317"/>
      <c r="AB317"/>
      <c r="AC317" s="1" t="s">
        <v>135</v>
      </c>
      <c r="AI317" s="1" t="s">
        <v>88</v>
      </c>
      <c r="AO317" s="1" t="s">
        <v>83</v>
      </c>
      <c r="AP317" s="1" t="s">
        <v>104</v>
      </c>
      <c r="AQ317" s="1" t="s">
        <v>196</v>
      </c>
      <c r="AR317" s="1" t="s">
        <v>86</v>
      </c>
      <c r="AS317" s="1" t="s">
        <v>87</v>
      </c>
      <c r="AU317" s="1" t="s">
        <v>88</v>
      </c>
      <c r="AV317" s="1" t="s">
        <v>78</v>
      </c>
      <c r="AW317" s="1" t="s">
        <v>119</v>
      </c>
      <c r="AX317" s="1" t="s">
        <v>87</v>
      </c>
      <c r="AY317" s="1" t="s">
        <v>107</v>
      </c>
      <c r="AZ317" s="1" t="s">
        <v>89</v>
      </c>
      <c r="BA317" s="1" t="s">
        <v>89</v>
      </c>
      <c r="BB317" s="1" t="s">
        <v>659</v>
      </c>
      <c r="BC317" s="1" t="s">
        <v>698</v>
      </c>
      <c r="BD317" s="1" t="s">
        <v>137</v>
      </c>
      <c r="BE317" s="1" t="s">
        <v>93</v>
      </c>
      <c r="BF317" s="1" t="s">
        <v>92</v>
      </c>
      <c r="BG317" s="1" t="s">
        <v>93</v>
      </c>
      <c r="BH317" s="1" t="s">
        <v>93</v>
      </c>
      <c r="BI317" s="1" t="s">
        <v>123</v>
      </c>
      <c r="BJ317" s="1" t="s">
        <v>93</v>
      </c>
      <c r="BK317" s="1" t="s">
        <v>94</v>
      </c>
      <c r="BL317" s="1" t="s">
        <v>138</v>
      </c>
      <c r="BM317" s="1" t="s">
        <v>691</v>
      </c>
      <c r="BN317" s="1" t="s">
        <v>192</v>
      </c>
      <c r="BO317" s="1" t="s">
        <v>78</v>
      </c>
      <c r="BP317" s="1" t="s">
        <v>660</v>
      </c>
    </row>
    <row r="318" spans="2:70" ht="14.85" customHeight="1">
      <c r="B318" s="1">
        <v>630</v>
      </c>
      <c r="C318" s="1" t="s">
        <v>1303</v>
      </c>
      <c r="D318" s="1">
        <v>6</v>
      </c>
      <c r="E318" s="1" t="s">
        <v>68</v>
      </c>
      <c r="F318" s="1" t="s">
        <v>1304</v>
      </c>
      <c r="G318" s="1" t="s">
        <v>1303</v>
      </c>
      <c r="H318" s="1" t="s">
        <v>1305</v>
      </c>
      <c r="I318" s="1">
        <v>2015</v>
      </c>
      <c r="J318" s="1" t="s">
        <v>97</v>
      </c>
      <c r="K318"/>
      <c r="L318"/>
      <c r="M318"/>
      <c r="N318"/>
      <c r="O318"/>
      <c r="P318"/>
      <c r="Q318"/>
      <c r="R318"/>
      <c r="S318"/>
      <c r="T318"/>
      <c r="U318"/>
      <c r="V318"/>
      <c r="W318"/>
      <c r="X318" s="1" t="s">
        <v>98</v>
      </c>
      <c r="Y318"/>
      <c r="Z318"/>
      <c r="AA318"/>
      <c r="AB318"/>
      <c r="AC318" s="1" t="s">
        <v>148</v>
      </c>
      <c r="AE318" s="1" t="s">
        <v>162</v>
      </c>
      <c r="AF318" s="1" t="s">
        <v>175</v>
      </c>
      <c r="AG318" s="1" t="s">
        <v>164</v>
      </c>
      <c r="AI318" s="1" t="s">
        <v>78</v>
      </c>
      <c r="AJ318" s="1" t="s">
        <v>79</v>
      </c>
      <c r="AK318" s="1" t="s">
        <v>80</v>
      </c>
      <c r="AM318" s="1" t="s">
        <v>222</v>
      </c>
      <c r="AN318" s="1" t="s">
        <v>657</v>
      </c>
      <c r="AO318" s="1" t="s">
        <v>104</v>
      </c>
      <c r="AP318" s="1" t="s">
        <v>84</v>
      </c>
      <c r="AQ318" s="1" t="s">
        <v>85</v>
      </c>
      <c r="AR318" s="1" t="s">
        <v>86</v>
      </c>
      <c r="AS318" s="1" t="s">
        <v>87</v>
      </c>
      <c r="AU318" s="1" t="s">
        <v>88</v>
      </c>
      <c r="AV318" s="1" t="s">
        <v>87</v>
      </c>
      <c r="AX318" s="1" t="s">
        <v>88</v>
      </c>
      <c r="AZ318" s="1" t="s">
        <v>89</v>
      </c>
      <c r="BA318" s="1" t="s">
        <v>89</v>
      </c>
      <c r="BB318" s="1" t="s">
        <v>665</v>
      </c>
      <c r="BC318" s="1" t="s">
        <v>665</v>
      </c>
      <c r="BD318" s="1" t="s">
        <v>144</v>
      </c>
      <c r="BE318" s="1" t="s">
        <v>92</v>
      </c>
      <c r="BF318" s="1" t="s">
        <v>92</v>
      </c>
      <c r="BG318" s="1" t="s">
        <v>92</v>
      </c>
      <c r="BH318" s="1" t="s">
        <v>92</v>
      </c>
      <c r="BI318" s="1" t="s">
        <v>92</v>
      </c>
      <c r="BJ318" s="1" t="s">
        <v>92</v>
      </c>
      <c r="BK318" s="1" t="s">
        <v>94</v>
      </c>
      <c r="BL318" s="1" t="s">
        <v>94</v>
      </c>
      <c r="BM318" s="1" t="s">
        <v>109</v>
      </c>
      <c r="BN318" s="1" t="s">
        <v>125</v>
      </c>
      <c r="BO318" s="1" t="s">
        <v>78</v>
      </c>
      <c r="BP318" s="1" t="s">
        <v>677</v>
      </c>
    </row>
    <row r="319" spans="2:70" ht="14.85" customHeight="1">
      <c r="B319" s="1">
        <v>631</v>
      </c>
      <c r="C319" s="1" t="s">
        <v>1306</v>
      </c>
      <c r="D319" s="1">
        <v>6</v>
      </c>
      <c r="E319" s="1" t="s">
        <v>68</v>
      </c>
      <c r="F319" s="1" t="s">
        <v>1307</v>
      </c>
      <c r="G319" s="1" t="s">
        <v>1306</v>
      </c>
      <c r="H319" s="1" t="s">
        <v>1308</v>
      </c>
      <c r="I319" s="1">
        <v>2013</v>
      </c>
      <c r="J319" s="1" t="s">
        <v>161</v>
      </c>
      <c r="K319"/>
      <c r="L319"/>
      <c r="M319"/>
      <c r="N319"/>
      <c r="O319" s="1" t="s">
        <v>96</v>
      </c>
      <c r="P319"/>
      <c r="Q319"/>
      <c r="R319"/>
      <c r="S319"/>
      <c r="T319"/>
      <c r="U319"/>
      <c r="V319"/>
      <c r="W319"/>
      <c r="X319"/>
      <c r="Y319"/>
      <c r="Z319"/>
      <c r="AA319"/>
      <c r="AB319"/>
      <c r="AC319" s="1" t="s">
        <v>135</v>
      </c>
      <c r="AI319" s="1" t="s">
        <v>88</v>
      </c>
      <c r="AO319" s="1" t="s">
        <v>84</v>
      </c>
      <c r="AP319" s="1" t="s">
        <v>104</v>
      </c>
      <c r="AQ319" s="1" t="s">
        <v>118</v>
      </c>
      <c r="AR319" s="1" t="s">
        <v>102</v>
      </c>
      <c r="AS319" s="1" t="s">
        <v>87</v>
      </c>
      <c r="AU319" s="1" t="s">
        <v>88</v>
      </c>
      <c r="AV319" s="1" t="s">
        <v>78</v>
      </c>
      <c r="AW319" s="1" t="s">
        <v>158</v>
      </c>
      <c r="AX319" s="1" t="s">
        <v>87</v>
      </c>
      <c r="AY319" s="1" t="s">
        <v>107</v>
      </c>
      <c r="AZ319" s="1" t="s">
        <v>89</v>
      </c>
      <c r="BA319" s="1" t="s">
        <v>89</v>
      </c>
      <c r="BB319" s="1" t="s">
        <v>665</v>
      </c>
      <c r="BC319" s="1" t="s">
        <v>230</v>
      </c>
      <c r="BD319" s="1" t="s">
        <v>137</v>
      </c>
      <c r="BE319" s="1" t="s">
        <v>92</v>
      </c>
      <c r="BF319" s="1" t="s">
        <v>93</v>
      </c>
      <c r="BG319" s="1" t="s">
        <v>92</v>
      </c>
      <c r="BH319" s="1" t="s">
        <v>93</v>
      </c>
      <c r="BI319" s="1" t="s">
        <v>93</v>
      </c>
      <c r="BJ319" s="1" t="s">
        <v>93</v>
      </c>
      <c r="BK319" s="1" t="s">
        <v>138</v>
      </c>
      <c r="BL319" s="1" t="s">
        <v>94</v>
      </c>
      <c r="BM319" s="1" t="s">
        <v>691</v>
      </c>
      <c r="BN319" s="1" t="s">
        <v>192</v>
      </c>
      <c r="BO319" s="1" t="s">
        <v>87</v>
      </c>
      <c r="BR319" s="1" t="s">
        <v>1309</v>
      </c>
    </row>
    <row r="320" spans="2:70" ht="14.85" customHeight="1">
      <c r="B320" s="1">
        <v>632</v>
      </c>
      <c r="C320" s="1" t="s">
        <v>1310</v>
      </c>
      <c r="D320" s="1">
        <v>6</v>
      </c>
      <c r="E320" s="1" t="s">
        <v>68</v>
      </c>
      <c r="F320" s="1" t="s">
        <v>1311</v>
      </c>
      <c r="G320" s="1" t="s">
        <v>1310</v>
      </c>
      <c r="H320" s="1" t="s">
        <v>1312</v>
      </c>
      <c r="I320" s="1">
        <v>2015</v>
      </c>
      <c r="J320" s="1" t="s">
        <v>72</v>
      </c>
      <c r="K320"/>
      <c r="L320"/>
      <c r="M320"/>
      <c r="N320" s="1" t="s">
        <v>134</v>
      </c>
      <c r="O320"/>
      <c r="P320"/>
      <c r="Q320"/>
      <c r="R320"/>
      <c r="S320"/>
      <c r="T320"/>
      <c r="U320"/>
      <c r="V320"/>
      <c r="W320"/>
      <c r="X320"/>
      <c r="Y320"/>
      <c r="Z320"/>
      <c r="AA320"/>
      <c r="AB320"/>
      <c r="AC320" s="1" t="s">
        <v>135</v>
      </c>
      <c r="AI320" s="1" t="s">
        <v>88</v>
      </c>
      <c r="AO320" s="1" t="s">
        <v>84</v>
      </c>
      <c r="AP320" s="1" t="s">
        <v>83</v>
      </c>
      <c r="AQ320" s="1" t="s">
        <v>129</v>
      </c>
      <c r="AR320" s="1" t="s">
        <v>130</v>
      </c>
      <c r="AS320" s="1" t="s">
        <v>87</v>
      </c>
      <c r="AU320" s="1" t="s">
        <v>88</v>
      </c>
      <c r="AV320" s="1" t="s">
        <v>78</v>
      </c>
      <c r="AW320" s="1" t="s">
        <v>106</v>
      </c>
      <c r="AX320" s="1" t="s">
        <v>87</v>
      </c>
      <c r="AY320" s="1" t="s">
        <v>107</v>
      </c>
      <c r="AZ320" s="1" t="s">
        <v>170</v>
      </c>
      <c r="BA320" s="1" t="s">
        <v>89</v>
      </c>
      <c r="BB320" s="1" t="s">
        <v>659</v>
      </c>
      <c r="BC320" s="1" t="s">
        <v>659</v>
      </c>
      <c r="BD320" s="1" t="s">
        <v>137</v>
      </c>
      <c r="BE320" s="1" t="s">
        <v>93</v>
      </c>
      <c r="BF320" s="1" t="s">
        <v>92</v>
      </c>
      <c r="BG320" s="1" t="s">
        <v>92</v>
      </c>
      <c r="BH320" s="1" t="s">
        <v>93</v>
      </c>
      <c r="BI320" s="1" t="s">
        <v>123</v>
      </c>
      <c r="BJ320" s="1" t="s">
        <v>93</v>
      </c>
      <c r="BK320" s="1" t="s">
        <v>124</v>
      </c>
      <c r="BL320" s="1" t="s">
        <v>138</v>
      </c>
      <c r="BM320" s="1" t="s">
        <v>691</v>
      </c>
      <c r="BN320" s="1" t="s">
        <v>208</v>
      </c>
      <c r="BO320" s="1" t="s">
        <v>78</v>
      </c>
      <c r="BP320" s="1" t="s">
        <v>660</v>
      </c>
      <c r="BR320" s="2" t="s">
        <v>1313</v>
      </c>
    </row>
    <row r="321" spans="2:70" ht="14.85" customHeight="1">
      <c r="B321" s="1">
        <v>633</v>
      </c>
      <c r="C321" s="1" t="s">
        <v>1314</v>
      </c>
      <c r="D321" s="1">
        <v>6</v>
      </c>
      <c r="E321" s="1" t="s">
        <v>68</v>
      </c>
      <c r="F321" s="1" t="s">
        <v>1315</v>
      </c>
      <c r="G321" s="1" t="s">
        <v>1314</v>
      </c>
      <c r="H321" s="1" t="s">
        <v>1316</v>
      </c>
      <c r="I321" s="1">
        <v>2013</v>
      </c>
      <c r="J321" s="1" t="s">
        <v>226</v>
      </c>
      <c r="L321" s="2" t="s">
        <v>245</v>
      </c>
      <c r="AC321" s="1" t="s">
        <v>135</v>
      </c>
      <c r="AI321" s="1" t="s">
        <v>88</v>
      </c>
      <c r="AO321" s="1" t="s">
        <v>84</v>
      </c>
      <c r="AP321" s="1" t="s">
        <v>83</v>
      </c>
      <c r="AQ321" s="1" t="s">
        <v>85</v>
      </c>
      <c r="AR321" s="1" t="s">
        <v>86</v>
      </c>
      <c r="AS321" s="1" t="s">
        <v>87</v>
      </c>
      <c r="AU321" s="1" t="s">
        <v>88</v>
      </c>
      <c r="AV321" s="1" t="s">
        <v>78</v>
      </c>
      <c r="AW321" s="1" t="s">
        <v>106</v>
      </c>
      <c r="AX321" s="1" t="s">
        <v>87</v>
      </c>
      <c r="AY321" s="1" t="s">
        <v>107</v>
      </c>
      <c r="AZ321" s="1" t="s">
        <v>89</v>
      </c>
      <c r="BA321" s="1" t="s">
        <v>89</v>
      </c>
      <c r="BB321" s="1" t="s">
        <v>698</v>
      </c>
      <c r="BC321" s="1" t="s">
        <v>659</v>
      </c>
      <c r="BD321" s="1" t="s">
        <v>137</v>
      </c>
      <c r="BE321" s="1" t="s">
        <v>93</v>
      </c>
      <c r="BF321" s="1" t="s">
        <v>93</v>
      </c>
      <c r="BG321" s="1" t="s">
        <v>93</v>
      </c>
      <c r="BH321" s="1" t="s">
        <v>93</v>
      </c>
      <c r="BI321" s="1" t="s">
        <v>93</v>
      </c>
      <c r="BJ321" s="1" t="s">
        <v>92</v>
      </c>
      <c r="BK321" s="1" t="s">
        <v>138</v>
      </c>
      <c r="BL321" s="1" t="s">
        <v>138</v>
      </c>
      <c r="BM321" s="1" t="s">
        <v>691</v>
      </c>
      <c r="BN321" s="1" t="s">
        <v>192</v>
      </c>
      <c r="BO321" s="1" t="s">
        <v>78</v>
      </c>
      <c r="BP321" s="1" t="s">
        <v>156</v>
      </c>
      <c r="BQ321" s="1" t="s">
        <v>1317</v>
      </c>
      <c r="BR321" s="1" t="s">
        <v>1318</v>
      </c>
    </row>
    <row r="322" spans="2:70" ht="26.85" customHeight="1">
      <c r="B322" s="1">
        <v>634</v>
      </c>
      <c r="C322" s="1" t="s">
        <v>1319</v>
      </c>
      <c r="D322" s="1">
        <v>6</v>
      </c>
      <c r="E322" s="1" t="s">
        <v>68</v>
      </c>
      <c r="F322" s="1" t="s">
        <v>1320</v>
      </c>
      <c r="G322" s="1" t="s">
        <v>1319</v>
      </c>
      <c r="H322" s="1" t="s">
        <v>1321</v>
      </c>
      <c r="I322" s="1">
        <v>2011</v>
      </c>
      <c r="J322" s="1" t="s">
        <v>161</v>
      </c>
      <c r="K322"/>
      <c r="L322"/>
      <c r="M322"/>
      <c r="N322"/>
      <c r="O322" s="1" t="s">
        <v>99</v>
      </c>
      <c r="P322"/>
      <c r="Q322"/>
      <c r="R322"/>
      <c r="S322"/>
      <c r="T322"/>
      <c r="U322"/>
      <c r="V322"/>
      <c r="W322"/>
      <c r="X322"/>
      <c r="Y322"/>
      <c r="Z322"/>
      <c r="AA322"/>
      <c r="AB322"/>
      <c r="AC322" s="1" t="s">
        <v>135</v>
      </c>
      <c r="AI322" s="1" t="s">
        <v>88</v>
      </c>
      <c r="AO322" s="1" t="s">
        <v>136</v>
      </c>
      <c r="AP322" s="1" t="s">
        <v>83</v>
      </c>
      <c r="AQ322" s="1" t="s">
        <v>85</v>
      </c>
      <c r="AR322" s="1" t="s">
        <v>86</v>
      </c>
      <c r="AS322" s="1" t="s">
        <v>87</v>
      </c>
      <c r="AU322" s="1" t="s">
        <v>88</v>
      </c>
      <c r="AV322" s="1" t="s">
        <v>78</v>
      </c>
      <c r="AW322" s="1" t="s">
        <v>106</v>
      </c>
      <c r="AX322" s="1" t="s">
        <v>87</v>
      </c>
      <c r="AY322" s="1" t="s">
        <v>107</v>
      </c>
      <c r="AZ322" s="1" t="s">
        <v>170</v>
      </c>
      <c r="BA322" s="1" t="s">
        <v>89</v>
      </c>
      <c r="BB322" s="1" t="s">
        <v>230</v>
      </c>
      <c r="BC322" s="1" t="s">
        <v>659</v>
      </c>
      <c r="BD322" s="1" t="s">
        <v>137</v>
      </c>
      <c r="BE322" s="1" t="s">
        <v>93</v>
      </c>
      <c r="BF322" s="1" t="s">
        <v>93</v>
      </c>
      <c r="BG322" s="1" t="s">
        <v>92</v>
      </c>
      <c r="BH322" s="1" t="s">
        <v>92</v>
      </c>
      <c r="BI322" s="1" t="s">
        <v>123</v>
      </c>
      <c r="BJ322" s="1" t="s">
        <v>93</v>
      </c>
      <c r="BK322" s="1" t="s">
        <v>94</v>
      </c>
      <c r="BL322" s="1" t="s">
        <v>138</v>
      </c>
      <c r="BM322" s="1" t="s">
        <v>691</v>
      </c>
      <c r="BN322" s="1" t="s">
        <v>111</v>
      </c>
      <c r="BO322" s="1" t="s">
        <v>78</v>
      </c>
      <c r="BP322" s="1" t="s">
        <v>687</v>
      </c>
    </row>
    <row r="323" spans="2:70" ht="14.85" customHeight="1">
      <c r="B323" s="1">
        <v>636</v>
      </c>
      <c r="C323" s="1" t="s">
        <v>1326</v>
      </c>
      <c r="D323" s="1">
        <v>6</v>
      </c>
      <c r="E323" s="1" t="s">
        <v>68</v>
      </c>
      <c r="F323" s="1" t="s">
        <v>1327</v>
      </c>
      <c r="G323" s="1" t="s">
        <v>1326</v>
      </c>
      <c r="H323" s="1" t="s">
        <v>1328</v>
      </c>
      <c r="I323" s="1">
        <v>2015</v>
      </c>
      <c r="J323" s="1" t="s">
        <v>72</v>
      </c>
      <c r="K323"/>
      <c r="L323"/>
      <c r="M323"/>
      <c r="N323" s="1" t="s">
        <v>174</v>
      </c>
      <c r="O323"/>
      <c r="P323"/>
      <c r="Q323"/>
      <c r="R323"/>
      <c r="S323"/>
      <c r="T323"/>
      <c r="U323"/>
      <c r="V323"/>
      <c r="W323"/>
      <c r="X323"/>
      <c r="Y323"/>
      <c r="Z323"/>
      <c r="AA323"/>
      <c r="AB323"/>
      <c r="AC323" s="1" t="s">
        <v>135</v>
      </c>
      <c r="AI323" s="1" t="s">
        <v>88</v>
      </c>
      <c r="AO323" s="1" t="s">
        <v>128</v>
      </c>
      <c r="AP323" s="1" t="s">
        <v>104</v>
      </c>
      <c r="AQ323" s="1" t="s">
        <v>118</v>
      </c>
      <c r="AR323" s="1" t="s">
        <v>130</v>
      </c>
      <c r="AS323" s="1" t="s">
        <v>87</v>
      </c>
      <c r="AU323" s="1" t="s">
        <v>88</v>
      </c>
      <c r="AV323" s="1" t="s">
        <v>78</v>
      </c>
      <c r="AW323" s="1" t="s">
        <v>158</v>
      </c>
      <c r="AX323" s="1" t="s">
        <v>87</v>
      </c>
      <c r="AY323" s="1" t="s">
        <v>107</v>
      </c>
      <c r="AZ323" s="1" t="s">
        <v>170</v>
      </c>
      <c r="BA323" s="1" t="s">
        <v>89</v>
      </c>
      <c r="BB323" s="1" t="s">
        <v>658</v>
      </c>
      <c r="BC323" s="1" t="s">
        <v>659</v>
      </c>
      <c r="BD323" s="1" t="s">
        <v>137</v>
      </c>
      <c r="BE323" s="1" t="s">
        <v>92</v>
      </c>
      <c r="BF323" s="1" t="s">
        <v>92</v>
      </c>
      <c r="BG323" s="1" t="s">
        <v>92</v>
      </c>
      <c r="BH323" s="1" t="s">
        <v>93</v>
      </c>
      <c r="BI323" s="1" t="s">
        <v>123</v>
      </c>
      <c r="BJ323" s="1" t="s">
        <v>93</v>
      </c>
      <c r="BK323" s="1" t="s">
        <v>102</v>
      </c>
      <c r="BL323" s="1" t="s">
        <v>94</v>
      </c>
      <c r="BM323" s="1" t="s">
        <v>691</v>
      </c>
      <c r="BN323" s="1" t="s">
        <v>125</v>
      </c>
      <c r="BO323" s="1" t="s">
        <v>78</v>
      </c>
      <c r="BP323" s="1" t="s">
        <v>687</v>
      </c>
    </row>
    <row r="324" spans="2:70" ht="14.85" customHeight="1">
      <c r="B324" s="1">
        <v>635</v>
      </c>
      <c r="C324" s="1" t="s">
        <v>1322</v>
      </c>
      <c r="D324" s="1">
        <v>6</v>
      </c>
      <c r="E324" s="1" t="s">
        <v>68</v>
      </c>
      <c r="F324" s="1" t="s">
        <v>1323</v>
      </c>
      <c r="G324" s="1" t="s">
        <v>1322</v>
      </c>
      <c r="H324" s="1" t="s">
        <v>1324</v>
      </c>
      <c r="I324" s="1">
        <v>2014</v>
      </c>
      <c r="J324" s="1" t="s">
        <v>72</v>
      </c>
      <c r="K324"/>
      <c r="L324"/>
      <c r="M324"/>
      <c r="N324" s="1" t="s">
        <v>1178</v>
      </c>
      <c r="O324"/>
      <c r="P324"/>
      <c r="Q324"/>
      <c r="R324"/>
      <c r="S324"/>
      <c r="T324"/>
      <c r="U324"/>
      <c r="V324"/>
      <c r="W324"/>
      <c r="X324"/>
      <c r="Y324"/>
      <c r="Z324"/>
      <c r="AA324"/>
      <c r="AB324"/>
      <c r="AC324" s="1" t="s">
        <v>135</v>
      </c>
      <c r="AI324" s="1" t="s">
        <v>88</v>
      </c>
      <c r="AO324" s="1" t="s">
        <v>84</v>
      </c>
      <c r="AP324" s="1" t="s">
        <v>104</v>
      </c>
      <c r="AQ324" s="1" t="s">
        <v>118</v>
      </c>
      <c r="AR324" s="1" t="s">
        <v>105</v>
      </c>
      <c r="AS324" s="1" t="s">
        <v>87</v>
      </c>
      <c r="AU324" s="1" t="s">
        <v>88</v>
      </c>
      <c r="AV324" s="1" t="s">
        <v>78</v>
      </c>
      <c r="AW324" s="1" t="s">
        <v>158</v>
      </c>
      <c r="AX324" s="1" t="s">
        <v>87</v>
      </c>
      <c r="AY324" s="1" t="s">
        <v>107</v>
      </c>
      <c r="AZ324" s="1" t="s">
        <v>170</v>
      </c>
      <c r="BA324" s="1" t="s">
        <v>89</v>
      </c>
      <c r="BB324" s="1" t="s">
        <v>230</v>
      </c>
      <c r="BC324" s="1" t="s">
        <v>659</v>
      </c>
      <c r="BD324" s="1" t="s">
        <v>137</v>
      </c>
      <c r="BE324" s="1" t="s">
        <v>93</v>
      </c>
      <c r="BF324" s="1" t="s">
        <v>93</v>
      </c>
      <c r="BG324" s="1" t="s">
        <v>123</v>
      </c>
      <c r="BH324" s="1" t="s">
        <v>122</v>
      </c>
      <c r="BI324" s="1" t="s">
        <v>122</v>
      </c>
      <c r="BJ324" s="1" t="s">
        <v>93</v>
      </c>
      <c r="BK324" s="1" t="s">
        <v>102</v>
      </c>
      <c r="BL324" s="1" t="s">
        <v>138</v>
      </c>
      <c r="BM324" s="1" t="s">
        <v>691</v>
      </c>
      <c r="BN324" s="1" t="s">
        <v>192</v>
      </c>
      <c r="BO324" s="1" t="s">
        <v>78</v>
      </c>
      <c r="BP324" s="1" t="s">
        <v>667</v>
      </c>
      <c r="BR324" s="1" t="s">
        <v>1325</v>
      </c>
    </row>
    <row r="325" spans="2:70" ht="14.85" customHeight="1">
      <c r="B325" s="1">
        <v>638</v>
      </c>
      <c r="C325" s="1" t="s">
        <v>1329</v>
      </c>
      <c r="D325" s="1">
        <v>6</v>
      </c>
      <c r="E325" s="1" t="s">
        <v>68</v>
      </c>
      <c r="F325" s="1" t="s">
        <v>1330</v>
      </c>
      <c r="G325" s="1" t="s">
        <v>1329</v>
      </c>
      <c r="H325" s="1" t="s">
        <v>1331</v>
      </c>
      <c r="I325" s="1">
        <v>2014</v>
      </c>
      <c r="J325" s="1" t="s">
        <v>325</v>
      </c>
      <c r="K325"/>
      <c r="L325"/>
      <c r="M325"/>
      <c r="N325"/>
      <c r="O325"/>
      <c r="P325"/>
      <c r="Q325"/>
      <c r="R325"/>
      <c r="S325" s="1" t="s">
        <v>99</v>
      </c>
      <c r="T325"/>
      <c r="U325"/>
      <c r="V325"/>
      <c r="W325"/>
      <c r="X325"/>
      <c r="Y325"/>
      <c r="Z325"/>
      <c r="AA325"/>
      <c r="AB325"/>
      <c r="AC325" s="1" t="s">
        <v>135</v>
      </c>
      <c r="AI325" s="1" t="s">
        <v>88</v>
      </c>
      <c r="AO325" s="1" t="s">
        <v>136</v>
      </c>
      <c r="AP325" s="1" t="s">
        <v>83</v>
      </c>
      <c r="AQ325" s="1" t="s">
        <v>118</v>
      </c>
      <c r="AR325" s="1" t="s">
        <v>105</v>
      </c>
      <c r="AS325" s="1" t="s">
        <v>87</v>
      </c>
      <c r="AU325" s="1" t="s">
        <v>88</v>
      </c>
      <c r="AV325" s="1" t="s">
        <v>78</v>
      </c>
      <c r="AW325" s="1" t="s">
        <v>106</v>
      </c>
      <c r="AX325" s="1" t="s">
        <v>87</v>
      </c>
      <c r="AY325" s="1" t="s">
        <v>107</v>
      </c>
      <c r="AZ325" s="1" t="s">
        <v>89</v>
      </c>
      <c r="BA325" s="1" t="s">
        <v>89</v>
      </c>
      <c r="BB325" s="1" t="s">
        <v>230</v>
      </c>
      <c r="BC325" s="1" t="s">
        <v>230</v>
      </c>
      <c r="BD325" s="1" t="s">
        <v>137</v>
      </c>
      <c r="BE325" s="1" t="s">
        <v>93</v>
      </c>
      <c r="BF325" s="1" t="s">
        <v>123</v>
      </c>
      <c r="BG325" s="1" t="s">
        <v>93</v>
      </c>
      <c r="BH325" s="1" t="s">
        <v>93</v>
      </c>
      <c r="BI325" s="1" t="s">
        <v>123</v>
      </c>
      <c r="BJ325" s="1" t="s">
        <v>93</v>
      </c>
      <c r="BK325" s="1" t="s">
        <v>138</v>
      </c>
      <c r="BL325" s="1" t="s">
        <v>138</v>
      </c>
      <c r="BM325" s="1" t="s">
        <v>691</v>
      </c>
      <c r="BN325" s="1" t="s">
        <v>139</v>
      </c>
      <c r="BO325" s="1" t="s">
        <v>78</v>
      </c>
      <c r="BP325" s="1" t="s">
        <v>687</v>
      </c>
    </row>
    <row r="326" spans="2:70" ht="14.85" customHeight="1">
      <c r="B326" s="1">
        <v>639</v>
      </c>
      <c r="C326" s="1" t="s">
        <v>1332</v>
      </c>
      <c r="D326" s="1">
        <v>6</v>
      </c>
      <c r="E326" s="1" t="s">
        <v>68</v>
      </c>
      <c r="F326" s="1" t="s">
        <v>1333</v>
      </c>
      <c r="G326" s="1" t="s">
        <v>1332</v>
      </c>
      <c r="H326" s="1" t="s">
        <v>1334</v>
      </c>
      <c r="I326" s="1">
        <v>2010</v>
      </c>
      <c r="J326" s="1" t="s">
        <v>226</v>
      </c>
      <c r="L326" s="2" t="s">
        <v>245</v>
      </c>
      <c r="AC326" s="1" t="s">
        <v>135</v>
      </c>
      <c r="AI326" s="1" t="s">
        <v>88</v>
      </c>
      <c r="AO326" s="1" t="s">
        <v>83</v>
      </c>
      <c r="AP326" s="1" t="s">
        <v>84</v>
      </c>
      <c r="AQ326" s="1" t="s">
        <v>129</v>
      </c>
      <c r="AR326" s="1" t="s">
        <v>130</v>
      </c>
      <c r="AS326" s="1" t="s">
        <v>87</v>
      </c>
      <c r="AU326" s="1" t="s">
        <v>88</v>
      </c>
      <c r="AV326" s="1" t="s">
        <v>78</v>
      </c>
      <c r="AW326" s="1" t="s">
        <v>106</v>
      </c>
      <c r="AX326" s="1" t="s">
        <v>87</v>
      </c>
      <c r="AY326" s="1" t="s">
        <v>107</v>
      </c>
      <c r="AZ326" s="1" t="s">
        <v>89</v>
      </c>
      <c r="BA326" s="1" t="s">
        <v>170</v>
      </c>
      <c r="BB326" s="1" t="s">
        <v>659</v>
      </c>
      <c r="BC326" s="1" t="s">
        <v>665</v>
      </c>
      <c r="BD326" s="1" t="s">
        <v>91</v>
      </c>
      <c r="BE326" s="1" t="s">
        <v>92</v>
      </c>
      <c r="BF326" s="1" t="s">
        <v>92</v>
      </c>
      <c r="BG326" s="1" t="s">
        <v>123</v>
      </c>
      <c r="BH326" s="1" t="s">
        <v>92</v>
      </c>
      <c r="BI326" s="1" t="s">
        <v>123</v>
      </c>
      <c r="BJ326" s="1" t="s">
        <v>92</v>
      </c>
      <c r="BK326" s="1" t="s">
        <v>124</v>
      </c>
      <c r="BL326" s="1" t="s">
        <v>94</v>
      </c>
      <c r="BM326" s="1" t="s">
        <v>666</v>
      </c>
      <c r="BN326" s="1" t="s">
        <v>192</v>
      </c>
      <c r="BO326" s="1" t="s">
        <v>78</v>
      </c>
      <c r="BP326" s="1" t="s">
        <v>667</v>
      </c>
    </row>
    <row r="327" spans="2:70" ht="14.85" customHeight="1">
      <c r="B327" s="1">
        <v>642</v>
      </c>
      <c r="C327" s="1" t="s">
        <v>1335</v>
      </c>
      <c r="D327" s="1">
        <v>6</v>
      </c>
      <c r="E327" s="1" t="s">
        <v>68</v>
      </c>
      <c r="F327" s="1" t="s">
        <v>1336</v>
      </c>
      <c r="G327" s="1" t="s">
        <v>1335</v>
      </c>
      <c r="H327" s="1" t="s">
        <v>1337</v>
      </c>
      <c r="I327" s="1">
        <v>2008</v>
      </c>
      <c r="J327" s="1" t="s">
        <v>95</v>
      </c>
      <c r="K327"/>
      <c r="L327"/>
      <c r="M327"/>
      <c r="N327"/>
      <c r="O327"/>
      <c r="P327"/>
      <c r="Q327"/>
      <c r="R327"/>
      <c r="S327"/>
      <c r="T327"/>
      <c r="U327"/>
      <c r="V327"/>
      <c r="W327"/>
      <c r="X327"/>
      <c r="Y327"/>
      <c r="Z327"/>
      <c r="AA327" s="1" t="s">
        <v>751</v>
      </c>
      <c r="AB327" s="1"/>
      <c r="AC327" s="1" t="s">
        <v>135</v>
      </c>
      <c r="AI327" s="1" t="s">
        <v>88</v>
      </c>
      <c r="AO327" s="1" t="s">
        <v>84</v>
      </c>
      <c r="AP327" s="1" t="s">
        <v>104</v>
      </c>
      <c r="AQ327" s="1" t="s">
        <v>102</v>
      </c>
      <c r="AR327" s="1" t="s">
        <v>105</v>
      </c>
      <c r="AS327" s="1" t="s">
        <v>87</v>
      </c>
      <c r="AU327" s="1" t="s">
        <v>88</v>
      </c>
      <c r="AV327" s="1" t="s">
        <v>78</v>
      </c>
      <c r="AW327" s="1" t="s">
        <v>119</v>
      </c>
      <c r="AX327" s="1" t="s">
        <v>78</v>
      </c>
      <c r="AY327" s="1" t="s">
        <v>107</v>
      </c>
      <c r="AZ327" s="1" t="s">
        <v>170</v>
      </c>
      <c r="BA327" s="1" t="s">
        <v>89</v>
      </c>
      <c r="BB327" s="1" t="s">
        <v>659</v>
      </c>
      <c r="BC327" s="1" t="s">
        <v>659</v>
      </c>
      <c r="BD327" s="1" t="s">
        <v>91</v>
      </c>
      <c r="BE327" s="1" t="s">
        <v>92</v>
      </c>
      <c r="BF327" s="1" t="s">
        <v>123</v>
      </c>
      <c r="BG327" s="1" t="s">
        <v>92</v>
      </c>
      <c r="BH327" s="1" t="s">
        <v>92</v>
      </c>
      <c r="BI327" s="1" t="s">
        <v>123</v>
      </c>
      <c r="BJ327" s="1" t="s">
        <v>123</v>
      </c>
      <c r="BK327" s="1" t="s">
        <v>94</v>
      </c>
      <c r="BL327" s="1" t="s">
        <v>94</v>
      </c>
      <c r="BM327" s="1" t="s">
        <v>666</v>
      </c>
      <c r="BN327" s="1" t="s">
        <v>125</v>
      </c>
      <c r="BO327" s="1" t="s">
        <v>87</v>
      </c>
    </row>
    <row r="328" spans="2:70" ht="14.85" customHeight="1">
      <c r="B328" s="1">
        <v>644</v>
      </c>
      <c r="C328" s="1" t="s">
        <v>1338</v>
      </c>
      <c r="D328" s="1">
        <v>6</v>
      </c>
      <c r="E328" s="1" t="s">
        <v>68</v>
      </c>
      <c r="F328" s="1" t="s">
        <v>1339</v>
      </c>
      <c r="G328" s="1" t="s">
        <v>1338</v>
      </c>
      <c r="H328" s="1" t="s">
        <v>1340</v>
      </c>
      <c r="I328" s="1">
        <v>2012</v>
      </c>
      <c r="J328" s="1" t="s">
        <v>459</v>
      </c>
      <c r="K328"/>
      <c r="L328"/>
      <c r="M328"/>
      <c r="N328"/>
      <c r="O328"/>
      <c r="P328"/>
      <c r="Q328"/>
      <c r="R328"/>
      <c r="S328"/>
      <c r="T328" s="1" t="s">
        <v>96</v>
      </c>
      <c r="U328"/>
      <c r="V328"/>
      <c r="W328"/>
      <c r="X328"/>
      <c r="Y328"/>
      <c r="Z328"/>
      <c r="AA328"/>
      <c r="AB328"/>
      <c r="AC328" s="1" t="s">
        <v>135</v>
      </c>
      <c r="AI328" s="1" t="s">
        <v>88</v>
      </c>
      <c r="AO328" s="1" t="s">
        <v>84</v>
      </c>
      <c r="AP328" s="1" t="s">
        <v>84</v>
      </c>
      <c r="AQ328" s="1" t="s">
        <v>85</v>
      </c>
      <c r="AR328" s="1" t="s">
        <v>169</v>
      </c>
      <c r="AS328" s="1" t="s">
        <v>87</v>
      </c>
      <c r="AU328" s="1" t="s">
        <v>88</v>
      </c>
      <c r="AV328" s="1" t="s">
        <v>78</v>
      </c>
      <c r="AW328" s="1" t="s">
        <v>119</v>
      </c>
      <c r="AX328" s="1" t="s">
        <v>87</v>
      </c>
      <c r="AY328" s="1" t="s">
        <v>107</v>
      </c>
      <c r="AZ328" s="1" t="s">
        <v>89</v>
      </c>
      <c r="BA328" s="1" t="s">
        <v>89</v>
      </c>
      <c r="BB328" s="1" t="s">
        <v>665</v>
      </c>
      <c r="BC328" s="1" t="s">
        <v>659</v>
      </c>
      <c r="BD328" s="1" t="s">
        <v>137</v>
      </c>
      <c r="BE328" s="1" t="s">
        <v>123</v>
      </c>
      <c r="BF328" s="1" t="s">
        <v>123</v>
      </c>
      <c r="BG328" s="1" t="s">
        <v>92</v>
      </c>
      <c r="BH328" s="1" t="s">
        <v>92</v>
      </c>
      <c r="BI328" s="1" t="s">
        <v>123</v>
      </c>
      <c r="BJ328" s="1" t="s">
        <v>123</v>
      </c>
      <c r="BK328" s="1" t="s">
        <v>94</v>
      </c>
      <c r="BL328" s="1" t="s">
        <v>94</v>
      </c>
      <c r="BM328" s="1" t="s">
        <v>691</v>
      </c>
      <c r="BN328" s="1" t="s">
        <v>125</v>
      </c>
      <c r="BO328" s="1" t="s">
        <v>78</v>
      </c>
      <c r="BP328" s="1" t="s">
        <v>687</v>
      </c>
    </row>
    <row r="329" spans="2:70" ht="14.85" customHeight="1">
      <c r="B329" s="1">
        <v>646</v>
      </c>
      <c r="C329" s="1" t="s">
        <v>1341</v>
      </c>
      <c r="D329" s="1">
        <v>6</v>
      </c>
      <c r="E329" s="1" t="s">
        <v>68</v>
      </c>
      <c r="F329" s="1" t="s">
        <v>1342</v>
      </c>
      <c r="G329" s="1" t="s">
        <v>1341</v>
      </c>
      <c r="H329" s="1" t="s">
        <v>1343</v>
      </c>
      <c r="I329" s="1">
        <v>2010</v>
      </c>
      <c r="J329" s="1" t="s">
        <v>97</v>
      </c>
      <c r="K329"/>
      <c r="L329"/>
      <c r="M329"/>
      <c r="N329"/>
      <c r="O329"/>
      <c r="P329"/>
      <c r="Q329"/>
      <c r="R329"/>
      <c r="S329"/>
      <c r="T329"/>
      <c r="U329"/>
      <c r="V329"/>
      <c r="W329"/>
      <c r="X329" s="1" t="s">
        <v>98</v>
      </c>
      <c r="Y329"/>
      <c r="Z329"/>
      <c r="AA329"/>
      <c r="AB329"/>
      <c r="AC329" s="1" t="s">
        <v>148</v>
      </c>
      <c r="AE329" s="1" t="s">
        <v>87</v>
      </c>
      <c r="AF329" s="1" t="s">
        <v>76</v>
      </c>
      <c r="AG329" s="1" t="s">
        <v>156</v>
      </c>
      <c r="AH329" s="1" t="s">
        <v>1344</v>
      </c>
      <c r="AI329" s="1" t="s">
        <v>87</v>
      </c>
      <c r="AJ329" s="1" t="s">
        <v>116</v>
      </c>
      <c r="AK329" s="1" t="s">
        <v>103</v>
      </c>
      <c r="AN329" s="1" t="s">
        <v>657</v>
      </c>
      <c r="AO329" s="1" t="s">
        <v>84</v>
      </c>
      <c r="AP329" s="1" t="s">
        <v>84</v>
      </c>
      <c r="AQ329" s="1" t="s">
        <v>85</v>
      </c>
      <c r="AR329" s="1" t="s">
        <v>86</v>
      </c>
      <c r="AS329" s="1" t="s">
        <v>87</v>
      </c>
      <c r="AU329" s="1" t="s">
        <v>88</v>
      </c>
      <c r="AV329" s="1" t="s">
        <v>78</v>
      </c>
      <c r="AW329" s="1" t="s">
        <v>158</v>
      </c>
      <c r="AX329" s="1" t="s">
        <v>87</v>
      </c>
      <c r="AY329" s="1" t="s">
        <v>159</v>
      </c>
      <c r="AZ329" s="1" t="s">
        <v>89</v>
      </c>
      <c r="BA329" s="1" t="s">
        <v>89</v>
      </c>
      <c r="BB329" s="1" t="s">
        <v>659</v>
      </c>
      <c r="BC329" s="1" t="s">
        <v>659</v>
      </c>
      <c r="BD329" s="1" t="s">
        <v>137</v>
      </c>
      <c r="BE329" s="1" t="s">
        <v>93</v>
      </c>
      <c r="BF329" s="1" t="s">
        <v>93</v>
      </c>
      <c r="BG329" s="1" t="s">
        <v>92</v>
      </c>
      <c r="BH329" s="1" t="s">
        <v>123</v>
      </c>
      <c r="BI329" s="1" t="s">
        <v>92</v>
      </c>
      <c r="BJ329" s="1" t="s">
        <v>92</v>
      </c>
      <c r="BK329" s="1" t="s">
        <v>94</v>
      </c>
      <c r="BL329" s="1" t="s">
        <v>138</v>
      </c>
      <c r="BM329" s="1" t="s">
        <v>672</v>
      </c>
      <c r="BN329" s="1" t="s">
        <v>125</v>
      </c>
      <c r="BO329" s="1" t="s">
        <v>78</v>
      </c>
      <c r="BP329" s="1" t="s">
        <v>687</v>
      </c>
      <c r="BR329" s="1" t="s">
        <v>1345</v>
      </c>
    </row>
    <row r="330" spans="2:70" ht="14.85" customHeight="1">
      <c r="B330" s="1">
        <v>648</v>
      </c>
      <c r="C330" s="1" t="s">
        <v>1346</v>
      </c>
      <c r="D330" s="1">
        <v>6</v>
      </c>
      <c r="E330" s="1" t="s">
        <v>68</v>
      </c>
      <c r="F330" s="1" t="s">
        <v>1347</v>
      </c>
      <c r="G330" s="1" t="s">
        <v>1346</v>
      </c>
      <c r="H330" s="1" t="s">
        <v>1348</v>
      </c>
      <c r="I330" s="1">
        <v>2015</v>
      </c>
      <c r="J330" s="1" t="s">
        <v>72</v>
      </c>
      <c r="K330"/>
      <c r="L330"/>
      <c r="M330"/>
      <c r="N330" s="1" t="s">
        <v>99</v>
      </c>
      <c r="O330"/>
      <c r="P330"/>
      <c r="Q330"/>
      <c r="R330"/>
      <c r="S330"/>
      <c r="T330"/>
      <c r="U330"/>
      <c r="V330"/>
      <c r="W330"/>
      <c r="X330"/>
      <c r="Y330"/>
      <c r="Z330"/>
      <c r="AA330"/>
      <c r="AB330"/>
      <c r="AC330" s="1" t="s">
        <v>74</v>
      </c>
      <c r="AE330" s="1" t="s">
        <v>87</v>
      </c>
      <c r="AF330" s="1" t="s">
        <v>175</v>
      </c>
      <c r="AG330" s="1" t="s">
        <v>164</v>
      </c>
      <c r="AI330" s="1" t="s">
        <v>87</v>
      </c>
      <c r="AJ330" s="1" t="s">
        <v>116</v>
      </c>
      <c r="AK330" s="1" t="s">
        <v>272</v>
      </c>
      <c r="AN330" s="1" t="s">
        <v>657</v>
      </c>
      <c r="AO330" s="1" t="s">
        <v>136</v>
      </c>
      <c r="AP330" s="1" t="s">
        <v>84</v>
      </c>
      <c r="AQ330" s="1" t="s">
        <v>85</v>
      </c>
      <c r="AR330" s="1" t="s">
        <v>105</v>
      </c>
      <c r="AS330" s="1" t="s">
        <v>87</v>
      </c>
      <c r="AU330" s="1" t="s">
        <v>88</v>
      </c>
      <c r="AV330" s="1" t="s">
        <v>78</v>
      </c>
      <c r="AW330" s="1" t="s">
        <v>106</v>
      </c>
      <c r="AX330" s="1" t="s">
        <v>87</v>
      </c>
      <c r="AY330" s="1" t="s">
        <v>107</v>
      </c>
      <c r="AZ330" s="1" t="s">
        <v>89</v>
      </c>
      <c r="BA330" s="1" t="s">
        <v>89</v>
      </c>
      <c r="BB330" s="1" t="s">
        <v>230</v>
      </c>
      <c r="BC330" s="1" t="s">
        <v>230</v>
      </c>
      <c r="BD330" s="1" t="s">
        <v>137</v>
      </c>
      <c r="BE330" s="1" t="s">
        <v>92</v>
      </c>
      <c r="BF330" s="1" t="s">
        <v>93</v>
      </c>
      <c r="BG330" s="1" t="s">
        <v>123</v>
      </c>
      <c r="BH330" s="1" t="s">
        <v>123</v>
      </c>
      <c r="BI330" s="1" t="s">
        <v>191</v>
      </c>
      <c r="BJ330" s="1" t="s">
        <v>92</v>
      </c>
      <c r="BK330" s="1" t="s">
        <v>94</v>
      </c>
      <c r="BL330" s="1" t="s">
        <v>138</v>
      </c>
      <c r="BM330" s="1" t="s">
        <v>691</v>
      </c>
      <c r="BN330" s="1" t="s">
        <v>125</v>
      </c>
      <c r="BO330" s="1" t="s">
        <v>78</v>
      </c>
      <c r="BP330" s="1" t="s">
        <v>660</v>
      </c>
    </row>
    <row r="331" spans="2:70" ht="14.85" customHeight="1">
      <c r="B331" s="1">
        <v>649</v>
      </c>
      <c r="C331" s="1" t="s">
        <v>1349</v>
      </c>
      <c r="D331" s="1">
        <v>6</v>
      </c>
      <c r="E331" s="1" t="s">
        <v>68</v>
      </c>
      <c r="F331" s="1" t="s">
        <v>1350</v>
      </c>
      <c r="G331" s="1" t="s">
        <v>1349</v>
      </c>
      <c r="H331" s="1" t="s">
        <v>1351</v>
      </c>
      <c r="I331" s="1">
        <v>1999</v>
      </c>
      <c r="J331" s="1" t="s">
        <v>95</v>
      </c>
      <c r="K331"/>
      <c r="L331"/>
      <c r="M331"/>
      <c r="N331"/>
      <c r="O331"/>
      <c r="P331"/>
      <c r="Q331"/>
      <c r="R331"/>
      <c r="S331"/>
      <c r="T331"/>
      <c r="U331"/>
      <c r="V331"/>
      <c r="W331"/>
      <c r="X331"/>
      <c r="Y331"/>
      <c r="Z331"/>
      <c r="AA331" s="1" t="s">
        <v>96</v>
      </c>
      <c r="AB331" s="1"/>
      <c r="AC331" s="1" t="s">
        <v>74</v>
      </c>
      <c r="AE331" s="1" t="s">
        <v>162</v>
      </c>
      <c r="AF331" s="1" t="s">
        <v>100</v>
      </c>
      <c r="AG331" s="1" t="s">
        <v>77</v>
      </c>
      <c r="AI331" s="1" t="s">
        <v>87</v>
      </c>
      <c r="AJ331" s="1" t="s">
        <v>309</v>
      </c>
      <c r="AK331" s="1" t="s">
        <v>80</v>
      </c>
      <c r="AM331" s="1" t="s">
        <v>81</v>
      </c>
      <c r="AN331" s="1" t="s">
        <v>657</v>
      </c>
      <c r="AO331" s="1" t="s">
        <v>83</v>
      </c>
      <c r="AP331" s="1" t="s">
        <v>84</v>
      </c>
      <c r="AQ331" s="1" t="s">
        <v>196</v>
      </c>
      <c r="AR331" s="1" t="s">
        <v>86</v>
      </c>
      <c r="AS331" s="1" t="s">
        <v>87</v>
      </c>
      <c r="AU331" s="1" t="s">
        <v>88</v>
      </c>
      <c r="AV331" s="1" t="s">
        <v>78</v>
      </c>
      <c r="AW331" s="1" t="s">
        <v>119</v>
      </c>
      <c r="AX331" s="1" t="s">
        <v>87</v>
      </c>
      <c r="AY331" s="1" t="s">
        <v>107</v>
      </c>
      <c r="AZ331" s="1" t="s">
        <v>185</v>
      </c>
      <c r="BA331" s="1" t="s">
        <v>89</v>
      </c>
      <c r="BB331" s="1" t="s">
        <v>659</v>
      </c>
      <c r="BC331" s="1" t="s">
        <v>658</v>
      </c>
      <c r="BD331" s="1" t="s">
        <v>137</v>
      </c>
      <c r="BE331" s="1" t="s">
        <v>93</v>
      </c>
      <c r="BF331" s="1" t="s">
        <v>93</v>
      </c>
      <c r="BG331" s="1" t="s">
        <v>93</v>
      </c>
      <c r="BH331" s="1" t="s">
        <v>93</v>
      </c>
      <c r="BI331" s="1" t="s">
        <v>92</v>
      </c>
      <c r="BJ331" s="1" t="s">
        <v>93</v>
      </c>
      <c r="BK331" s="1" t="s">
        <v>94</v>
      </c>
      <c r="BL331" s="1" t="s">
        <v>94</v>
      </c>
      <c r="BM331" s="1" t="s">
        <v>666</v>
      </c>
      <c r="BN331" s="1" t="s">
        <v>139</v>
      </c>
      <c r="BO331" s="1" t="s">
        <v>78</v>
      </c>
      <c r="BP331" s="1" t="s">
        <v>687</v>
      </c>
    </row>
    <row r="332" spans="2:70" ht="14.85" customHeight="1">
      <c r="B332" s="1">
        <v>652</v>
      </c>
      <c r="C332" s="1" t="s">
        <v>1352</v>
      </c>
      <c r="D332" s="1">
        <v>6</v>
      </c>
      <c r="E332" s="1" t="s">
        <v>68</v>
      </c>
      <c r="F332" s="1" t="s">
        <v>1353</v>
      </c>
      <c r="G332" s="1" t="s">
        <v>1352</v>
      </c>
      <c r="H332" s="1" t="s">
        <v>1354</v>
      </c>
      <c r="I332" s="1">
        <v>2012</v>
      </c>
      <c r="J332" s="1" t="s">
        <v>95</v>
      </c>
      <c r="K332"/>
      <c r="L332"/>
      <c r="M332"/>
      <c r="N332"/>
      <c r="O332"/>
      <c r="P332"/>
      <c r="Q332"/>
      <c r="R332"/>
      <c r="S332"/>
      <c r="T332"/>
      <c r="U332"/>
      <c r="V332"/>
      <c r="W332"/>
      <c r="X332"/>
      <c r="Y332"/>
      <c r="Z332"/>
      <c r="AA332" s="1" t="s">
        <v>684</v>
      </c>
      <c r="AB332" s="1"/>
      <c r="AC332" s="1" t="s">
        <v>74</v>
      </c>
      <c r="AE332" s="1" t="s">
        <v>162</v>
      </c>
      <c r="AF332" s="1" t="s">
        <v>76</v>
      </c>
      <c r="AG332" s="1" t="s">
        <v>164</v>
      </c>
      <c r="AI332" s="1" t="s">
        <v>78</v>
      </c>
      <c r="AJ332" s="1" t="s">
        <v>79</v>
      </c>
      <c r="AK332" s="1" t="s">
        <v>80</v>
      </c>
      <c r="AM332" s="1" t="s">
        <v>81</v>
      </c>
      <c r="AN332" s="1" t="s">
        <v>739</v>
      </c>
      <c r="AO332" s="1" t="s">
        <v>83</v>
      </c>
      <c r="AP332" s="1" t="s">
        <v>83</v>
      </c>
      <c r="AQ332" s="1" t="s">
        <v>196</v>
      </c>
      <c r="AR332" s="1" t="s">
        <v>169</v>
      </c>
      <c r="AS332" s="1" t="s">
        <v>87</v>
      </c>
      <c r="AU332" s="1" t="s">
        <v>88</v>
      </c>
      <c r="AV332" s="1" t="s">
        <v>78</v>
      </c>
      <c r="AW332" s="1" t="s">
        <v>119</v>
      </c>
      <c r="AX332" s="1" t="s">
        <v>87</v>
      </c>
      <c r="AY332" s="1" t="s">
        <v>107</v>
      </c>
      <c r="AZ332" s="1" t="s">
        <v>89</v>
      </c>
      <c r="BA332" s="1" t="s">
        <v>89</v>
      </c>
      <c r="BB332" s="1" t="s">
        <v>659</v>
      </c>
      <c r="BC332" s="1" t="s">
        <v>665</v>
      </c>
      <c r="BD332" s="1" t="s">
        <v>91</v>
      </c>
      <c r="BE332" s="1" t="s">
        <v>93</v>
      </c>
      <c r="BF332" s="1" t="s">
        <v>93</v>
      </c>
      <c r="BG332" s="1" t="s">
        <v>93</v>
      </c>
      <c r="BH332" s="1" t="s">
        <v>92</v>
      </c>
      <c r="BI332" s="1" t="s">
        <v>93</v>
      </c>
      <c r="BJ332" s="1" t="s">
        <v>93</v>
      </c>
      <c r="BK332" s="1" t="s">
        <v>138</v>
      </c>
      <c r="BL332" s="1" t="s">
        <v>94</v>
      </c>
      <c r="BM332" s="1" t="s">
        <v>691</v>
      </c>
      <c r="BN332" s="1" t="s">
        <v>177</v>
      </c>
      <c r="BO332" s="1" t="s">
        <v>78</v>
      </c>
      <c r="BP332" s="1" t="s">
        <v>687</v>
      </c>
    </row>
    <row r="333" spans="2:70" ht="14.85" customHeight="1">
      <c r="B333" s="1">
        <v>653</v>
      </c>
      <c r="C333" s="1" t="s">
        <v>1355</v>
      </c>
      <c r="D333" s="1">
        <v>6</v>
      </c>
      <c r="E333" s="1" t="s">
        <v>68</v>
      </c>
      <c r="F333" s="1" t="s">
        <v>1356</v>
      </c>
      <c r="G333" s="1" t="s">
        <v>1355</v>
      </c>
      <c r="H333" s="1" t="s">
        <v>1357</v>
      </c>
      <c r="I333" s="1">
        <v>2008</v>
      </c>
      <c r="J333" s="1" t="s">
        <v>95</v>
      </c>
      <c r="K333"/>
      <c r="L333"/>
      <c r="M333"/>
      <c r="N333"/>
      <c r="O333"/>
      <c r="P333"/>
      <c r="Q333"/>
      <c r="R333"/>
      <c r="S333"/>
      <c r="T333"/>
      <c r="U333"/>
      <c r="V333"/>
      <c r="W333"/>
      <c r="X333"/>
      <c r="Y333"/>
      <c r="Z333"/>
      <c r="AA333" s="1" t="s">
        <v>245</v>
      </c>
      <c r="AB333" s="1"/>
      <c r="AC333" s="1" t="s">
        <v>148</v>
      </c>
      <c r="AE333" s="1" t="s">
        <v>162</v>
      </c>
      <c r="AF333" s="1" t="s">
        <v>76</v>
      </c>
      <c r="AG333" s="1" t="s">
        <v>77</v>
      </c>
      <c r="AI333" s="1" t="s">
        <v>87</v>
      </c>
      <c r="AJ333" s="1" t="s">
        <v>165</v>
      </c>
      <c r="AK333" s="1" t="s">
        <v>80</v>
      </c>
      <c r="AM333" s="1" t="s">
        <v>81</v>
      </c>
      <c r="AN333" s="1" t="s">
        <v>657</v>
      </c>
      <c r="AO333" s="1" t="s">
        <v>84</v>
      </c>
      <c r="AP333" s="1" t="s">
        <v>83</v>
      </c>
      <c r="AQ333" s="1" t="s">
        <v>85</v>
      </c>
      <c r="AR333" s="1" t="s">
        <v>105</v>
      </c>
      <c r="AS333" s="1" t="s">
        <v>87</v>
      </c>
      <c r="AU333" s="1" t="s">
        <v>88</v>
      </c>
      <c r="AV333" s="1" t="s">
        <v>78</v>
      </c>
      <c r="AW333" s="1" t="s">
        <v>119</v>
      </c>
      <c r="AX333" s="1" t="s">
        <v>78</v>
      </c>
      <c r="AY333" s="1" t="s">
        <v>159</v>
      </c>
      <c r="AZ333" s="1" t="s">
        <v>170</v>
      </c>
      <c r="BA333" s="1" t="s">
        <v>170</v>
      </c>
      <c r="BB333" s="1" t="s">
        <v>658</v>
      </c>
      <c r="BC333" s="1" t="s">
        <v>659</v>
      </c>
      <c r="BD333" s="1" t="s">
        <v>91</v>
      </c>
      <c r="BE333" s="1" t="s">
        <v>93</v>
      </c>
      <c r="BF333" s="1" t="s">
        <v>93</v>
      </c>
      <c r="BG333" s="1" t="s">
        <v>93</v>
      </c>
      <c r="BH333" s="1" t="s">
        <v>93</v>
      </c>
      <c r="BI333" s="1" t="s">
        <v>92</v>
      </c>
      <c r="BJ333" s="1" t="s">
        <v>93</v>
      </c>
      <c r="BK333" s="1" t="s">
        <v>138</v>
      </c>
      <c r="BL333" s="1" t="s">
        <v>138</v>
      </c>
      <c r="BM333" s="1" t="s">
        <v>672</v>
      </c>
      <c r="BN333" s="1" t="s">
        <v>177</v>
      </c>
      <c r="BO333" s="1" t="s">
        <v>78</v>
      </c>
      <c r="BP333" s="1" t="s">
        <v>667</v>
      </c>
    </row>
    <row r="334" spans="2:70" ht="14.85" customHeight="1">
      <c r="B334" s="1">
        <v>654</v>
      </c>
      <c r="C334" s="1" t="s">
        <v>1358</v>
      </c>
      <c r="D334" s="1">
        <v>6</v>
      </c>
      <c r="E334" s="1" t="s">
        <v>68</v>
      </c>
      <c r="F334" s="1" t="s">
        <v>1359</v>
      </c>
      <c r="G334" s="1" t="s">
        <v>1358</v>
      </c>
      <c r="H334" s="1" t="s">
        <v>1360</v>
      </c>
      <c r="I334" s="1">
        <v>2013</v>
      </c>
      <c r="J334" s="1" t="s">
        <v>72</v>
      </c>
      <c r="K334"/>
      <c r="L334"/>
      <c r="M334"/>
      <c r="N334" s="1" t="s">
        <v>1178</v>
      </c>
      <c r="O334"/>
      <c r="P334"/>
      <c r="Q334"/>
      <c r="R334"/>
      <c r="S334"/>
      <c r="T334"/>
      <c r="U334"/>
      <c r="V334"/>
      <c r="W334"/>
      <c r="X334"/>
      <c r="Y334"/>
      <c r="Z334"/>
      <c r="AA334"/>
      <c r="AB334"/>
      <c r="AC334" s="1" t="s">
        <v>135</v>
      </c>
      <c r="AI334" s="1" t="s">
        <v>88</v>
      </c>
      <c r="AO334" s="1" t="s">
        <v>104</v>
      </c>
      <c r="AP334" s="1" t="s">
        <v>104</v>
      </c>
      <c r="AQ334" s="1" t="s">
        <v>196</v>
      </c>
      <c r="AR334" s="1" t="s">
        <v>86</v>
      </c>
      <c r="AS334" s="1" t="s">
        <v>87</v>
      </c>
      <c r="AU334" s="1" t="s">
        <v>88</v>
      </c>
      <c r="AV334" s="1" t="s">
        <v>78</v>
      </c>
      <c r="AW334" s="1" t="s">
        <v>119</v>
      </c>
      <c r="AX334" s="1" t="s">
        <v>87</v>
      </c>
      <c r="AY334" s="1" t="s">
        <v>107</v>
      </c>
      <c r="AZ334" s="1" t="s">
        <v>170</v>
      </c>
      <c r="BA334" s="1" t="s">
        <v>89</v>
      </c>
      <c r="BB334" s="1" t="s">
        <v>665</v>
      </c>
      <c r="BC334" s="1" t="s">
        <v>773</v>
      </c>
      <c r="BD334" s="1" t="s">
        <v>137</v>
      </c>
      <c r="BE334" s="1" t="s">
        <v>92</v>
      </c>
      <c r="BF334" s="1" t="s">
        <v>122</v>
      </c>
      <c r="BG334" s="1" t="s">
        <v>92</v>
      </c>
      <c r="BH334" s="1" t="s">
        <v>92</v>
      </c>
      <c r="BI334" s="1" t="s">
        <v>92</v>
      </c>
      <c r="BJ334" s="1" t="s">
        <v>93</v>
      </c>
      <c r="BK334" s="1" t="s">
        <v>138</v>
      </c>
      <c r="BL334" s="1" t="s">
        <v>138</v>
      </c>
      <c r="BM334" s="1" t="s">
        <v>691</v>
      </c>
      <c r="BN334" s="1" t="s">
        <v>192</v>
      </c>
      <c r="BO334" s="1" t="s">
        <v>78</v>
      </c>
      <c r="BP334" s="1" t="s">
        <v>677</v>
      </c>
    </row>
    <row r="335" spans="2:70" ht="14.85" customHeight="1">
      <c r="B335" s="1">
        <v>655</v>
      </c>
      <c r="C335" s="1" t="s">
        <v>1361</v>
      </c>
      <c r="D335" s="1">
        <v>6</v>
      </c>
      <c r="E335" s="1" t="s">
        <v>68</v>
      </c>
      <c r="F335" s="1" t="s">
        <v>1362</v>
      </c>
      <c r="G335" s="1" t="s">
        <v>1361</v>
      </c>
      <c r="H335" s="1" t="s">
        <v>1363</v>
      </c>
      <c r="I335" s="1">
        <v>2012</v>
      </c>
      <c r="J335" s="1" t="s">
        <v>72</v>
      </c>
      <c r="K335"/>
      <c r="L335"/>
      <c r="M335"/>
      <c r="N335" s="1" t="s">
        <v>134</v>
      </c>
      <c r="O335"/>
      <c r="P335"/>
      <c r="Q335"/>
      <c r="R335"/>
      <c r="S335"/>
      <c r="T335"/>
      <c r="U335"/>
      <c r="V335"/>
      <c r="W335"/>
      <c r="X335"/>
      <c r="Y335"/>
      <c r="Z335"/>
      <c r="AA335"/>
      <c r="AB335"/>
      <c r="AC335" s="1" t="s">
        <v>135</v>
      </c>
      <c r="AI335" s="1" t="s">
        <v>88</v>
      </c>
      <c r="AO335" s="1" t="s">
        <v>136</v>
      </c>
      <c r="AP335" s="1" t="s">
        <v>104</v>
      </c>
      <c r="AQ335" s="1" t="s">
        <v>118</v>
      </c>
      <c r="AR335" s="1" t="s">
        <v>86</v>
      </c>
      <c r="AS335" s="1" t="s">
        <v>87</v>
      </c>
      <c r="AU335" s="1" t="s">
        <v>88</v>
      </c>
      <c r="AV335" s="1" t="s">
        <v>78</v>
      </c>
      <c r="AW335" s="1" t="s">
        <v>106</v>
      </c>
      <c r="AX335" s="1" t="s">
        <v>78</v>
      </c>
      <c r="AY335" s="1" t="s">
        <v>107</v>
      </c>
      <c r="AZ335" s="1" t="s">
        <v>170</v>
      </c>
      <c r="BA335" s="1" t="s">
        <v>89</v>
      </c>
      <c r="BB335" s="1" t="s">
        <v>230</v>
      </c>
      <c r="BC335" s="1" t="s">
        <v>659</v>
      </c>
      <c r="BD335" s="1" t="s">
        <v>137</v>
      </c>
      <c r="BE335" s="1" t="s">
        <v>92</v>
      </c>
      <c r="BF335" s="1" t="s">
        <v>93</v>
      </c>
      <c r="BG335" s="1" t="s">
        <v>92</v>
      </c>
      <c r="BH335" s="1" t="s">
        <v>92</v>
      </c>
      <c r="BI335" s="1" t="s">
        <v>92</v>
      </c>
      <c r="BJ335" s="1" t="s">
        <v>93</v>
      </c>
      <c r="BK335" s="1" t="s">
        <v>94</v>
      </c>
      <c r="BL335" s="1" t="s">
        <v>138</v>
      </c>
      <c r="BM335" s="1" t="s">
        <v>691</v>
      </c>
      <c r="BN335" s="1" t="s">
        <v>125</v>
      </c>
      <c r="BO335" s="1" t="s">
        <v>78</v>
      </c>
      <c r="BP335" s="1" t="s">
        <v>687</v>
      </c>
    </row>
    <row r="336" spans="2:70" ht="14.85" customHeight="1">
      <c r="B336" s="1">
        <v>656</v>
      </c>
      <c r="C336" s="1" t="s">
        <v>1364</v>
      </c>
      <c r="D336" s="1">
        <v>6</v>
      </c>
      <c r="E336" s="1" t="s">
        <v>68</v>
      </c>
      <c r="F336" s="1" t="s">
        <v>1365</v>
      </c>
      <c r="G336" s="1" t="s">
        <v>1364</v>
      </c>
      <c r="H336" s="1" t="s">
        <v>1366</v>
      </c>
      <c r="I336" s="1">
        <v>2013</v>
      </c>
      <c r="J336" s="1" t="s">
        <v>305</v>
      </c>
      <c r="K336"/>
      <c r="L336"/>
      <c r="M336"/>
      <c r="N336"/>
      <c r="O336"/>
      <c r="P336"/>
      <c r="Q336"/>
      <c r="R336"/>
      <c r="S336"/>
      <c r="T336"/>
      <c r="U336"/>
      <c r="V336"/>
      <c r="W336" s="1" t="s">
        <v>227</v>
      </c>
      <c r="X336"/>
      <c r="Y336"/>
      <c r="Z336"/>
      <c r="AA336"/>
      <c r="AB336"/>
      <c r="AC336" s="1" t="s">
        <v>135</v>
      </c>
      <c r="AI336" s="1" t="s">
        <v>88</v>
      </c>
      <c r="AO336" s="1" t="s">
        <v>84</v>
      </c>
      <c r="AP336" s="1" t="s">
        <v>83</v>
      </c>
      <c r="AQ336" s="1" t="s">
        <v>85</v>
      </c>
      <c r="AR336" s="1" t="s">
        <v>105</v>
      </c>
      <c r="AS336" s="1" t="s">
        <v>87</v>
      </c>
      <c r="AU336" s="1" t="s">
        <v>88</v>
      </c>
      <c r="AV336" s="1" t="s">
        <v>78</v>
      </c>
      <c r="AW336" s="1" t="s">
        <v>119</v>
      </c>
      <c r="AX336" s="1" t="s">
        <v>87</v>
      </c>
      <c r="AY336" s="1" t="s">
        <v>107</v>
      </c>
      <c r="AZ336" s="1" t="s">
        <v>89</v>
      </c>
      <c r="BA336" s="1" t="s">
        <v>89</v>
      </c>
      <c r="BB336" s="1" t="s">
        <v>102</v>
      </c>
      <c r="BC336" s="1" t="s">
        <v>659</v>
      </c>
      <c r="BD336" s="1" t="s">
        <v>137</v>
      </c>
      <c r="BE336" s="1" t="s">
        <v>92</v>
      </c>
      <c r="BF336" s="1" t="s">
        <v>92</v>
      </c>
      <c r="BG336" s="1" t="s">
        <v>93</v>
      </c>
      <c r="BH336" s="1" t="s">
        <v>92</v>
      </c>
      <c r="BI336" s="1" t="s">
        <v>93</v>
      </c>
      <c r="BJ336" s="1" t="s">
        <v>93</v>
      </c>
      <c r="BK336" s="1" t="s">
        <v>138</v>
      </c>
      <c r="BL336" s="1" t="s">
        <v>138</v>
      </c>
      <c r="BM336" s="1" t="s">
        <v>691</v>
      </c>
      <c r="BN336" s="1" t="s">
        <v>125</v>
      </c>
      <c r="BO336" s="1" t="s">
        <v>78</v>
      </c>
      <c r="BP336" s="1" t="s">
        <v>687</v>
      </c>
    </row>
    <row r="337" spans="2:70" ht="14.85" customHeight="1">
      <c r="B337" s="1">
        <v>658</v>
      </c>
      <c r="C337" s="1" t="s">
        <v>1367</v>
      </c>
      <c r="D337" s="1">
        <v>6</v>
      </c>
      <c r="E337" s="1" t="s">
        <v>68</v>
      </c>
      <c r="F337" s="1" t="s">
        <v>1368</v>
      </c>
      <c r="G337" s="1" t="s">
        <v>1367</v>
      </c>
      <c r="H337" s="1" t="s">
        <v>1369</v>
      </c>
      <c r="I337" s="1">
        <v>2013</v>
      </c>
      <c r="J337" s="1" t="s">
        <v>95</v>
      </c>
      <c r="K337"/>
      <c r="L337"/>
      <c r="M337"/>
      <c r="N337"/>
      <c r="O337"/>
      <c r="P337"/>
      <c r="Q337"/>
      <c r="R337"/>
      <c r="S337"/>
      <c r="T337"/>
      <c r="U337"/>
      <c r="V337"/>
      <c r="W337"/>
      <c r="X337"/>
      <c r="Y337"/>
      <c r="Z337"/>
      <c r="AA337" s="1" t="s">
        <v>391</v>
      </c>
      <c r="AB337" s="1"/>
      <c r="AC337" s="1" t="s">
        <v>135</v>
      </c>
      <c r="AI337" s="1" t="s">
        <v>88</v>
      </c>
      <c r="AO337" s="1" t="s">
        <v>84</v>
      </c>
      <c r="AP337" s="1" t="s">
        <v>83</v>
      </c>
      <c r="AQ337" s="1" t="s">
        <v>196</v>
      </c>
      <c r="AR337" s="1" t="s">
        <v>105</v>
      </c>
      <c r="AS337" s="1" t="s">
        <v>87</v>
      </c>
      <c r="AU337" s="1" t="s">
        <v>88</v>
      </c>
      <c r="AV337" s="1" t="s">
        <v>78</v>
      </c>
      <c r="AW337" s="1" t="s">
        <v>119</v>
      </c>
      <c r="AX337" s="1" t="s">
        <v>87</v>
      </c>
      <c r="AY337" s="1" t="s">
        <v>107</v>
      </c>
      <c r="AZ337" s="1" t="s">
        <v>170</v>
      </c>
      <c r="BA337" s="1" t="s">
        <v>89</v>
      </c>
      <c r="BB337" s="1" t="s">
        <v>230</v>
      </c>
      <c r="BC337" s="1" t="s">
        <v>230</v>
      </c>
      <c r="BD337" s="1" t="s">
        <v>137</v>
      </c>
      <c r="BE337" s="1" t="s">
        <v>92</v>
      </c>
      <c r="BF337" s="1" t="s">
        <v>93</v>
      </c>
      <c r="BG337" s="1" t="s">
        <v>93</v>
      </c>
      <c r="BH337" s="1" t="s">
        <v>93</v>
      </c>
      <c r="BI337" s="1" t="s">
        <v>93</v>
      </c>
      <c r="BJ337" s="1" t="s">
        <v>92</v>
      </c>
      <c r="BK337" s="1" t="s">
        <v>138</v>
      </c>
      <c r="BL337" s="1" t="s">
        <v>138</v>
      </c>
      <c r="BM337" s="1" t="s">
        <v>691</v>
      </c>
      <c r="BN337" s="1" t="s">
        <v>192</v>
      </c>
      <c r="BO337" s="1" t="s">
        <v>78</v>
      </c>
      <c r="BP337" s="1" t="s">
        <v>687</v>
      </c>
    </row>
    <row r="338" spans="2:70" ht="14.85" customHeight="1">
      <c r="B338" s="1">
        <v>660</v>
      </c>
      <c r="C338" s="1" t="s">
        <v>1370</v>
      </c>
      <c r="D338" s="1">
        <v>6</v>
      </c>
      <c r="E338" s="1" t="s">
        <v>68</v>
      </c>
      <c r="F338" s="1" t="s">
        <v>1371</v>
      </c>
      <c r="G338" s="1" t="s">
        <v>1372</v>
      </c>
      <c r="H338" s="1" t="s">
        <v>1373</v>
      </c>
      <c r="I338" s="1">
        <v>2003</v>
      </c>
      <c r="J338" s="1" t="s">
        <v>97</v>
      </c>
      <c r="K338"/>
      <c r="L338"/>
      <c r="M338"/>
      <c r="N338"/>
      <c r="O338"/>
      <c r="P338"/>
      <c r="Q338"/>
      <c r="R338"/>
      <c r="S338"/>
      <c r="T338"/>
      <c r="U338"/>
      <c r="V338"/>
      <c r="W338"/>
      <c r="X338" s="1" t="s">
        <v>326</v>
      </c>
      <c r="Y338"/>
      <c r="Z338"/>
      <c r="AA338"/>
      <c r="AB338"/>
      <c r="AC338" s="1" t="s">
        <v>74</v>
      </c>
      <c r="AE338" s="1" t="s">
        <v>87</v>
      </c>
      <c r="AF338" s="1" t="s">
        <v>76</v>
      </c>
      <c r="AG338" s="1" t="s">
        <v>164</v>
      </c>
      <c r="AI338" s="1" t="s">
        <v>87</v>
      </c>
      <c r="AJ338" s="1" t="s">
        <v>116</v>
      </c>
      <c r="AK338" s="1" t="s">
        <v>80</v>
      </c>
      <c r="AN338" s="1" t="s">
        <v>705</v>
      </c>
      <c r="AO338" s="1" t="s">
        <v>83</v>
      </c>
      <c r="AP338" s="1" t="s">
        <v>104</v>
      </c>
      <c r="AQ338" s="1" t="s">
        <v>176</v>
      </c>
      <c r="AR338" s="1" t="s">
        <v>105</v>
      </c>
      <c r="AS338" s="1" t="s">
        <v>87</v>
      </c>
      <c r="AU338" s="1" t="s">
        <v>88</v>
      </c>
      <c r="AV338" s="1" t="s">
        <v>78</v>
      </c>
      <c r="AW338" s="1" t="s">
        <v>158</v>
      </c>
      <c r="AX338" s="1" t="s">
        <v>87</v>
      </c>
      <c r="AY338" s="1" t="s">
        <v>107</v>
      </c>
      <c r="AZ338" s="1" t="s">
        <v>89</v>
      </c>
      <c r="BA338" s="1" t="s">
        <v>89</v>
      </c>
      <c r="BB338" s="1" t="s">
        <v>665</v>
      </c>
      <c r="BC338" s="1" t="s">
        <v>659</v>
      </c>
      <c r="BD338" s="1" t="s">
        <v>91</v>
      </c>
      <c r="BE338" s="1" t="s">
        <v>92</v>
      </c>
      <c r="BF338" s="1" t="s">
        <v>123</v>
      </c>
      <c r="BG338" s="1" t="s">
        <v>123</v>
      </c>
      <c r="BH338" s="1" t="s">
        <v>92</v>
      </c>
      <c r="BI338" s="1" t="s">
        <v>123</v>
      </c>
      <c r="BJ338" s="1" t="s">
        <v>92</v>
      </c>
      <c r="BK338" s="1" t="s">
        <v>124</v>
      </c>
      <c r="BL338" s="1" t="s">
        <v>94</v>
      </c>
      <c r="BM338" s="1" t="s">
        <v>691</v>
      </c>
      <c r="BN338" s="1" t="s">
        <v>139</v>
      </c>
      <c r="BO338" s="1" t="s">
        <v>87</v>
      </c>
    </row>
    <row r="339" spans="2:70" ht="14.85" customHeight="1">
      <c r="B339" s="1">
        <v>665</v>
      </c>
      <c r="C339" s="1" t="s">
        <v>1375</v>
      </c>
      <c r="D339" s="1">
        <v>6</v>
      </c>
      <c r="E339" s="1" t="s">
        <v>68</v>
      </c>
      <c r="F339" s="1" t="s">
        <v>1376</v>
      </c>
      <c r="G339" s="1" t="s">
        <v>1375</v>
      </c>
      <c r="H339" s="1" t="s">
        <v>1377</v>
      </c>
      <c r="I339" s="1">
        <v>2015</v>
      </c>
      <c r="J339" s="1" t="s">
        <v>325</v>
      </c>
      <c r="K339"/>
      <c r="L339"/>
      <c r="M339"/>
      <c r="N339"/>
      <c r="O339"/>
      <c r="P339"/>
      <c r="Q339"/>
      <c r="R339"/>
      <c r="S339" s="1" t="s">
        <v>99</v>
      </c>
      <c r="T339"/>
      <c r="U339"/>
      <c r="V339"/>
      <c r="W339"/>
      <c r="X339"/>
      <c r="Y339"/>
      <c r="Z339"/>
      <c r="AA339"/>
      <c r="AB339"/>
      <c r="AC339" s="1" t="s">
        <v>135</v>
      </c>
      <c r="AI339" s="1" t="s">
        <v>88</v>
      </c>
      <c r="AO339" s="1" t="s">
        <v>104</v>
      </c>
      <c r="AP339" s="1" t="s">
        <v>104</v>
      </c>
      <c r="AQ339" s="1" t="s">
        <v>85</v>
      </c>
      <c r="AR339" s="1" t="s">
        <v>102</v>
      </c>
      <c r="AS339" s="1" t="s">
        <v>87</v>
      </c>
      <c r="AU339" s="1" t="s">
        <v>88</v>
      </c>
      <c r="AV339" s="1" t="s">
        <v>78</v>
      </c>
      <c r="AW339" s="1" t="s">
        <v>106</v>
      </c>
      <c r="AX339" s="1" t="s">
        <v>87</v>
      </c>
      <c r="AY339" s="1" t="s">
        <v>107</v>
      </c>
      <c r="AZ339" s="1" t="s">
        <v>89</v>
      </c>
      <c r="BA339" s="1" t="s">
        <v>89</v>
      </c>
      <c r="BB339" s="1" t="s">
        <v>665</v>
      </c>
      <c r="BC339" s="1" t="s">
        <v>659</v>
      </c>
      <c r="BD339" s="1" t="s">
        <v>137</v>
      </c>
      <c r="BE339" s="1" t="s">
        <v>92</v>
      </c>
      <c r="BF339" s="1" t="s">
        <v>123</v>
      </c>
      <c r="BG339" s="1" t="s">
        <v>92</v>
      </c>
      <c r="BH339" s="1" t="s">
        <v>92</v>
      </c>
      <c r="BI339" s="1" t="s">
        <v>92</v>
      </c>
      <c r="BJ339" s="1" t="s">
        <v>93</v>
      </c>
      <c r="BK339" s="1" t="s">
        <v>94</v>
      </c>
      <c r="BL339" s="1" t="s">
        <v>94</v>
      </c>
      <c r="BM339" s="1" t="s">
        <v>691</v>
      </c>
      <c r="BN339" s="1" t="s">
        <v>192</v>
      </c>
      <c r="BO339" s="1" t="s">
        <v>78</v>
      </c>
      <c r="BP339" s="1" t="s">
        <v>660</v>
      </c>
    </row>
    <row r="340" spans="2:70" ht="14.85" customHeight="1">
      <c r="B340" s="1">
        <v>666</v>
      </c>
      <c r="C340" s="1" t="s">
        <v>1378</v>
      </c>
      <c r="D340" s="1">
        <v>6</v>
      </c>
      <c r="E340" s="1" t="s">
        <v>68</v>
      </c>
      <c r="F340" s="1" t="s">
        <v>1379</v>
      </c>
      <c r="G340" s="1" t="s">
        <v>1378</v>
      </c>
      <c r="H340" s="1" t="s">
        <v>1380</v>
      </c>
      <c r="I340" s="1">
        <v>2013</v>
      </c>
      <c r="J340" s="1" t="s">
        <v>95</v>
      </c>
      <c r="K340"/>
      <c r="L340"/>
      <c r="M340"/>
      <c r="N340"/>
      <c r="O340"/>
      <c r="P340"/>
      <c r="Q340"/>
      <c r="R340"/>
      <c r="S340"/>
      <c r="T340"/>
      <c r="U340"/>
      <c r="V340"/>
      <c r="W340"/>
      <c r="X340"/>
      <c r="Y340"/>
      <c r="Z340"/>
      <c r="AA340" s="1" t="s">
        <v>1192</v>
      </c>
      <c r="AB340" s="1"/>
      <c r="AC340" s="1" t="s">
        <v>135</v>
      </c>
      <c r="AI340" s="1" t="s">
        <v>88</v>
      </c>
      <c r="AO340" s="1" t="s">
        <v>83</v>
      </c>
      <c r="AP340" s="1" t="s">
        <v>83</v>
      </c>
      <c r="AQ340" s="1" t="s">
        <v>196</v>
      </c>
      <c r="AR340" s="1" t="s">
        <v>105</v>
      </c>
      <c r="AS340" s="1" t="s">
        <v>87</v>
      </c>
      <c r="AU340" s="1" t="s">
        <v>88</v>
      </c>
      <c r="AV340" s="1" t="s">
        <v>78</v>
      </c>
      <c r="AW340" s="1" t="s">
        <v>119</v>
      </c>
      <c r="AX340" s="1" t="s">
        <v>87</v>
      </c>
      <c r="AY340" s="1" t="s">
        <v>107</v>
      </c>
      <c r="AZ340" s="1" t="s">
        <v>89</v>
      </c>
      <c r="BA340" s="1" t="s">
        <v>89</v>
      </c>
      <c r="BB340" s="1" t="s">
        <v>230</v>
      </c>
      <c r="BC340" s="1" t="s">
        <v>659</v>
      </c>
      <c r="BD340" s="1" t="s">
        <v>91</v>
      </c>
      <c r="BE340" s="1" t="s">
        <v>92</v>
      </c>
      <c r="BF340" s="1" t="s">
        <v>92</v>
      </c>
      <c r="BG340" s="1" t="s">
        <v>93</v>
      </c>
      <c r="BH340" s="1" t="s">
        <v>93</v>
      </c>
      <c r="BI340" s="1" t="s">
        <v>93</v>
      </c>
      <c r="BJ340" s="1" t="s">
        <v>93</v>
      </c>
      <c r="BK340" s="1" t="s">
        <v>94</v>
      </c>
      <c r="BL340" s="1" t="s">
        <v>94</v>
      </c>
      <c r="BM340" s="1" t="s">
        <v>691</v>
      </c>
      <c r="BN340" s="1" t="s">
        <v>192</v>
      </c>
      <c r="BO340" s="1" t="s">
        <v>78</v>
      </c>
      <c r="BP340" s="1" t="s">
        <v>687</v>
      </c>
      <c r="BR340" s="1" t="s">
        <v>1381</v>
      </c>
    </row>
    <row r="341" spans="2:70" ht="14.85" customHeight="1">
      <c r="B341" s="1">
        <v>669</v>
      </c>
      <c r="C341" s="1" t="s">
        <v>1382</v>
      </c>
      <c r="D341" s="1">
        <v>6</v>
      </c>
      <c r="E341" s="1" t="s">
        <v>68</v>
      </c>
      <c r="F341" s="1" t="s">
        <v>1383</v>
      </c>
      <c r="G341" s="1" t="s">
        <v>1382</v>
      </c>
      <c r="H341" s="1" t="s">
        <v>1384</v>
      </c>
      <c r="I341" s="1">
        <v>2014</v>
      </c>
      <c r="J341" s="1" t="s">
        <v>325</v>
      </c>
      <c r="K341"/>
      <c r="L341"/>
      <c r="M341"/>
      <c r="N341"/>
      <c r="O341"/>
      <c r="P341"/>
      <c r="Q341"/>
      <c r="R341"/>
      <c r="S341" s="1" t="s">
        <v>99</v>
      </c>
      <c r="T341"/>
      <c r="U341"/>
      <c r="V341"/>
      <c r="W341"/>
      <c r="X341"/>
      <c r="Y341"/>
      <c r="Z341"/>
      <c r="AA341"/>
      <c r="AB341"/>
      <c r="AC341" s="1" t="s">
        <v>135</v>
      </c>
      <c r="AI341" s="1" t="s">
        <v>88</v>
      </c>
      <c r="AO341" s="1" t="s">
        <v>128</v>
      </c>
      <c r="AP341" s="1" t="s">
        <v>104</v>
      </c>
      <c r="AQ341" s="1" t="s">
        <v>118</v>
      </c>
      <c r="AR341" s="1" t="s">
        <v>105</v>
      </c>
      <c r="AS341" s="1" t="s">
        <v>87</v>
      </c>
      <c r="AU341" s="1" t="s">
        <v>88</v>
      </c>
      <c r="AV341" s="1" t="s">
        <v>78</v>
      </c>
      <c r="AW341" s="1" t="s">
        <v>106</v>
      </c>
      <c r="AX341" s="1" t="s">
        <v>87</v>
      </c>
      <c r="AY341" s="1" t="s">
        <v>107</v>
      </c>
      <c r="AZ341" s="1" t="s">
        <v>185</v>
      </c>
      <c r="BA341" s="1" t="s">
        <v>89</v>
      </c>
      <c r="BB341" s="1" t="s">
        <v>773</v>
      </c>
      <c r="BC341" s="1" t="s">
        <v>230</v>
      </c>
      <c r="BD341" s="1" t="s">
        <v>137</v>
      </c>
      <c r="BE341" s="1" t="s">
        <v>92</v>
      </c>
      <c r="BF341" s="1" t="s">
        <v>92</v>
      </c>
      <c r="BG341" s="1" t="s">
        <v>123</v>
      </c>
      <c r="BH341" s="1" t="s">
        <v>123</v>
      </c>
      <c r="BI341" s="1" t="s">
        <v>123</v>
      </c>
      <c r="BJ341" s="1" t="s">
        <v>92</v>
      </c>
      <c r="BK341" s="1" t="s">
        <v>94</v>
      </c>
      <c r="BL341" s="1" t="s">
        <v>138</v>
      </c>
      <c r="BM341" s="1" t="s">
        <v>691</v>
      </c>
      <c r="BN341" s="1" t="s">
        <v>192</v>
      </c>
      <c r="BO341" s="1" t="s">
        <v>78</v>
      </c>
      <c r="BP341" s="1" t="s">
        <v>687</v>
      </c>
    </row>
    <row r="342" spans="2:70" ht="14.85" customHeight="1">
      <c r="B342" s="1">
        <v>671</v>
      </c>
      <c r="C342" s="1" t="s">
        <v>1385</v>
      </c>
      <c r="D342" s="1">
        <v>6</v>
      </c>
      <c r="E342" s="1" t="s">
        <v>68</v>
      </c>
      <c r="F342" s="1" t="s">
        <v>1386</v>
      </c>
      <c r="G342" s="1" t="s">
        <v>1385</v>
      </c>
      <c r="H342" s="1" t="s">
        <v>1387</v>
      </c>
      <c r="I342" s="1">
        <v>2014</v>
      </c>
      <c r="J342" s="1" t="s">
        <v>325</v>
      </c>
      <c r="K342"/>
      <c r="L342"/>
      <c r="M342"/>
      <c r="N342"/>
      <c r="O342"/>
      <c r="P342"/>
      <c r="Q342"/>
      <c r="R342"/>
      <c r="S342" s="1" t="s">
        <v>99</v>
      </c>
      <c r="T342"/>
      <c r="U342"/>
      <c r="V342"/>
      <c r="W342"/>
      <c r="X342"/>
      <c r="Y342"/>
      <c r="Z342"/>
      <c r="AA342"/>
      <c r="AB342"/>
      <c r="AC342" s="1" t="s">
        <v>148</v>
      </c>
      <c r="AE342" s="1" t="s">
        <v>75</v>
      </c>
      <c r="AF342" s="1" t="s">
        <v>206</v>
      </c>
      <c r="AG342" s="1" t="s">
        <v>164</v>
      </c>
      <c r="AI342" s="1" t="s">
        <v>87</v>
      </c>
      <c r="AJ342" s="1" t="s">
        <v>165</v>
      </c>
      <c r="AK342" s="1" t="s">
        <v>103</v>
      </c>
      <c r="AM342" s="1" t="s">
        <v>167</v>
      </c>
      <c r="AN342" s="1" t="s">
        <v>657</v>
      </c>
      <c r="AO342" s="1" t="s">
        <v>136</v>
      </c>
      <c r="AP342" s="1" t="s">
        <v>83</v>
      </c>
      <c r="AQ342" s="1" t="s">
        <v>118</v>
      </c>
      <c r="AR342" s="1" t="s">
        <v>130</v>
      </c>
      <c r="AS342" s="1" t="s">
        <v>87</v>
      </c>
      <c r="AU342" s="1" t="s">
        <v>88</v>
      </c>
      <c r="AV342" s="1" t="s">
        <v>87</v>
      </c>
      <c r="AX342" s="1" t="s">
        <v>88</v>
      </c>
      <c r="AZ342" s="1" t="s">
        <v>185</v>
      </c>
      <c r="BA342" s="1" t="s">
        <v>89</v>
      </c>
      <c r="BB342" s="1" t="s">
        <v>659</v>
      </c>
      <c r="BC342" s="1" t="s">
        <v>665</v>
      </c>
      <c r="BD342" s="1" t="s">
        <v>137</v>
      </c>
      <c r="BE342" s="1" t="s">
        <v>93</v>
      </c>
      <c r="BF342" s="1" t="s">
        <v>93</v>
      </c>
      <c r="BG342" s="1" t="s">
        <v>93</v>
      </c>
      <c r="BH342" s="1" t="s">
        <v>93</v>
      </c>
      <c r="BI342" s="1" t="s">
        <v>93</v>
      </c>
      <c r="BJ342" s="1" t="s">
        <v>93</v>
      </c>
      <c r="BK342" s="1" t="s">
        <v>138</v>
      </c>
      <c r="BL342" s="1" t="s">
        <v>138</v>
      </c>
      <c r="BM342" s="1" t="s">
        <v>109</v>
      </c>
      <c r="BN342" s="1" t="s">
        <v>125</v>
      </c>
      <c r="BO342" s="1" t="s">
        <v>78</v>
      </c>
      <c r="BP342" s="1" t="s">
        <v>687</v>
      </c>
    </row>
    <row r="343" spans="2:70" ht="14.85" customHeight="1">
      <c r="B343" s="1">
        <v>672</v>
      </c>
      <c r="C343" s="1" t="s">
        <v>1388</v>
      </c>
      <c r="D343" s="1">
        <v>6</v>
      </c>
      <c r="E343" s="1" t="s">
        <v>68</v>
      </c>
      <c r="F343" s="1" t="s">
        <v>1389</v>
      </c>
      <c r="G343" s="1" t="s">
        <v>1388</v>
      </c>
      <c r="H343" s="1" t="s">
        <v>1390</v>
      </c>
      <c r="I343" s="1">
        <v>2014</v>
      </c>
      <c r="J343" s="1" t="s">
        <v>95</v>
      </c>
      <c r="K343"/>
      <c r="L343"/>
      <c r="M343"/>
      <c r="N343"/>
      <c r="O343"/>
      <c r="P343"/>
      <c r="Q343"/>
      <c r="R343"/>
      <c r="S343"/>
      <c r="T343"/>
      <c r="U343"/>
      <c r="V343"/>
      <c r="W343"/>
      <c r="X343"/>
      <c r="Y343"/>
      <c r="Z343"/>
      <c r="AA343" s="1" t="s">
        <v>227</v>
      </c>
      <c r="AB343" s="1"/>
      <c r="AC343" s="1" t="s">
        <v>135</v>
      </c>
      <c r="AI343" s="1" t="s">
        <v>88</v>
      </c>
      <c r="AO343" s="1" t="s">
        <v>104</v>
      </c>
      <c r="AP343" s="1" t="s">
        <v>104</v>
      </c>
      <c r="AQ343" s="1" t="s">
        <v>85</v>
      </c>
      <c r="AR343" s="1" t="s">
        <v>105</v>
      </c>
      <c r="AS343" s="1" t="s">
        <v>87</v>
      </c>
      <c r="AU343" s="1" t="s">
        <v>88</v>
      </c>
      <c r="AV343" s="1" t="s">
        <v>78</v>
      </c>
      <c r="AW343" s="1" t="s">
        <v>119</v>
      </c>
      <c r="AX343" s="1" t="s">
        <v>78</v>
      </c>
      <c r="AY343" s="1" t="s">
        <v>107</v>
      </c>
      <c r="AZ343" s="1" t="s">
        <v>170</v>
      </c>
      <c r="BA343" s="1" t="s">
        <v>89</v>
      </c>
      <c r="BB343" s="1" t="s">
        <v>659</v>
      </c>
      <c r="BC343" s="1" t="s">
        <v>773</v>
      </c>
      <c r="BD343" s="1" t="s">
        <v>137</v>
      </c>
      <c r="BE343" s="1" t="s">
        <v>92</v>
      </c>
      <c r="BF343" s="1" t="s">
        <v>93</v>
      </c>
      <c r="BG343" s="1" t="s">
        <v>93</v>
      </c>
      <c r="BH343" s="1" t="s">
        <v>92</v>
      </c>
      <c r="BI343" s="1" t="s">
        <v>93</v>
      </c>
      <c r="BJ343" s="1" t="s">
        <v>93</v>
      </c>
      <c r="BK343" s="1" t="s">
        <v>138</v>
      </c>
      <c r="BL343" s="1" t="s">
        <v>138</v>
      </c>
      <c r="BM343" s="1" t="s">
        <v>691</v>
      </c>
      <c r="BN343" s="1" t="s">
        <v>102</v>
      </c>
      <c r="BO343" s="1" t="s">
        <v>78</v>
      </c>
      <c r="BP343" s="1" t="s">
        <v>660</v>
      </c>
    </row>
    <row r="344" spans="2:70" ht="14.85" customHeight="1">
      <c r="B344" s="1">
        <v>674</v>
      </c>
      <c r="C344" s="1" t="s">
        <v>1391</v>
      </c>
      <c r="D344" s="1">
        <v>6</v>
      </c>
      <c r="E344" s="1" t="s">
        <v>68</v>
      </c>
      <c r="F344" s="1" t="s">
        <v>1392</v>
      </c>
      <c r="G344" s="1" t="s">
        <v>1391</v>
      </c>
      <c r="H344" s="1" t="s">
        <v>1393</v>
      </c>
      <c r="I344" s="1">
        <v>1995</v>
      </c>
      <c r="J344" s="1" t="s">
        <v>95</v>
      </c>
      <c r="K344"/>
      <c r="L344"/>
      <c r="M344"/>
      <c r="N344"/>
      <c r="O344"/>
      <c r="P344"/>
      <c r="Q344"/>
      <c r="R344"/>
      <c r="S344"/>
      <c r="T344"/>
      <c r="U344"/>
      <c r="V344"/>
      <c r="W344"/>
      <c r="X344"/>
      <c r="Y344"/>
      <c r="Z344"/>
      <c r="AA344" s="1" t="s">
        <v>96</v>
      </c>
      <c r="AB344" s="1"/>
      <c r="AC344" s="1" t="s">
        <v>148</v>
      </c>
      <c r="AE344" s="1" t="s">
        <v>87</v>
      </c>
      <c r="AF344" s="1" t="s">
        <v>175</v>
      </c>
      <c r="AG344" s="1" t="s">
        <v>77</v>
      </c>
      <c r="AI344" s="1" t="s">
        <v>87</v>
      </c>
      <c r="AJ344" s="1" t="s">
        <v>116</v>
      </c>
      <c r="AK344" s="1" t="s">
        <v>156</v>
      </c>
      <c r="AL344" s="1" t="s">
        <v>1394</v>
      </c>
      <c r="AN344" s="1" t="s">
        <v>657</v>
      </c>
      <c r="AO344" s="1" t="s">
        <v>136</v>
      </c>
      <c r="AP344" s="1" t="s">
        <v>83</v>
      </c>
      <c r="AQ344" s="1" t="s">
        <v>85</v>
      </c>
      <c r="AR344" s="1" t="s">
        <v>105</v>
      </c>
      <c r="AS344" s="1" t="s">
        <v>87</v>
      </c>
      <c r="AU344" s="1" t="s">
        <v>88</v>
      </c>
      <c r="AV344" s="1" t="s">
        <v>78</v>
      </c>
      <c r="AW344" s="1" t="s">
        <v>158</v>
      </c>
      <c r="AX344" s="1" t="s">
        <v>87</v>
      </c>
      <c r="AY344" s="1" t="s">
        <v>159</v>
      </c>
      <c r="AZ344" s="1" t="s">
        <v>89</v>
      </c>
      <c r="BA344" s="1" t="s">
        <v>89</v>
      </c>
      <c r="BB344" s="1" t="s">
        <v>665</v>
      </c>
      <c r="BC344" s="1" t="s">
        <v>665</v>
      </c>
      <c r="BD344" s="1" t="s">
        <v>137</v>
      </c>
      <c r="BE344" s="1" t="s">
        <v>93</v>
      </c>
      <c r="BF344" s="1" t="s">
        <v>92</v>
      </c>
      <c r="BG344" s="1" t="s">
        <v>93</v>
      </c>
      <c r="BH344" s="1" t="s">
        <v>93</v>
      </c>
      <c r="BI344" s="1" t="s">
        <v>92</v>
      </c>
      <c r="BJ344" s="1" t="s">
        <v>92</v>
      </c>
      <c r="BK344" s="1" t="s">
        <v>138</v>
      </c>
      <c r="BL344" s="1" t="s">
        <v>138</v>
      </c>
      <c r="BM344" s="1" t="s">
        <v>686</v>
      </c>
      <c r="BN344" s="1" t="s">
        <v>139</v>
      </c>
      <c r="BO344" s="1" t="s">
        <v>78</v>
      </c>
      <c r="BP344" s="1" t="s">
        <v>687</v>
      </c>
    </row>
    <row r="345" spans="2:70" ht="14.85" customHeight="1">
      <c r="B345" s="1">
        <v>677</v>
      </c>
      <c r="C345" s="1" t="s">
        <v>1395</v>
      </c>
      <c r="D345" s="1">
        <v>6</v>
      </c>
      <c r="E345" s="1" t="s">
        <v>68</v>
      </c>
      <c r="F345" s="1" t="s">
        <v>1396</v>
      </c>
      <c r="G345" s="1" t="s">
        <v>1395</v>
      </c>
      <c r="H345" s="1" t="s">
        <v>1397</v>
      </c>
      <c r="I345" s="1">
        <v>2013</v>
      </c>
      <c r="J345" s="1" t="s">
        <v>226</v>
      </c>
      <c r="L345" s="2" t="s">
        <v>227</v>
      </c>
      <c r="AC345" s="1" t="s">
        <v>74</v>
      </c>
      <c r="AE345" s="1" t="s">
        <v>75</v>
      </c>
      <c r="AF345" s="1" t="s">
        <v>76</v>
      </c>
      <c r="AG345" s="1" t="s">
        <v>164</v>
      </c>
      <c r="AI345" s="1" t="s">
        <v>87</v>
      </c>
      <c r="AJ345" s="1" t="s">
        <v>149</v>
      </c>
      <c r="AK345" s="1" t="s">
        <v>80</v>
      </c>
      <c r="AM345" s="1" t="s">
        <v>81</v>
      </c>
      <c r="AN345" s="1" t="s">
        <v>657</v>
      </c>
      <c r="AO345" s="1" t="s">
        <v>104</v>
      </c>
      <c r="AP345" s="1" t="s">
        <v>84</v>
      </c>
      <c r="AQ345" s="1" t="s">
        <v>85</v>
      </c>
      <c r="AR345" s="1" t="s">
        <v>105</v>
      </c>
      <c r="AS345" s="1" t="s">
        <v>87</v>
      </c>
      <c r="AU345" s="1" t="s">
        <v>88</v>
      </c>
      <c r="AV345" s="1" t="s">
        <v>78</v>
      </c>
      <c r="AW345" s="1" t="s">
        <v>119</v>
      </c>
      <c r="AX345" s="1" t="s">
        <v>87</v>
      </c>
      <c r="AY345" s="1" t="s">
        <v>107</v>
      </c>
      <c r="AZ345" s="1" t="s">
        <v>170</v>
      </c>
      <c r="BA345" s="1" t="s">
        <v>89</v>
      </c>
      <c r="BB345" s="1" t="s">
        <v>773</v>
      </c>
      <c r="BC345" s="1" t="s">
        <v>230</v>
      </c>
      <c r="BD345" s="1" t="s">
        <v>137</v>
      </c>
      <c r="BE345" s="1" t="s">
        <v>93</v>
      </c>
      <c r="BF345" s="1" t="s">
        <v>93</v>
      </c>
      <c r="BG345" s="1" t="s">
        <v>93</v>
      </c>
      <c r="BH345" s="1" t="s">
        <v>93</v>
      </c>
      <c r="BI345" s="1" t="s">
        <v>92</v>
      </c>
      <c r="BJ345" s="1" t="s">
        <v>92</v>
      </c>
      <c r="BK345" s="1" t="s">
        <v>138</v>
      </c>
      <c r="BL345" s="1" t="s">
        <v>138</v>
      </c>
      <c r="BM345" s="1" t="s">
        <v>691</v>
      </c>
      <c r="BN345" s="1" t="s">
        <v>418</v>
      </c>
      <c r="BO345" s="1" t="s">
        <v>78</v>
      </c>
      <c r="BP345" s="1" t="s">
        <v>677</v>
      </c>
    </row>
    <row r="346" spans="2:70" ht="14.85" customHeight="1">
      <c r="B346" s="1">
        <v>683</v>
      </c>
      <c r="C346" s="1" t="s">
        <v>1399</v>
      </c>
      <c r="D346" s="1">
        <v>6</v>
      </c>
      <c r="E346" s="1" t="s">
        <v>68</v>
      </c>
      <c r="F346" s="1" t="s">
        <v>1400</v>
      </c>
      <c r="G346" s="1" t="s">
        <v>1399</v>
      </c>
      <c r="H346" s="1" t="s">
        <v>1401</v>
      </c>
      <c r="I346" s="1">
        <v>1994</v>
      </c>
      <c r="J346" s="1" t="s">
        <v>95</v>
      </c>
      <c r="K346"/>
      <c r="L346"/>
      <c r="M346"/>
      <c r="N346"/>
      <c r="O346"/>
      <c r="P346"/>
      <c r="Q346"/>
      <c r="R346"/>
      <c r="S346"/>
      <c r="T346"/>
      <c r="U346"/>
      <c r="V346"/>
      <c r="W346"/>
      <c r="X346"/>
      <c r="Y346"/>
      <c r="Z346"/>
      <c r="AA346" s="1" t="s">
        <v>684</v>
      </c>
      <c r="AB346" s="1"/>
      <c r="AC346" s="1" t="s">
        <v>148</v>
      </c>
      <c r="AE346" s="1" t="s">
        <v>75</v>
      </c>
      <c r="AF346" s="1" t="s">
        <v>76</v>
      </c>
      <c r="AG346" s="1" t="s">
        <v>77</v>
      </c>
      <c r="AI346" s="1" t="s">
        <v>87</v>
      </c>
      <c r="AJ346" s="1" t="s">
        <v>309</v>
      </c>
      <c r="AK346" s="1" t="s">
        <v>156</v>
      </c>
      <c r="AL346" s="1" t="s">
        <v>927</v>
      </c>
      <c r="AM346" s="1" t="s">
        <v>222</v>
      </c>
      <c r="AN346" s="1" t="s">
        <v>664</v>
      </c>
      <c r="AO346" s="1" t="s">
        <v>83</v>
      </c>
      <c r="AP346" s="1" t="s">
        <v>83</v>
      </c>
      <c r="AQ346" s="1" t="s">
        <v>85</v>
      </c>
      <c r="AR346" s="1" t="s">
        <v>86</v>
      </c>
      <c r="AS346" s="1" t="s">
        <v>87</v>
      </c>
      <c r="AU346" s="1" t="s">
        <v>88</v>
      </c>
      <c r="AV346" s="1" t="s">
        <v>78</v>
      </c>
      <c r="AW346" s="1" t="s">
        <v>106</v>
      </c>
      <c r="AX346" s="1" t="s">
        <v>87</v>
      </c>
      <c r="AY346" s="1" t="s">
        <v>107</v>
      </c>
      <c r="AZ346" s="1" t="s">
        <v>89</v>
      </c>
      <c r="BA346" s="1" t="s">
        <v>89</v>
      </c>
      <c r="BB346" s="1" t="s">
        <v>659</v>
      </c>
      <c r="BC346" s="1" t="s">
        <v>659</v>
      </c>
      <c r="BD346" s="1" t="s">
        <v>137</v>
      </c>
      <c r="BE346" s="1" t="s">
        <v>92</v>
      </c>
      <c r="BF346" s="1" t="s">
        <v>92</v>
      </c>
      <c r="BG346" s="1" t="s">
        <v>92</v>
      </c>
      <c r="BH346" s="1" t="s">
        <v>92</v>
      </c>
      <c r="BI346" s="1" t="s">
        <v>123</v>
      </c>
      <c r="BJ346" s="1" t="s">
        <v>92</v>
      </c>
      <c r="BK346" s="1" t="s">
        <v>94</v>
      </c>
      <c r="BL346" s="1" t="s">
        <v>138</v>
      </c>
      <c r="BM346" s="1" t="s">
        <v>695</v>
      </c>
      <c r="BN346" s="1" t="s">
        <v>139</v>
      </c>
      <c r="BO346" s="1" t="s">
        <v>78</v>
      </c>
      <c r="BP346" s="1" t="s">
        <v>687</v>
      </c>
      <c r="BR346" s="1" t="s">
        <v>1402</v>
      </c>
    </row>
    <row r="347" spans="2:70" ht="14.85" customHeight="1">
      <c r="B347" s="1">
        <v>684</v>
      </c>
      <c r="C347" s="1" t="s">
        <v>1403</v>
      </c>
      <c r="D347" s="1">
        <v>6</v>
      </c>
      <c r="E347" s="1" t="s">
        <v>68</v>
      </c>
      <c r="F347" s="1" t="s">
        <v>1404</v>
      </c>
      <c r="G347" s="1" t="s">
        <v>1403</v>
      </c>
      <c r="H347" s="1" t="s">
        <v>1405</v>
      </c>
      <c r="I347" s="1">
        <v>2009</v>
      </c>
      <c r="J347" s="1" t="s">
        <v>95</v>
      </c>
      <c r="K347"/>
      <c r="L347"/>
      <c r="M347"/>
      <c r="N347"/>
      <c r="O347"/>
      <c r="P347"/>
      <c r="Q347"/>
      <c r="R347"/>
      <c r="S347"/>
      <c r="T347"/>
      <c r="U347"/>
      <c r="V347"/>
      <c r="W347"/>
      <c r="X347"/>
      <c r="Y347"/>
      <c r="Z347"/>
      <c r="AA347" s="1" t="s">
        <v>391</v>
      </c>
      <c r="AB347" s="1"/>
      <c r="AC347" s="1" t="s">
        <v>135</v>
      </c>
      <c r="AI347" s="1" t="s">
        <v>88</v>
      </c>
      <c r="AO347" s="1" t="s">
        <v>128</v>
      </c>
      <c r="AP347" s="1" t="s">
        <v>104</v>
      </c>
      <c r="AQ347" s="1" t="s">
        <v>102</v>
      </c>
      <c r="AR347" s="1" t="s">
        <v>102</v>
      </c>
      <c r="AS347" s="1" t="s">
        <v>87</v>
      </c>
      <c r="AU347" s="1" t="s">
        <v>88</v>
      </c>
      <c r="AV347" s="1" t="s">
        <v>78</v>
      </c>
      <c r="AW347" s="1" t="s">
        <v>158</v>
      </c>
      <c r="AX347" s="1" t="s">
        <v>87</v>
      </c>
      <c r="AY347" s="1" t="s">
        <v>107</v>
      </c>
      <c r="AZ347" s="1" t="s">
        <v>170</v>
      </c>
      <c r="BA347" s="1" t="s">
        <v>89</v>
      </c>
      <c r="BB347" s="1" t="s">
        <v>698</v>
      </c>
      <c r="BC347" s="1" t="s">
        <v>665</v>
      </c>
      <c r="BD347" s="1" t="s">
        <v>137</v>
      </c>
      <c r="BE347" s="1" t="s">
        <v>92</v>
      </c>
      <c r="BF347" s="1" t="s">
        <v>92</v>
      </c>
      <c r="BG347" s="1" t="s">
        <v>92</v>
      </c>
      <c r="BH347" s="1" t="s">
        <v>92</v>
      </c>
      <c r="BI347" s="1" t="s">
        <v>92</v>
      </c>
      <c r="BJ347" s="1" t="s">
        <v>92</v>
      </c>
      <c r="BK347" s="1" t="s">
        <v>94</v>
      </c>
      <c r="BL347" s="1" t="s">
        <v>94</v>
      </c>
      <c r="BM347" s="1" t="s">
        <v>691</v>
      </c>
      <c r="BN347" s="1" t="s">
        <v>192</v>
      </c>
      <c r="BO347" s="1" t="s">
        <v>78</v>
      </c>
      <c r="BP347" s="1" t="s">
        <v>660</v>
      </c>
    </row>
    <row r="348" spans="2:70" ht="26.85" customHeight="1">
      <c r="B348" s="1">
        <v>685</v>
      </c>
      <c r="C348" s="1" t="s">
        <v>1406</v>
      </c>
      <c r="D348" s="1">
        <v>6</v>
      </c>
      <c r="E348" s="1" t="s">
        <v>68</v>
      </c>
      <c r="F348" s="1" t="s">
        <v>1407</v>
      </c>
      <c r="G348" s="1" t="s">
        <v>1406</v>
      </c>
      <c r="H348" s="1" t="s">
        <v>1408</v>
      </c>
      <c r="I348" s="1">
        <v>1994</v>
      </c>
      <c r="J348" s="1" t="s">
        <v>95</v>
      </c>
      <c r="K348"/>
      <c r="L348"/>
      <c r="M348"/>
      <c r="N348"/>
      <c r="O348"/>
      <c r="P348"/>
      <c r="Q348"/>
      <c r="R348"/>
      <c r="S348"/>
      <c r="T348"/>
      <c r="U348"/>
      <c r="V348"/>
      <c r="W348"/>
      <c r="X348"/>
      <c r="Y348"/>
      <c r="Z348"/>
      <c r="AA348" s="1" t="s">
        <v>684</v>
      </c>
      <c r="AB348" s="1"/>
      <c r="AC348" s="1" t="s">
        <v>148</v>
      </c>
      <c r="AE348" s="1" t="s">
        <v>87</v>
      </c>
      <c r="AF348" s="1" t="s">
        <v>206</v>
      </c>
      <c r="AG348" s="1" t="s">
        <v>77</v>
      </c>
      <c r="AI348" s="1" t="s">
        <v>87</v>
      </c>
      <c r="AJ348" s="1" t="s">
        <v>116</v>
      </c>
      <c r="AK348" s="1" t="s">
        <v>166</v>
      </c>
      <c r="AN348" s="1" t="s">
        <v>739</v>
      </c>
      <c r="AO348" s="1" t="s">
        <v>104</v>
      </c>
      <c r="AP348" s="1" t="s">
        <v>83</v>
      </c>
      <c r="AQ348" s="1" t="s">
        <v>85</v>
      </c>
      <c r="AR348" s="1" t="s">
        <v>102</v>
      </c>
      <c r="AS348" s="1" t="s">
        <v>87</v>
      </c>
      <c r="AU348" s="1" t="s">
        <v>88</v>
      </c>
      <c r="AV348" s="1" t="s">
        <v>78</v>
      </c>
      <c r="AW348" s="1" t="s">
        <v>158</v>
      </c>
      <c r="AX348" s="1" t="s">
        <v>87</v>
      </c>
      <c r="AY348" s="1" t="s">
        <v>107</v>
      </c>
      <c r="AZ348" s="1" t="s">
        <v>170</v>
      </c>
      <c r="BA348" s="1" t="s">
        <v>183</v>
      </c>
      <c r="BB348" s="1" t="s">
        <v>659</v>
      </c>
      <c r="BC348" s="1" t="s">
        <v>659</v>
      </c>
      <c r="BD348" s="1" t="s">
        <v>137</v>
      </c>
      <c r="BE348" s="1" t="s">
        <v>93</v>
      </c>
      <c r="BF348" s="1" t="s">
        <v>93</v>
      </c>
      <c r="BG348" s="1" t="s">
        <v>93</v>
      </c>
      <c r="BH348" s="1" t="s">
        <v>93</v>
      </c>
      <c r="BI348" s="1" t="s">
        <v>93</v>
      </c>
      <c r="BJ348" s="1" t="s">
        <v>93</v>
      </c>
      <c r="BK348" s="1" t="s">
        <v>138</v>
      </c>
      <c r="BL348" s="1" t="s">
        <v>138</v>
      </c>
      <c r="BM348" s="1" t="s">
        <v>672</v>
      </c>
      <c r="BN348" s="1" t="s">
        <v>139</v>
      </c>
      <c r="BO348" s="1" t="s">
        <v>78</v>
      </c>
      <c r="BP348" s="1" t="s">
        <v>687</v>
      </c>
    </row>
    <row r="349" spans="2:70" ht="14.85" customHeight="1">
      <c r="B349" s="1">
        <v>687</v>
      </c>
      <c r="C349" s="1" t="s">
        <v>1412</v>
      </c>
      <c r="D349" s="1">
        <v>6</v>
      </c>
      <c r="E349" s="1" t="s">
        <v>68</v>
      </c>
      <c r="F349" s="1" t="s">
        <v>1413</v>
      </c>
      <c r="G349" s="1" t="s">
        <v>1412</v>
      </c>
      <c r="H349" s="1" t="s">
        <v>1414</v>
      </c>
      <c r="I349" s="1">
        <v>2013</v>
      </c>
      <c r="J349" s="1" t="s">
        <v>161</v>
      </c>
      <c r="K349"/>
      <c r="L349"/>
      <c r="M349"/>
      <c r="N349"/>
      <c r="O349" s="1" t="s">
        <v>96</v>
      </c>
      <c r="P349"/>
      <c r="Q349"/>
      <c r="R349"/>
      <c r="S349"/>
      <c r="T349"/>
      <c r="U349"/>
      <c r="V349"/>
      <c r="W349"/>
      <c r="X349"/>
      <c r="Y349"/>
      <c r="Z349"/>
      <c r="AA349"/>
      <c r="AB349"/>
      <c r="AC349" s="1" t="s">
        <v>135</v>
      </c>
      <c r="AI349" s="1" t="s">
        <v>88</v>
      </c>
      <c r="AO349" s="1" t="s">
        <v>136</v>
      </c>
      <c r="AP349" s="1" t="s">
        <v>104</v>
      </c>
      <c r="AQ349" s="1" t="s">
        <v>102</v>
      </c>
      <c r="AR349" s="1" t="s">
        <v>102</v>
      </c>
      <c r="AS349" s="1" t="s">
        <v>87</v>
      </c>
      <c r="AU349" s="1" t="s">
        <v>88</v>
      </c>
      <c r="AV349" s="1" t="s">
        <v>78</v>
      </c>
      <c r="AW349" s="1" t="s">
        <v>119</v>
      </c>
      <c r="AX349" s="1" t="s">
        <v>87</v>
      </c>
      <c r="AY349" s="1" t="s">
        <v>107</v>
      </c>
      <c r="AZ349" s="1" t="s">
        <v>183</v>
      </c>
      <c r="BA349" s="1" t="s">
        <v>89</v>
      </c>
      <c r="BB349" s="1" t="s">
        <v>659</v>
      </c>
      <c r="BC349" s="1" t="s">
        <v>773</v>
      </c>
      <c r="BD349" s="1" t="s">
        <v>137</v>
      </c>
      <c r="BE349" s="1" t="s">
        <v>93</v>
      </c>
      <c r="BF349" s="1" t="s">
        <v>92</v>
      </c>
      <c r="BG349" s="1" t="s">
        <v>92</v>
      </c>
      <c r="BH349" s="1" t="s">
        <v>93</v>
      </c>
      <c r="BI349" s="1" t="s">
        <v>93</v>
      </c>
      <c r="BJ349" s="1" t="s">
        <v>92</v>
      </c>
      <c r="BK349" s="1" t="s">
        <v>94</v>
      </c>
      <c r="BL349" s="1" t="s">
        <v>94</v>
      </c>
      <c r="BM349" s="1" t="s">
        <v>691</v>
      </c>
      <c r="BN349" s="1" t="s">
        <v>192</v>
      </c>
      <c r="BO349" s="1" t="s">
        <v>87</v>
      </c>
    </row>
    <row r="350" spans="2:70" ht="14.85" customHeight="1">
      <c r="B350" s="1">
        <v>686</v>
      </c>
      <c r="C350" s="1" t="s">
        <v>1409</v>
      </c>
      <c r="D350" s="1">
        <v>6</v>
      </c>
      <c r="E350" s="1" t="s">
        <v>68</v>
      </c>
      <c r="F350" s="1" t="s">
        <v>1410</v>
      </c>
      <c r="G350" s="1" t="s">
        <v>1409</v>
      </c>
      <c r="H350" s="1" t="s">
        <v>1411</v>
      </c>
      <c r="I350" s="1">
        <v>2013</v>
      </c>
      <c r="J350" s="1" t="s">
        <v>459</v>
      </c>
      <c r="K350"/>
      <c r="L350"/>
      <c r="M350"/>
      <c r="N350"/>
      <c r="O350"/>
      <c r="P350"/>
      <c r="Q350"/>
      <c r="R350"/>
      <c r="S350"/>
      <c r="T350" s="1" t="s">
        <v>1078</v>
      </c>
      <c r="U350"/>
      <c r="V350"/>
      <c r="W350"/>
      <c r="X350"/>
      <c r="Y350"/>
      <c r="Z350"/>
      <c r="AA350"/>
      <c r="AB350"/>
      <c r="AC350" s="1" t="s">
        <v>74</v>
      </c>
      <c r="AE350" s="1" t="s">
        <v>87</v>
      </c>
      <c r="AF350" s="1" t="s">
        <v>76</v>
      </c>
      <c r="AG350" s="1" t="s">
        <v>164</v>
      </c>
      <c r="AI350" s="1" t="s">
        <v>87</v>
      </c>
      <c r="AJ350" s="1" t="s">
        <v>116</v>
      </c>
      <c r="AK350" s="1" t="s">
        <v>103</v>
      </c>
      <c r="AN350" s="1" t="s">
        <v>657</v>
      </c>
      <c r="AO350" s="1" t="s">
        <v>104</v>
      </c>
      <c r="AP350" s="1" t="s">
        <v>104</v>
      </c>
      <c r="AQ350" s="1" t="s">
        <v>102</v>
      </c>
      <c r="AR350" s="1" t="s">
        <v>86</v>
      </c>
      <c r="AS350" s="1" t="s">
        <v>87</v>
      </c>
      <c r="AU350" s="1" t="s">
        <v>88</v>
      </c>
      <c r="AV350" s="1" t="s">
        <v>78</v>
      </c>
      <c r="AW350" s="1" t="s">
        <v>106</v>
      </c>
      <c r="AX350" s="1" t="s">
        <v>87</v>
      </c>
      <c r="AY350" s="1" t="s">
        <v>159</v>
      </c>
      <c r="AZ350" s="1" t="s">
        <v>89</v>
      </c>
      <c r="BA350" s="1" t="s">
        <v>89</v>
      </c>
      <c r="BB350" s="1" t="s">
        <v>665</v>
      </c>
      <c r="BC350" s="1" t="s">
        <v>665</v>
      </c>
      <c r="BD350" s="1" t="s">
        <v>137</v>
      </c>
      <c r="BE350" s="1" t="s">
        <v>93</v>
      </c>
      <c r="BF350" s="1" t="s">
        <v>123</v>
      </c>
      <c r="BG350" s="1" t="s">
        <v>92</v>
      </c>
      <c r="BH350" s="1" t="s">
        <v>93</v>
      </c>
      <c r="BI350" s="1" t="s">
        <v>92</v>
      </c>
      <c r="BJ350" s="1" t="s">
        <v>93</v>
      </c>
      <c r="BK350" s="1" t="s">
        <v>94</v>
      </c>
      <c r="BL350" s="1" t="s">
        <v>94</v>
      </c>
      <c r="BM350" s="1" t="s">
        <v>691</v>
      </c>
      <c r="BN350" s="1" t="s">
        <v>111</v>
      </c>
      <c r="BO350" s="1" t="s">
        <v>78</v>
      </c>
      <c r="BP350" s="1" t="s">
        <v>677</v>
      </c>
    </row>
    <row r="351" spans="2:70" ht="14.85" customHeight="1">
      <c r="B351" s="1">
        <v>690</v>
      </c>
      <c r="C351" s="1" t="s">
        <v>1415</v>
      </c>
      <c r="D351" s="1">
        <v>6</v>
      </c>
      <c r="E351" s="1" t="s">
        <v>68</v>
      </c>
      <c r="F351" s="1" t="s">
        <v>1416</v>
      </c>
      <c r="G351" s="1" t="s">
        <v>1415</v>
      </c>
      <c r="H351" s="1" t="s">
        <v>1417</v>
      </c>
      <c r="I351" s="1">
        <v>2015</v>
      </c>
      <c r="J351" s="1" t="s">
        <v>95</v>
      </c>
      <c r="K351"/>
      <c r="L351"/>
      <c r="M351"/>
      <c r="N351"/>
      <c r="O351"/>
      <c r="P351"/>
      <c r="Q351"/>
      <c r="R351"/>
      <c r="S351"/>
      <c r="T351"/>
      <c r="U351"/>
      <c r="V351"/>
      <c r="W351"/>
      <c r="X351"/>
      <c r="Y351"/>
      <c r="Z351"/>
      <c r="AA351" s="1" t="s">
        <v>96</v>
      </c>
      <c r="AB351" s="1"/>
      <c r="AC351" s="1" t="s">
        <v>135</v>
      </c>
      <c r="AI351" s="1" t="s">
        <v>88</v>
      </c>
      <c r="AO351" s="1" t="s">
        <v>136</v>
      </c>
      <c r="AP351" s="1" t="s">
        <v>84</v>
      </c>
      <c r="AQ351" s="1" t="s">
        <v>85</v>
      </c>
      <c r="AR351" s="1" t="s">
        <v>86</v>
      </c>
      <c r="AS351" s="1" t="s">
        <v>87</v>
      </c>
      <c r="AU351" s="1" t="s">
        <v>88</v>
      </c>
      <c r="AV351" s="1" t="s">
        <v>78</v>
      </c>
      <c r="AW351" s="1" t="s">
        <v>119</v>
      </c>
      <c r="AX351" s="1" t="s">
        <v>87</v>
      </c>
      <c r="AY351" s="1" t="s">
        <v>107</v>
      </c>
      <c r="AZ351" s="1" t="s">
        <v>89</v>
      </c>
      <c r="BA351" s="1" t="s">
        <v>89</v>
      </c>
      <c r="BB351" s="1" t="s">
        <v>659</v>
      </c>
      <c r="BC351" s="1" t="s">
        <v>659</v>
      </c>
      <c r="BD351" s="1" t="s">
        <v>137</v>
      </c>
      <c r="BE351" s="1" t="s">
        <v>92</v>
      </c>
      <c r="BF351" s="1" t="s">
        <v>92</v>
      </c>
      <c r="BG351" s="1" t="s">
        <v>92</v>
      </c>
      <c r="BH351" s="1" t="s">
        <v>92</v>
      </c>
      <c r="BI351" s="1" t="s">
        <v>122</v>
      </c>
      <c r="BJ351" s="1" t="s">
        <v>93</v>
      </c>
      <c r="BK351" s="1" t="s">
        <v>94</v>
      </c>
      <c r="BL351" s="1" t="s">
        <v>102</v>
      </c>
      <c r="BM351" s="1" t="s">
        <v>691</v>
      </c>
      <c r="BN351" s="1" t="s">
        <v>192</v>
      </c>
      <c r="BO351" s="1" t="s">
        <v>78</v>
      </c>
      <c r="BP351" s="1" t="s">
        <v>156</v>
      </c>
      <c r="BQ351" s="1" t="s">
        <v>1418</v>
      </c>
      <c r="BR351" s="1" t="s">
        <v>1419</v>
      </c>
    </row>
    <row r="352" spans="2:70" ht="14.85" customHeight="1">
      <c r="B352" s="1">
        <v>692</v>
      </c>
      <c r="C352" s="1" t="s">
        <v>1421</v>
      </c>
      <c r="D352" s="1">
        <v>6</v>
      </c>
      <c r="E352" s="1" t="s">
        <v>68</v>
      </c>
      <c r="F352" s="1" t="s">
        <v>1422</v>
      </c>
      <c r="G352" s="1" t="s">
        <v>1421</v>
      </c>
      <c r="H352" s="1" t="s">
        <v>1423</v>
      </c>
      <c r="I352" s="1">
        <v>2015</v>
      </c>
      <c r="J352" s="1" t="s">
        <v>95</v>
      </c>
      <c r="K352"/>
      <c r="L352"/>
      <c r="M352"/>
      <c r="N352"/>
      <c r="O352"/>
      <c r="P352"/>
      <c r="Q352"/>
      <c r="R352"/>
      <c r="S352"/>
      <c r="T352"/>
      <c r="U352"/>
      <c r="V352"/>
      <c r="W352"/>
      <c r="X352"/>
      <c r="Y352"/>
      <c r="Z352"/>
      <c r="AA352" s="1" t="s">
        <v>178</v>
      </c>
      <c r="AB352" s="1"/>
      <c r="AC352" s="1" t="s">
        <v>127</v>
      </c>
      <c r="AI352" s="1" t="s">
        <v>88</v>
      </c>
      <c r="AO352" s="1" t="s">
        <v>83</v>
      </c>
      <c r="AP352" s="1" t="s">
        <v>104</v>
      </c>
      <c r="AQ352" s="1" t="s">
        <v>102</v>
      </c>
      <c r="AR352" s="1" t="s">
        <v>86</v>
      </c>
      <c r="AS352" s="1" t="s">
        <v>87</v>
      </c>
      <c r="AU352" s="1" t="s">
        <v>88</v>
      </c>
      <c r="AV352" s="1" t="s">
        <v>87</v>
      </c>
      <c r="AX352" s="1" t="s">
        <v>88</v>
      </c>
      <c r="AZ352" s="1" t="s">
        <v>89</v>
      </c>
      <c r="BA352" s="1" t="s">
        <v>89</v>
      </c>
      <c r="BB352" s="1" t="s">
        <v>658</v>
      </c>
      <c r="BC352" s="1" t="s">
        <v>698</v>
      </c>
      <c r="BD352" s="1" t="s">
        <v>137</v>
      </c>
      <c r="BE352" s="1" t="s">
        <v>92</v>
      </c>
      <c r="BF352" s="1" t="s">
        <v>123</v>
      </c>
      <c r="BG352" s="1" t="s">
        <v>123</v>
      </c>
      <c r="BH352" s="1" t="s">
        <v>92</v>
      </c>
      <c r="BI352" s="1" t="s">
        <v>123</v>
      </c>
      <c r="BJ352" s="1" t="s">
        <v>93</v>
      </c>
      <c r="BK352" s="1" t="s">
        <v>138</v>
      </c>
      <c r="BL352" s="1" t="s">
        <v>138</v>
      </c>
      <c r="BM352" s="1" t="s">
        <v>109</v>
      </c>
      <c r="BN352" s="1" t="s">
        <v>111</v>
      </c>
      <c r="BO352" s="1" t="s">
        <v>78</v>
      </c>
      <c r="BP352" s="1" t="s">
        <v>667</v>
      </c>
    </row>
    <row r="353" spans="2:70" ht="14.85" customHeight="1">
      <c r="B353" s="1">
        <v>694</v>
      </c>
      <c r="C353" s="1" t="s">
        <v>1424</v>
      </c>
      <c r="D353" s="1">
        <v>6</v>
      </c>
      <c r="E353" s="1" t="s">
        <v>68</v>
      </c>
      <c r="F353" s="1" t="s">
        <v>1425</v>
      </c>
      <c r="G353" s="1" t="s">
        <v>1424</v>
      </c>
      <c r="H353" s="1" t="s">
        <v>1426</v>
      </c>
      <c r="I353" s="1">
        <v>2013</v>
      </c>
      <c r="J353" s="1" t="s">
        <v>95</v>
      </c>
      <c r="K353"/>
      <c r="L353"/>
      <c r="M353"/>
      <c r="N353"/>
      <c r="O353"/>
      <c r="P353"/>
      <c r="Q353"/>
      <c r="R353"/>
      <c r="S353"/>
      <c r="T353"/>
      <c r="U353"/>
      <c r="V353"/>
      <c r="W353"/>
      <c r="X353"/>
      <c r="Y353"/>
      <c r="Z353"/>
      <c r="AA353" s="1" t="s">
        <v>391</v>
      </c>
      <c r="AB353" s="1"/>
      <c r="AC353" s="1" t="s">
        <v>74</v>
      </c>
      <c r="AE353" s="1" t="s">
        <v>162</v>
      </c>
      <c r="AF353" s="1" t="s">
        <v>175</v>
      </c>
      <c r="AG353" s="1" t="s">
        <v>164</v>
      </c>
      <c r="AI353" s="1" t="s">
        <v>78</v>
      </c>
      <c r="AJ353" s="1" t="s">
        <v>309</v>
      </c>
      <c r="AK353" s="1" t="s">
        <v>80</v>
      </c>
      <c r="AM353" s="1" t="s">
        <v>222</v>
      </c>
      <c r="AN353" s="1" t="s">
        <v>657</v>
      </c>
      <c r="AO353" s="1" t="s">
        <v>83</v>
      </c>
      <c r="AP353" s="1" t="s">
        <v>84</v>
      </c>
      <c r="AQ353" s="1" t="s">
        <v>196</v>
      </c>
      <c r="AR353" s="1" t="s">
        <v>86</v>
      </c>
      <c r="AS353" s="1" t="s">
        <v>87</v>
      </c>
      <c r="AU353" s="1" t="s">
        <v>88</v>
      </c>
      <c r="AV353" s="1" t="s">
        <v>78</v>
      </c>
      <c r="AW353" s="1" t="s">
        <v>119</v>
      </c>
      <c r="AX353" s="1" t="s">
        <v>78</v>
      </c>
      <c r="AY353" s="1" t="s">
        <v>107</v>
      </c>
      <c r="AZ353" s="1" t="s">
        <v>170</v>
      </c>
      <c r="BA353" s="1" t="s">
        <v>89</v>
      </c>
      <c r="BB353" s="1" t="s">
        <v>665</v>
      </c>
      <c r="BC353" s="1" t="s">
        <v>659</v>
      </c>
      <c r="BD353" s="1" t="s">
        <v>91</v>
      </c>
      <c r="BE353" s="1" t="s">
        <v>93</v>
      </c>
      <c r="BF353" s="1" t="s">
        <v>93</v>
      </c>
      <c r="BG353" s="1" t="s">
        <v>92</v>
      </c>
      <c r="BH353" s="1" t="s">
        <v>92</v>
      </c>
      <c r="BI353" s="1" t="s">
        <v>123</v>
      </c>
      <c r="BJ353" s="1" t="s">
        <v>123</v>
      </c>
      <c r="BK353" s="1" t="s">
        <v>94</v>
      </c>
      <c r="BL353" s="1" t="s">
        <v>94</v>
      </c>
      <c r="BM353" s="1" t="s">
        <v>691</v>
      </c>
      <c r="BN353" s="1" t="s">
        <v>139</v>
      </c>
      <c r="BO353" s="1" t="s">
        <v>87</v>
      </c>
    </row>
    <row r="354" spans="2:70" ht="14.85" customHeight="1">
      <c r="B354" s="1">
        <v>695</v>
      </c>
      <c r="C354" s="1" t="s">
        <v>1427</v>
      </c>
      <c r="D354" s="1">
        <v>6</v>
      </c>
      <c r="E354" s="1" t="s">
        <v>68</v>
      </c>
      <c r="F354" s="1" t="s">
        <v>1428</v>
      </c>
      <c r="G354" s="1" t="s">
        <v>1427</v>
      </c>
      <c r="H354" s="1" t="s">
        <v>1429</v>
      </c>
      <c r="I354" s="1">
        <v>2012</v>
      </c>
      <c r="J354" s="1" t="s">
        <v>671</v>
      </c>
      <c r="K354"/>
      <c r="L354"/>
      <c r="M354"/>
      <c r="N354"/>
      <c r="O354"/>
      <c r="P354"/>
      <c r="Q354"/>
      <c r="R354" s="1" t="s">
        <v>354</v>
      </c>
      <c r="S354"/>
      <c r="T354"/>
      <c r="U354"/>
      <c r="V354"/>
      <c r="W354"/>
      <c r="X354"/>
      <c r="Y354"/>
      <c r="Z354"/>
      <c r="AA354"/>
      <c r="AB354"/>
      <c r="AC354" s="1" t="s">
        <v>135</v>
      </c>
      <c r="AI354" s="1" t="s">
        <v>88</v>
      </c>
      <c r="AO354" s="1" t="s">
        <v>83</v>
      </c>
      <c r="AP354" s="1" t="s">
        <v>104</v>
      </c>
      <c r="AQ354" s="1" t="s">
        <v>85</v>
      </c>
      <c r="AR354" s="1" t="s">
        <v>86</v>
      </c>
      <c r="AS354" s="1" t="s">
        <v>87</v>
      </c>
      <c r="AU354" s="1" t="s">
        <v>88</v>
      </c>
      <c r="AV354" s="1" t="s">
        <v>78</v>
      </c>
      <c r="AW354" s="1" t="s">
        <v>119</v>
      </c>
      <c r="AX354" s="1" t="s">
        <v>87</v>
      </c>
      <c r="AY354" s="1" t="s">
        <v>107</v>
      </c>
      <c r="AZ354" s="1" t="s">
        <v>89</v>
      </c>
      <c r="BA354" s="1" t="s">
        <v>89</v>
      </c>
      <c r="BB354" s="1" t="s">
        <v>659</v>
      </c>
      <c r="BC354" s="1" t="s">
        <v>658</v>
      </c>
      <c r="BD354" s="1" t="s">
        <v>137</v>
      </c>
      <c r="BE354" s="1" t="s">
        <v>93</v>
      </c>
      <c r="BF354" s="1" t="s">
        <v>92</v>
      </c>
      <c r="BG354" s="1" t="s">
        <v>92</v>
      </c>
      <c r="BH354" s="1" t="s">
        <v>123</v>
      </c>
      <c r="BI354" s="1" t="s">
        <v>92</v>
      </c>
      <c r="BJ354" s="1" t="s">
        <v>93</v>
      </c>
      <c r="BK354" s="1" t="s">
        <v>138</v>
      </c>
      <c r="BL354" s="1" t="s">
        <v>138</v>
      </c>
      <c r="BM354" s="1" t="s">
        <v>691</v>
      </c>
      <c r="BN354" s="1" t="s">
        <v>177</v>
      </c>
      <c r="BO354" s="1" t="s">
        <v>87</v>
      </c>
    </row>
    <row r="355" spans="2:70" ht="14.85" customHeight="1">
      <c r="B355" s="1">
        <v>696</v>
      </c>
      <c r="C355" s="1" t="s">
        <v>1430</v>
      </c>
      <c r="D355" s="1">
        <v>6</v>
      </c>
      <c r="E355" s="1" t="s">
        <v>68</v>
      </c>
      <c r="F355" s="1" t="s">
        <v>1431</v>
      </c>
      <c r="G355" s="1" t="s">
        <v>1430</v>
      </c>
      <c r="H355" s="1" t="s">
        <v>1432</v>
      </c>
      <c r="I355" s="1">
        <v>2012</v>
      </c>
      <c r="J355" s="1" t="s">
        <v>95</v>
      </c>
      <c r="K355"/>
      <c r="L355"/>
      <c r="M355"/>
      <c r="N355"/>
      <c r="O355"/>
      <c r="P355"/>
      <c r="Q355"/>
      <c r="R355"/>
      <c r="S355"/>
      <c r="T355"/>
      <c r="U355"/>
      <c r="V355"/>
      <c r="W355"/>
      <c r="X355"/>
      <c r="Y355"/>
      <c r="Z355"/>
      <c r="AA355" s="1" t="s">
        <v>844</v>
      </c>
      <c r="AB355" s="1"/>
      <c r="AC355" s="1" t="s">
        <v>135</v>
      </c>
      <c r="AI355" s="1" t="s">
        <v>88</v>
      </c>
      <c r="AO355" s="1" t="s">
        <v>84</v>
      </c>
      <c r="AP355" s="1" t="s">
        <v>104</v>
      </c>
      <c r="AQ355" s="1" t="s">
        <v>85</v>
      </c>
      <c r="AR355" s="1" t="s">
        <v>130</v>
      </c>
      <c r="AS355" s="1" t="s">
        <v>87</v>
      </c>
      <c r="AU355" s="1" t="s">
        <v>88</v>
      </c>
      <c r="AV355" s="1" t="s">
        <v>78</v>
      </c>
      <c r="AW355" s="1" t="s">
        <v>106</v>
      </c>
      <c r="AX355" s="1" t="s">
        <v>87</v>
      </c>
      <c r="AY355" s="1" t="s">
        <v>107</v>
      </c>
      <c r="AZ355" s="1" t="s">
        <v>185</v>
      </c>
      <c r="BA355" s="1" t="s">
        <v>89</v>
      </c>
      <c r="BB355" s="1" t="s">
        <v>698</v>
      </c>
      <c r="BC355" s="1" t="s">
        <v>773</v>
      </c>
      <c r="BD355" s="1" t="s">
        <v>137</v>
      </c>
      <c r="BE355" s="1" t="s">
        <v>93</v>
      </c>
      <c r="BF355" s="1" t="s">
        <v>93</v>
      </c>
      <c r="BG355" s="1" t="s">
        <v>93</v>
      </c>
      <c r="BH355" s="1" t="s">
        <v>93</v>
      </c>
      <c r="BI355" s="1" t="s">
        <v>92</v>
      </c>
      <c r="BJ355" s="1" t="s">
        <v>93</v>
      </c>
      <c r="BK355" s="1" t="s">
        <v>138</v>
      </c>
      <c r="BL355" s="1" t="s">
        <v>138</v>
      </c>
      <c r="BM355" s="1" t="s">
        <v>691</v>
      </c>
      <c r="BN355" s="1" t="s">
        <v>192</v>
      </c>
      <c r="BO355" s="1" t="s">
        <v>78</v>
      </c>
      <c r="BP355" s="1" t="s">
        <v>687</v>
      </c>
    </row>
    <row r="356" spans="2:70" ht="14.85" customHeight="1">
      <c r="B356" s="1">
        <v>699</v>
      </c>
      <c r="C356" s="1" t="s">
        <v>1433</v>
      </c>
      <c r="D356" s="1">
        <v>6</v>
      </c>
      <c r="E356" s="1" t="s">
        <v>68</v>
      </c>
      <c r="F356" s="1" t="s">
        <v>1434</v>
      </c>
      <c r="G356" s="1" t="s">
        <v>1433</v>
      </c>
      <c r="H356" s="1" t="s">
        <v>1435</v>
      </c>
      <c r="I356" s="1">
        <v>1998</v>
      </c>
      <c r="J356" s="1" t="s">
        <v>95</v>
      </c>
      <c r="K356"/>
      <c r="L356"/>
      <c r="M356"/>
      <c r="N356"/>
      <c r="O356"/>
      <c r="P356"/>
      <c r="Q356"/>
      <c r="R356"/>
      <c r="S356"/>
      <c r="T356"/>
      <c r="U356"/>
      <c r="V356"/>
      <c r="W356"/>
      <c r="X356"/>
      <c r="Y356"/>
      <c r="Z356"/>
      <c r="AA356" s="1" t="s">
        <v>391</v>
      </c>
      <c r="AB356" s="1"/>
      <c r="AC356" s="1" t="s">
        <v>74</v>
      </c>
      <c r="AE356" s="1" t="s">
        <v>162</v>
      </c>
      <c r="AF356" s="1" t="s">
        <v>175</v>
      </c>
      <c r="AG356" s="1" t="s">
        <v>164</v>
      </c>
      <c r="AI356" s="1" t="s">
        <v>87</v>
      </c>
      <c r="AJ356" s="1" t="s">
        <v>309</v>
      </c>
      <c r="AK356" s="1" t="s">
        <v>80</v>
      </c>
      <c r="AM356" s="1" t="s">
        <v>222</v>
      </c>
      <c r="AN356" s="1" t="s">
        <v>657</v>
      </c>
      <c r="AO356" s="1" t="s">
        <v>83</v>
      </c>
      <c r="AP356" s="1" t="s">
        <v>104</v>
      </c>
      <c r="AQ356" s="1" t="s">
        <v>85</v>
      </c>
      <c r="AR356" s="1" t="s">
        <v>105</v>
      </c>
      <c r="AS356" s="1" t="s">
        <v>87</v>
      </c>
      <c r="AU356" s="1" t="s">
        <v>88</v>
      </c>
      <c r="AV356" s="1" t="s">
        <v>78</v>
      </c>
      <c r="AW356" s="1" t="s">
        <v>119</v>
      </c>
      <c r="AX356" s="1" t="s">
        <v>87</v>
      </c>
      <c r="AY356" s="1" t="s">
        <v>107</v>
      </c>
      <c r="AZ356" s="1" t="s">
        <v>89</v>
      </c>
      <c r="BA356" s="1" t="s">
        <v>89</v>
      </c>
      <c r="BB356" s="1" t="s">
        <v>698</v>
      </c>
      <c r="BC356" s="1" t="s">
        <v>698</v>
      </c>
      <c r="BD356" s="1" t="s">
        <v>137</v>
      </c>
      <c r="BE356" s="1" t="s">
        <v>93</v>
      </c>
      <c r="BF356" s="1" t="s">
        <v>93</v>
      </c>
      <c r="BG356" s="1" t="s">
        <v>93</v>
      </c>
      <c r="BH356" s="1" t="s">
        <v>92</v>
      </c>
      <c r="BI356" s="1" t="s">
        <v>92</v>
      </c>
      <c r="BJ356" s="1" t="s">
        <v>92</v>
      </c>
      <c r="BK356" s="1" t="s">
        <v>138</v>
      </c>
      <c r="BL356" s="1" t="s">
        <v>138</v>
      </c>
      <c r="BM356" s="1" t="s">
        <v>666</v>
      </c>
      <c r="BN356" s="1" t="s">
        <v>139</v>
      </c>
      <c r="BO356" s="1" t="s">
        <v>78</v>
      </c>
      <c r="BP356" s="1" t="s">
        <v>156</v>
      </c>
      <c r="BQ356" s="1" t="s">
        <v>1436</v>
      </c>
      <c r="BR356" s="1" t="s">
        <v>1437</v>
      </c>
    </row>
    <row r="357" spans="2:70" ht="14.85" customHeight="1">
      <c r="B357" s="1">
        <v>702</v>
      </c>
      <c r="C357" s="1" t="s">
        <v>1438</v>
      </c>
      <c r="D357" s="1">
        <v>6</v>
      </c>
      <c r="E357" s="1" t="s">
        <v>68</v>
      </c>
      <c r="F357" s="1" t="s">
        <v>1439</v>
      </c>
      <c r="G357" s="1" t="s">
        <v>1440</v>
      </c>
      <c r="H357" s="1" t="s">
        <v>1441</v>
      </c>
      <c r="I357" s="1">
        <v>2006</v>
      </c>
      <c r="J357" s="1" t="s">
        <v>709</v>
      </c>
      <c r="K357" s="1" t="s">
        <v>354</v>
      </c>
      <c r="L357"/>
      <c r="M357"/>
      <c r="N357"/>
      <c r="O357"/>
      <c r="P357"/>
      <c r="Q357"/>
      <c r="R357"/>
      <c r="S357"/>
      <c r="T357"/>
      <c r="U357"/>
      <c r="V357"/>
      <c r="W357"/>
      <c r="X357"/>
      <c r="Y357"/>
      <c r="Z357"/>
      <c r="AA357"/>
      <c r="AB357"/>
      <c r="AC357" s="1" t="s">
        <v>148</v>
      </c>
      <c r="AE357" s="1" t="s">
        <v>87</v>
      </c>
      <c r="AF357" s="1" t="s">
        <v>76</v>
      </c>
      <c r="AG357" s="1" t="s">
        <v>77</v>
      </c>
      <c r="AI357" s="1" t="s">
        <v>87</v>
      </c>
      <c r="AJ357" s="1" t="s">
        <v>116</v>
      </c>
      <c r="AK357" s="1" t="s">
        <v>156</v>
      </c>
      <c r="AL357" s="1" t="s">
        <v>1442</v>
      </c>
      <c r="AN357" s="1" t="s">
        <v>718</v>
      </c>
      <c r="AO357" s="1" t="s">
        <v>136</v>
      </c>
      <c r="AP357" s="1" t="s">
        <v>104</v>
      </c>
      <c r="AQ357" s="1" t="s">
        <v>118</v>
      </c>
      <c r="AR357" s="1" t="s">
        <v>86</v>
      </c>
      <c r="AS357" s="1" t="s">
        <v>87</v>
      </c>
      <c r="AU357" s="1" t="s">
        <v>88</v>
      </c>
      <c r="AV357" s="1" t="s">
        <v>78</v>
      </c>
      <c r="AW357" s="1" t="s">
        <v>106</v>
      </c>
      <c r="AX357" s="1" t="s">
        <v>87</v>
      </c>
      <c r="AY357" s="1" t="s">
        <v>107</v>
      </c>
      <c r="AZ357" s="1" t="s">
        <v>89</v>
      </c>
      <c r="BA357" s="1" t="s">
        <v>89</v>
      </c>
      <c r="BB357" s="1" t="s">
        <v>665</v>
      </c>
      <c r="BC357" s="1" t="s">
        <v>659</v>
      </c>
      <c r="BD357" s="1" t="s">
        <v>137</v>
      </c>
      <c r="BE357" s="1" t="s">
        <v>93</v>
      </c>
      <c r="BF357" s="1" t="s">
        <v>93</v>
      </c>
      <c r="BG357" s="1" t="s">
        <v>92</v>
      </c>
      <c r="BH357" s="1" t="s">
        <v>92</v>
      </c>
      <c r="BI357" s="1" t="s">
        <v>92</v>
      </c>
      <c r="BJ357" s="1" t="s">
        <v>93</v>
      </c>
      <c r="BK357" s="1" t="s">
        <v>94</v>
      </c>
      <c r="BL357" s="1" t="s">
        <v>138</v>
      </c>
      <c r="BM357" s="1" t="s">
        <v>666</v>
      </c>
      <c r="BN357" s="1" t="s">
        <v>139</v>
      </c>
      <c r="BO357" s="1" t="s">
        <v>78</v>
      </c>
      <c r="BP357" s="1" t="s">
        <v>687</v>
      </c>
    </row>
    <row r="358" spans="2:70" ht="14.85" customHeight="1">
      <c r="B358" s="1">
        <v>704</v>
      </c>
      <c r="C358" s="1" t="s">
        <v>1448</v>
      </c>
      <c r="D358" s="1">
        <v>6</v>
      </c>
      <c r="E358" s="1" t="s">
        <v>68</v>
      </c>
      <c r="F358" s="1" t="s">
        <v>1449</v>
      </c>
      <c r="G358" s="1" t="s">
        <v>1448</v>
      </c>
      <c r="H358" s="1" t="s">
        <v>1450</v>
      </c>
      <c r="I358" s="1">
        <v>2009</v>
      </c>
      <c r="J358" s="1" t="s">
        <v>95</v>
      </c>
      <c r="K358"/>
      <c r="L358"/>
      <c r="M358"/>
      <c r="N358"/>
      <c r="O358"/>
      <c r="P358"/>
      <c r="Q358"/>
      <c r="R358"/>
      <c r="S358"/>
      <c r="T358"/>
      <c r="U358"/>
      <c r="V358"/>
      <c r="W358"/>
      <c r="X358"/>
      <c r="Y358"/>
      <c r="Z358"/>
      <c r="AA358" s="1" t="s">
        <v>391</v>
      </c>
      <c r="AB358" s="1"/>
      <c r="AC358" s="1" t="s">
        <v>74</v>
      </c>
      <c r="AE358" s="1" t="s">
        <v>87</v>
      </c>
      <c r="AF358" s="1" t="s">
        <v>175</v>
      </c>
      <c r="AG358" s="1" t="s">
        <v>521</v>
      </c>
      <c r="AI358" s="1" t="s">
        <v>87</v>
      </c>
      <c r="AJ358" s="1" t="s">
        <v>102</v>
      </c>
      <c r="AK358" s="1" t="s">
        <v>166</v>
      </c>
      <c r="AN358" s="1" t="s">
        <v>657</v>
      </c>
      <c r="AO358" s="1" t="s">
        <v>83</v>
      </c>
      <c r="AP358" s="1" t="s">
        <v>104</v>
      </c>
      <c r="AQ358" s="1" t="s">
        <v>85</v>
      </c>
      <c r="AR358" s="1" t="s">
        <v>86</v>
      </c>
      <c r="AS358" s="1" t="s">
        <v>87</v>
      </c>
      <c r="AU358" s="1" t="s">
        <v>88</v>
      </c>
      <c r="AV358" s="1" t="s">
        <v>78</v>
      </c>
      <c r="AW358" s="1" t="s">
        <v>106</v>
      </c>
      <c r="AX358" s="1" t="s">
        <v>87</v>
      </c>
      <c r="AY358" s="1" t="s">
        <v>107</v>
      </c>
      <c r="AZ358" s="1" t="s">
        <v>170</v>
      </c>
      <c r="BA358" s="1" t="s">
        <v>89</v>
      </c>
      <c r="BB358" s="1" t="s">
        <v>659</v>
      </c>
      <c r="BC358" s="1" t="s">
        <v>659</v>
      </c>
      <c r="BD358" s="1" t="s">
        <v>137</v>
      </c>
      <c r="BE358" s="1" t="s">
        <v>93</v>
      </c>
      <c r="BF358" s="1" t="s">
        <v>93</v>
      </c>
      <c r="BG358" s="1" t="s">
        <v>93</v>
      </c>
      <c r="BH358" s="1" t="s">
        <v>93</v>
      </c>
      <c r="BI358" s="1" t="s">
        <v>93</v>
      </c>
      <c r="BJ358" s="1" t="s">
        <v>93</v>
      </c>
      <c r="BK358" s="1" t="s">
        <v>94</v>
      </c>
      <c r="BL358" s="1" t="s">
        <v>138</v>
      </c>
      <c r="BM358" s="1" t="s">
        <v>666</v>
      </c>
      <c r="BN358" s="1" t="s">
        <v>139</v>
      </c>
      <c r="BO358" s="1" t="s">
        <v>78</v>
      </c>
      <c r="BP358" s="1" t="s">
        <v>156</v>
      </c>
      <c r="BQ358" s="1" t="s">
        <v>1451</v>
      </c>
      <c r="BR358" s="1" t="s">
        <v>1452</v>
      </c>
    </row>
    <row r="359" spans="2:70" ht="14.85" customHeight="1">
      <c r="B359" s="1">
        <v>705</v>
      </c>
      <c r="C359" s="1" t="s">
        <v>1453</v>
      </c>
      <c r="D359" s="1">
        <v>6</v>
      </c>
      <c r="E359" s="1" t="s">
        <v>68</v>
      </c>
      <c r="F359" s="1" t="s">
        <v>1454</v>
      </c>
      <c r="G359" s="1" t="s">
        <v>1453</v>
      </c>
      <c r="H359" s="1" t="s">
        <v>1455</v>
      </c>
      <c r="I359" s="1">
        <v>2012</v>
      </c>
      <c r="J359" s="1" t="s">
        <v>305</v>
      </c>
      <c r="K359"/>
      <c r="L359"/>
      <c r="M359"/>
      <c r="N359"/>
      <c r="O359"/>
      <c r="P359"/>
      <c r="Q359"/>
      <c r="R359"/>
      <c r="S359"/>
      <c r="T359"/>
      <c r="U359"/>
      <c r="V359"/>
      <c r="W359" s="1" t="s">
        <v>391</v>
      </c>
      <c r="X359"/>
      <c r="Y359"/>
      <c r="Z359"/>
      <c r="AA359"/>
      <c r="AB359"/>
      <c r="AC359" s="1" t="s">
        <v>74</v>
      </c>
      <c r="AE359" s="1" t="s">
        <v>162</v>
      </c>
      <c r="AF359" s="1" t="s">
        <v>76</v>
      </c>
      <c r="AG359" s="1" t="s">
        <v>77</v>
      </c>
      <c r="AI359" s="1" t="s">
        <v>87</v>
      </c>
      <c r="AJ359" s="1" t="s">
        <v>79</v>
      </c>
      <c r="AK359" s="1" t="s">
        <v>80</v>
      </c>
      <c r="AM359" s="1" t="s">
        <v>81</v>
      </c>
      <c r="AN359" s="1" t="s">
        <v>657</v>
      </c>
      <c r="AO359" s="1" t="s">
        <v>104</v>
      </c>
      <c r="AP359" s="1" t="s">
        <v>104</v>
      </c>
      <c r="AQ359" s="1" t="s">
        <v>196</v>
      </c>
      <c r="AR359" s="1" t="s">
        <v>86</v>
      </c>
      <c r="AS359" s="1" t="s">
        <v>87</v>
      </c>
      <c r="AU359" s="1" t="s">
        <v>88</v>
      </c>
      <c r="AV359" s="1" t="s">
        <v>78</v>
      </c>
      <c r="AW359" s="1" t="s">
        <v>119</v>
      </c>
      <c r="AX359" s="1" t="s">
        <v>87</v>
      </c>
      <c r="AY359" s="1" t="s">
        <v>107</v>
      </c>
      <c r="AZ359" s="1" t="s">
        <v>185</v>
      </c>
      <c r="BA359" s="1" t="s">
        <v>170</v>
      </c>
      <c r="BB359" s="1" t="s">
        <v>230</v>
      </c>
      <c r="BC359" s="1" t="s">
        <v>230</v>
      </c>
      <c r="BD359" s="1" t="s">
        <v>144</v>
      </c>
      <c r="BE359" s="1" t="s">
        <v>92</v>
      </c>
      <c r="BF359" s="1" t="s">
        <v>191</v>
      </c>
      <c r="BG359" s="1" t="s">
        <v>92</v>
      </c>
      <c r="BH359" s="1" t="s">
        <v>92</v>
      </c>
      <c r="BI359" s="1" t="s">
        <v>92</v>
      </c>
      <c r="BJ359" s="1" t="s">
        <v>92</v>
      </c>
      <c r="BK359" s="1" t="s">
        <v>138</v>
      </c>
      <c r="BL359" s="1" t="s">
        <v>94</v>
      </c>
      <c r="BM359" s="1" t="s">
        <v>691</v>
      </c>
      <c r="BN359" s="1" t="s">
        <v>177</v>
      </c>
      <c r="BO359" s="1" t="s">
        <v>78</v>
      </c>
      <c r="BP359" s="1" t="s">
        <v>667</v>
      </c>
    </row>
    <row r="360" spans="2:70" ht="14.85" customHeight="1">
      <c r="B360" s="1">
        <v>703</v>
      </c>
      <c r="C360" s="1" t="s">
        <v>1443</v>
      </c>
      <c r="D360" s="1">
        <v>6</v>
      </c>
      <c r="E360" s="1" t="s">
        <v>68</v>
      </c>
      <c r="F360" s="1" t="s">
        <v>1444</v>
      </c>
      <c r="G360" s="1" t="s">
        <v>1443</v>
      </c>
      <c r="H360" s="1" t="s">
        <v>1445</v>
      </c>
      <c r="I360" s="1">
        <v>2013</v>
      </c>
      <c r="J360" s="1" t="s">
        <v>72</v>
      </c>
      <c r="K360"/>
      <c r="L360"/>
      <c r="M360"/>
      <c r="N360" s="1" t="s">
        <v>134</v>
      </c>
      <c r="O360"/>
      <c r="P360"/>
      <c r="Q360"/>
      <c r="R360"/>
      <c r="S360"/>
      <c r="T360"/>
      <c r="U360"/>
      <c r="V360"/>
      <c r="W360"/>
      <c r="X360"/>
      <c r="Y360"/>
      <c r="Z360"/>
      <c r="AA360"/>
      <c r="AB360"/>
      <c r="AC360" s="1" t="s">
        <v>135</v>
      </c>
      <c r="AI360" s="1" t="s">
        <v>88</v>
      </c>
      <c r="AO360" s="1" t="s">
        <v>136</v>
      </c>
      <c r="AP360" s="1" t="s">
        <v>104</v>
      </c>
      <c r="AQ360" s="1" t="s">
        <v>129</v>
      </c>
      <c r="AR360" s="1" t="s">
        <v>130</v>
      </c>
      <c r="AS360" s="1" t="s">
        <v>87</v>
      </c>
      <c r="AU360" s="1" t="s">
        <v>88</v>
      </c>
      <c r="AV360" s="1" t="s">
        <v>78</v>
      </c>
      <c r="AW360" s="1" t="s">
        <v>158</v>
      </c>
      <c r="AX360" s="1" t="s">
        <v>87</v>
      </c>
      <c r="AY360" s="1" t="s">
        <v>107</v>
      </c>
      <c r="AZ360" s="1" t="s">
        <v>170</v>
      </c>
      <c r="BA360" s="1" t="s">
        <v>89</v>
      </c>
      <c r="BB360" s="1" t="s">
        <v>659</v>
      </c>
      <c r="BC360" s="1" t="s">
        <v>773</v>
      </c>
      <c r="BD360" s="1" t="s">
        <v>137</v>
      </c>
      <c r="BE360" s="1" t="s">
        <v>93</v>
      </c>
      <c r="BF360" s="1" t="s">
        <v>93</v>
      </c>
      <c r="BG360" s="1" t="s">
        <v>122</v>
      </c>
      <c r="BH360" s="1" t="s">
        <v>122</v>
      </c>
      <c r="BI360" s="1" t="s">
        <v>191</v>
      </c>
      <c r="BJ360" s="1" t="s">
        <v>92</v>
      </c>
      <c r="BK360" s="1" t="s">
        <v>124</v>
      </c>
      <c r="BL360" s="1" t="s">
        <v>138</v>
      </c>
      <c r="BM360" s="1" t="s">
        <v>691</v>
      </c>
      <c r="BN360" s="1" t="s">
        <v>192</v>
      </c>
      <c r="BO360" s="1" t="s">
        <v>78</v>
      </c>
      <c r="BP360" s="1" t="s">
        <v>156</v>
      </c>
      <c r="BQ360" s="1" t="s">
        <v>1446</v>
      </c>
      <c r="BR360" s="1" t="s">
        <v>1447</v>
      </c>
    </row>
    <row r="361" spans="2:70" ht="14.85" customHeight="1">
      <c r="B361" s="1">
        <v>707</v>
      </c>
      <c r="C361" s="1" t="s">
        <v>1456</v>
      </c>
      <c r="D361" s="1">
        <v>6</v>
      </c>
      <c r="E361" s="1" t="s">
        <v>68</v>
      </c>
      <c r="F361" s="1" t="s">
        <v>1457</v>
      </c>
      <c r="G361" s="1" t="s">
        <v>1456</v>
      </c>
      <c r="H361" s="1" t="s">
        <v>1458</v>
      </c>
      <c r="I361" s="1">
        <v>2014</v>
      </c>
      <c r="J361" s="1" t="s">
        <v>459</v>
      </c>
      <c r="K361"/>
      <c r="L361"/>
      <c r="M361"/>
      <c r="N361"/>
      <c r="O361"/>
      <c r="P361"/>
      <c r="Q361"/>
      <c r="R361"/>
      <c r="S361"/>
      <c r="T361" s="1" t="s">
        <v>96</v>
      </c>
      <c r="U361"/>
      <c r="V361"/>
      <c r="W361"/>
      <c r="X361"/>
      <c r="Y361"/>
      <c r="Z361"/>
      <c r="AA361"/>
      <c r="AB361"/>
      <c r="AC361" s="1" t="s">
        <v>148</v>
      </c>
      <c r="AE361" s="1" t="s">
        <v>75</v>
      </c>
      <c r="AF361" s="1" t="s">
        <v>175</v>
      </c>
      <c r="AG361" s="1" t="s">
        <v>164</v>
      </c>
      <c r="AI361" s="1" t="s">
        <v>87</v>
      </c>
      <c r="AJ361" s="1" t="s">
        <v>165</v>
      </c>
      <c r="AK361" s="1" t="s">
        <v>80</v>
      </c>
      <c r="AM361" s="1" t="s">
        <v>222</v>
      </c>
      <c r="AN361" s="1" t="s">
        <v>657</v>
      </c>
      <c r="AO361" s="1" t="s">
        <v>83</v>
      </c>
      <c r="AP361" s="1" t="s">
        <v>84</v>
      </c>
      <c r="AQ361" s="1" t="s">
        <v>85</v>
      </c>
      <c r="AR361" s="1" t="s">
        <v>105</v>
      </c>
      <c r="AS361" s="1" t="s">
        <v>87</v>
      </c>
      <c r="AU361" s="1" t="s">
        <v>88</v>
      </c>
      <c r="AV361" s="1" t="s">
        <v>87</v>
      </c>
      <c r="AX361" s="1" t="s">
        <v>88</v>
      </c>
      <c r="AZ361" s="1" t="s">
        <v>89</v>
      </c>
      <c r="BA361" s="1" t="s">
        <v>89</v>
      </c>
      <c r="BB361" s="1" t="s">
        <v>665</v>
      </c>
      <c r="BC361" s="1" t="s">
        <v>658</v>
      </c>
      <c r="BD361" s="1" t="s">
        <v>144</v>
      </c>
      <c r="BE361" s="1" t="s">
        <v>92</v>
      </c>
      <c r="BF361" s="1" t="s">
        <v>123</v>
      </c>
      <c r="BG361" s="1" t="s">
        <v>92</v>
      </c>
      <c r="BH361" s="1" t="s">
        <v>123</v>
      </c>
      <c r="BI361" s="1" t="s">
        <v>123</v>
      </c>
      <c r="BJ361" s="1" t="s">
        <v>93</v>
      </c>
      <c r="BK361" s="1" t="s">
        <v>94</v>
      </c>
      <c r="BL361" s="1" t="s">
        <v>94</v>
      </c>
      <c r="BM361" s="1" t="s">
        <v>666</v>
      </c>
      <c r="BN361" s="1" t="s">
        <v>125</v>
      </c>
      <c r="BO361" s="1" t="s">
        <v>78</v>
      </c>
      <c r="BP361" s="1" t="s">
        <v>677</v>
      </c>
    </row>
    <row r="362" spans="2:70" ht="14.85" customHeight="1">
      <c r="B362" s="1">
        <v>708</v>
      </c>
      <c r="C362" s="1" t="s">
        <v>1459</v>
      </c>
      <c r="D362" s="1">
        <v>6</v>
      </c>
      <c r="E362" s="1" t="s">
        <v>68</v>
      </c>
      <c r="F362" s="1" t="s">
        <v>1460</v>
      </c>
      <c r="G362" s="1" t="s">
        <v>1459</v>
      </c>
      <c r="H362" s="1" t="s">
        <v>1461</v>
      </c>
      <c r="I362" s="1">
        <v>2014</v>
      </c>
      <c r="J362" s="1" t="s">
        <v>226</v>
      </c>
      <c r="L362" s="2" t="s">
        <v>245</v>
      </c>
      <c r="AC362" s="1" t="s">
        <v>135</v>
      </c>
      <c r="AI362" s="1" t="s">
        <v>88</v>
      </c>
      <c r="AO362" s="1" t="s">
        <v>84</v>
      </c>
      <c r="AP362" s="1" t="s">
        <v>104</v>
      </c>
      <c r="AQ362" s="1" t="s">
        <v>118</v>
      </c>
      <c r="AR362" s="1" t="s">
        <v>86</v>
      </c>
      <c r="AS362" s="1" t="s">
        <v>87</v>
      </c>
      <c r="AU362" s="1" t="s">
        <v>88</v>
      </c>
      <c r="AV362" s="1" t="s">
        <v>78</v>
      </c>
      <c r="AW362" s="1" t="s">
        <v>158</v>
      </c>
      <c r="AX362" s="1" t="s">
        <v>78</v>
      </c>
      <c r="AY362" s="1" t="s">
        <v>159</v>
      </c>
      <c r="AZ362" s="1" t="s">
        <v>170</v>
      </c>
      <c r="BA362" s="1" t="s">
        <v>89</v>
      </c>
      <c r="BB362" s="1" t="s">
        <v>659</v>
      </c>
      <c r="BC362" s="1" t="s">
        <v>659</v>
      </c>
      <c r="BD362" s="1" t="s">
        <v>137</v>
      </c>
      <c r="BE362" s="1" t="s">
        <v>92</v>
      </c>
      <c r="BF362" s="1" t="s">
        <v>92</v>
      </c>
      <c r="BG362" s="1" t="s">
        <v>92</v>
      </c>
      <c r="BH362" s="1" t="s">
        <v>92</v>
      </c>
      <c r="BI362" s="1" t="s">
        <v>93</v>
      </c>
      <c r="BJ362" s="1" t="s">
        <v>93</v>
      </c>
      <c r="BK362" s="1" t="s">
        <v>94</v>
      </c>
      <c r="BL362" s="1" t="s">
        <v>94</v>
      </c>
      <c r="BM362" s="1" t="s">
        <v>691</v>
      </c>
      <c r="BN362" s="1" t="s">
        <v>192</v>
      </c>
      <c r="BO362" s="1" t="s">
        <v>78</v>
      </c>
      <c r="BP362" s="1" t="s">
        <v>687</v>
      </c>
    </row>
    <row r="363" spans="2:70" ht="14.85" customHeight="1">
      <c r="B363" s="1">
        <v>709</v>
      </c>
      <c r="C363" s="1" t="s">
        <v>1462</v>
      </c>
      <c r="D363" s="1">
        <v>6</v>
      </c>
      <c r="E363" s="1" t="s">
        <v>68</v>
      </c>
      <c r="F363" s="1" t="s">
        <v>1463</v>
      </c>
      <c r="G363" s="1" t="s">
        <v>1462</v>
      </c>
      <c r="H363" s="1" t="s">
        <v>1464</v>
      </c>
      <c r="I363" s="1">
        <v>2006</v>
      </c>
      <c r="J363" s="1" t="s">
        <v>95</v>
      </c>
      <c r="K363"/>
      <c r="L363"/>
      <c r="M363"/>
      <c r="N363"/>
      <c r="O363"/>
      <c r="P363"/>
      <c r="Q363"/>
      <c r="R363"/>
      <c r="S363"/>
      <c r="T363"/>
      <c r="U363"/>
      <c r="V363"/>
      <c r="W363"/>
      <c r="X363"/>
      <c r="Y363"/>
      <c r="Z363"/>
      <c r="AA363" s="1" t="s">
        <v>1017</v>
      </c>
      <c r="AB363" s="1"/>
      <c r="AC363" s="1" t="s">
        <v>74</v>
      </c>
      <c r="AE363" s="1" t="s">
        <v>162</v>
      </c>
      <c r="AF363" s="1" t="s">
        <v>76</v>
      </c>
      <c r="AG363" s="1" t="s">
        <v>164</v>
      </c>
      <c r="AI363" s="1" t="s">
        <v>87</v>
      </c>
      <c r="AJ363" s="1" t="s">
        <v>309</v>
      </c>
      <c r="AK363" s="1" t="s">
        <v>80</v>
      </c>
      <c r="AM363" s="1" t="s">
        <v>81</v>
      </c>
      <c r="AN363" s="1" t="s">
        <v>664</v>
      </c>
      <c r="AO363" s="1" t="s">
        <v>83</v>
      </c>
      <c r="AP363" s="1" t="s">
        <v>83</v>
      </c>
      <c r="AQ363" s="1" t="s">
        <v>196</v>
      </c>
      <c r="AR363" s="1" t="s">
        <v>86</v>
      </c>
      <c r="AS363" s="1" t="s">
        <v>87</v>
      </c>
      <c r="AU363" s="1" t="s">
        <v>88</v>
      </c>
      <c r="AV363" s="1" t="s">
        <v>78</v>
      </c>
      <c r="AW363" s="1" t="s">
        <v>106</v>
      </c>
      <c r="AX363" s="1" t="s">
        <v>87</v>
      </c>
      <c r="AY363" s="1" t="s">
        <v>107</v>
      </c>
      <c r="AZ363" s="1" t="s">
        <v>89</v>
      </c>
      <c r="BA363" s="1" t="s">
        <v>170</v>
      </c>
      <c r="BB363" s="1" t="s">
        <v>659</v>
      </c>
      <c r="BC363" s="1" t="s">
        <v>659</v>
      </c>
      <c r="BD363" s="1" t="s">
        <v>144</v>
      </c>
      <c r="BE363" s="1" t="s">
        <v>93</v>
      </c>
      <c r="BF363" s="1" t="s">
        <v>92</v>
      </c>
      <c r="BG363" s="1" t="s">
        <v>92</v>
      </c>
      <c r="BH363" s="1" t="s">
        <v>92</v>
      </c>
      <c r="BI363" s="1" t="s">
        <v>123</v>
      </c>
      <c r="BJ363" s="1" t="s">
        <v>123</v>
      </c>
      <c r="BK363" s="1" t="s">
        <v>94</v>
      </c>
      <c r="BL363" s="1" t="s">
        <v>138</v>
      </c>
      <c r="BM363" s="1" t="s">
        <v>666</v>
      </c>
      <c r="BN363" s="1" t="s">
        <v>177</v>
      </c>
      <c r="BO363" s="1" t="s">
        <v>78</v>
      </c>
      <c r="BP363" s="1" t="s">
        <v>660</v>
      </c>
      <c r="BR363" s="1" t="s">
        <v>1465</v>
      </c>
    </row>
    <row r="364" spans="2:70" ht="14.85" customHeight="1">
      <c r="B364" s="1">
        <v>710</v>
      </c>
      <c r="C364" s="1" t="s">
        <v>1466</v>
      </c>
      <c r="D364" s="1">
        <v>6</v>
      </c>
      <c r="E364" s="1" t="s">
        <v>68</v>
      </c>
      <c r="F364" s="1" t="s">
        <v>1467</v>
      </c>
      <c r="G364" s="1" t="s">
        <v>1466</v>
      </c>
      <c r="H364" s="1" t="s">
        <v>1468</v>
      </c>
      <c r="I364" s="1">
        <v>2009</v>
      </c>
      <c r="J364" s="1" t="s">
        <v>305</v>
      </c>
      <c r="K364"/>
      <c r="L364"/>
      <c r="M364"/>
      <c r="N364"/>
      <c r="O364"/>
      <c r="P364"/>
      <c r="Q364"/>
      <c r="R364"/>
      <c r="S364"/>
      <c r="T364"/>
      <c r="U364"/>
      <c r="V364"/>
      <c r="W364" s="1" t="s">
        <v>227</v>
      </c>
      <c r="X364"/>
      <c r="Y364"/>
      <c r="Z364"/>
      <c r="AA364"/>
      <c r="AB364"/>
      <c r="AC364" s="1" t="s">
        <v>135</v>
      </c>
      <c r="AI364" s="1" t="s">
        <v>88</v>
      </c>
      <c r="AO364" s="1" t="s">
        <v>83</v>
      </c>
      <c r="AP364" s="1" t="s">
        <v>104</v>
      </c>
      <c r="AQ364" s="1" t="s">
        <v>85</v>
      </c>
      <c r="AR364" s="1" t="s">
        <v>105</v>
      </c>
      <c r="AS364" s="1" t="s">
        <v>87</v>
      </c>
      <c r="AU364" s="1" t="s">
        <v>88</v>
      </c>
      <c r="AV364" s="1" t="s">
        <v>78</v>
      </c>
      <c r="AW364" s="1" t="s">
        <v>106</v>
      </c>
      <c r="AX364" s="1" t="s">
        <v>87</v>
      </c>
      <c r="AY364" s="1" t="s">
        <v>107</v>
      </c>
      <c r="AZ364" s="1" t="s">
        <v>89</v>
      </c>
      <c r="BA364" s="1" t="s">
        <v>89</v>
      </c>
      <c r="BB364" s="1" t="s">
        <v>698</v>
      </c>
      <c r="BC364" s="1" t="s">
        <v>698</v>
      </c>
      <c r="BD364" s="1" t="s">
        <v>144</v>
      </c>
      <c r="BE364" s="1" t="s">
        <v>93</v>
      </c>
      <c r="BF364" s="1" t="s">
        <v>92</v>
      </c>
      <c r="BG364" s="1" t="s">
        <v>93</v>
      </c>
      <c r="BH364" s="1" t="s">
        <v>92</v>
      </c>
      <c r="BI364" s="1" t="s">
        <v>92</v>
      </c>
      <c r="BJ364" s="1" t="s">
        <v>92</v>
      </c>
      <c r="BK364" s="1" t="s">
        <v>138</v>
      </c>
      <c r="BL364" s="1" t="s">
        <v>138</v>
      </c>
      <c r="BM364" s="1" t="s">
        <v>672</v>
      </c>
      <c r="BN364" s="1" t="s">
        <v>192</v>
      </c>
      <c r="BO364" s="1" t="s">
        <v>78</v>
      </c>
      <c r="BP364" s="1" t="s">
        <v>667</v>
      </c>
      <c r="BR364" s="1" t="s">
        <v>1469</v>
      </c>
    </row>
    <row r="365" spans="2:70" ht="14.85" customHeight="1">
      <c r="B365" s="1">
        <v>712</v>
      </c>
      <c r="C365" s="1" t="s">
        <v>1470</v>
      </c>
      <c r="D365" s="1">
        <v>6</v>
      </c>
      <c r="E365" s="1" t="s">
        <v>68</v>
      </c>
      <c r="F365" s="1" t="s">
        <v>1471</v>
      </c>
      <c r="G365" s="1" t="s">
        <v>1470</v>
      </c>
      <c r="H365" s="1" t="s">
        <v>1472</v>
      </c>
      <c r="I365" s="1">
        <v>2009</v>
      </c>
      <c r="J365" s="1" t="s">
        <v>161</v>
      </c>
      <c r="K365"/>
      <c r="L365"/>
      <c r="M365"/>
      <c r="N365"/>
      <c r="O365" s="1" t="s">
        <v>99</v>
      </c>
      <c r="P365"/>
      <c r="Q365"/>
      <c r="R365"/>
      <c r="S365"/>
      <c r="T365"/>
      <c r="U365"/>
      <c r="V365"/>
      <c r="W365"/>
      <c r="X365"/>
      <c r="Y365"/>
      <c r="Z365"/>
      <c r="AA365"/>
      <c r="AB365"/>
      <c r="AC365" s="1" t="s">
        <v>74</v>
      </c>
      <c r="AE365" s="1" t="s">
        <v>75</v>
      </c>
      <c r="AF365" s="1" t="s">
        <v>100</v>
      </c>
      <c r="AG365" s="1" t="s">
        <v>101</v>
      </c>
      <c r="AI365" s="1" t="s">
        <v>87</v>
      </c>
      <c r="AJ365" s="1" t="s">
        <v>165</v>
      </c>
      <c r="AK365" s="1" t="s">
        <v>103</v>
      </c>
      <c r="AM365" s="1" t="s">
        <v>222</v>
      </c>
      <c r="AN365" s="1" t="s">
        <v>664</v>
      </c>
      <c r="AO365" s="1" t="s">
        <v>84</v>
      </c>
      <c r="AP365" s="1" t="s">
        <v>104</v>
      </c>
      <c r="AQ365" s="1" t="s">
        <v>85</v>
      </c>
      <c r="AR365" s="1" t="s">
        <v>105</v>
      </c>
      <c r="AS365" s="1" t="s">
        <v>87</v>
      </c>
      <c r="AU365" s="1" t="s">
        <v>88</v>
      </c>
      <c r="AV365" s="1" t="s">
        <v>78</v>
      </c>
      <c r="AW365" s="1" t="s">
        <v>119</v>
      </c>
      <c r="AX365" s="1" t="s">
        <v>78</v>
      </c>
      <c r="AY365" s="1" t="s">
        <v>107</v>
      </c>
      <c r="AZ365" s="1" t="s">
        <v>89</v>
      </c>
      <c r="BA365" s="1" t="s">
        <v>89</v>
      </c>
      <c r="BB365" s="1" t="s">
        <v>698</v>
      </c>
      <c r="BC365" s="1" t="s">
        <v>230</v>
      </c>
      <c r="BD365" s="1" t="s">
        <v>137</v>
      </c>
      <c r="BE365" s="1" t="s">
        <v>93</v>
      </c>
      <c r="BF365" s="1" t="s">
        <v>93</v>
      </c>
      <c r="BG365" s="1" t="s">
        <v>92</v>
      </c>
      <c r="BH365" s="1" t="s">
        <v>92</v>
      </c>
      <c r="BI365" s="1" t="s">
        <v>92</v>
      </c>
      <c r="BJ365" s="1" t="s">
        <v>92</v>
      </c>
      <c r="BK365" s="1" t="s">
        <v>94</v>
      </c>
      <c r="BL365" s="1" t="s">
        <v>138</v>
      </c>
      <c r="BM365" s="1" t="s">
        <v>691</v>
      </c>
      <c r="BN365" s="1" t="s">
        <v>111</v>
      </c>
      <c r="BO365" s="1" t="s">
        <v>78</v>
      </c>
      <c r="BP365" s="1" t="s">
        <v>687</v>
      </c>
    </row>
    <row r="366" spans="2:70" ht="14.85" customHeight="1">
      <c r="B366" s="1">
        <v>714</v>
      </c>
      <c r="C366" s="1" t="s">
        <v>1473</v>
      </c>
      <c r="D366" s="1">
        <v>6</v>
      </c>
      <c r="E366" s="1" t="s">
        <v>68</v>
      </c>
      <c r="F366" s="1" t="s">
        <v>1474</v>
      </c>
      <c r="G366" s="1" t="s">
        <v>1473</v>
      </c>
      <c r="H366" s="1" t="s">
        <v>1475</v>
      </c>
      <c r="I366" s="1">
        <v>1992</v>
      </c>
      <c r="J366" s="1" t="s">
        <v>95</v>
      </c>
      <c r="K366"/>
      <c r="L366"/>
      <c r="M366"/>
      <c r="N366"/>
      <c r="O366"/>
      <c r="P366"/>
      <c r="Q366"/>
      <c r="R366"/>
      <c r="S366"/>
      <c r="T366"/>
      <c r="U366"/>
      <c r="V366"/>
      <c r="W366"/>
      <c r="X366"/>
      <c r="Y366"/>
      <c r="Z366"/>
      <c r="AA366" s="1" t="s">
        <v>96</v>
      </c>
      <c r="AB366" s="1"/>
      <c r="AC366" s="1" t="s">
        <v>74</v>
      </c>
      <c r="AE366" s="1" t="s">
        <v>75</v>
      </c>
      <c r="AF366" s="1" t="s">
        <v>76</v>
      </c>
      <c r="AG366" s="1" t="s">
        <v>77</v>
      </c>
      <c r="AI366" s="1" t="s">
        <v>87</v>
      </c>
      <c r="AJ366" s="1" t="s">
        <v>149</v>
      </c>
      <c r="AK366" s="1" t="s">
        <v>156</v>
      </c>
      <c r="AL366" s="1" t="s">
        <v>1476</v>
      </c>
      <c r="AM366" s="1" t="s">
        <v>81</v>
      </c>
      <c r="AN366" s="1" t="s">
        <v>657</v>
      </c>
      <c r="AO366" s="1" t="s">
        <v>104</v>
      </c>
      <c r="AP366" s="1" t="s">
        <v>104</v>
      </c>
      <c r="AQ366" s="1" t="s">
        <v>85</v>
      </c>
      <c r="AR366" s="1" t="s">
        <v>105</v>
      </c>
      <c r="AS366" s="1" t="s">
        <v>78</v>
      </c>
      <c r="AT366" s="1" t="s">
        <v>207</v>
      </c>
      <c r="AU366" s="1" t="s">
        <v>78</v>
      </c>
      <c r="AV366" s="1" t="s">
        <v>78</v>
      </c>
      <c r="AW366" s="1" t="s">
        <v>119</v>
      </c>
      <c r="AX366" s="1" t="s">
        <v>87</v>
      </c>
      <c r="AY366" s="1" t="s">
        <v>107</v>
      </c>
      <c r="AZ366" s="1" t="s">
        <v>89</v>
      </c>
      <c r="BA366" s="1" t="s">
        <v>89</v>
      </c>
      <c r="BB366" s="1" t="s">
        <v>665</v>
      </c>
      <c r="BC366" s="1" t="s">
        <v>665</v>
      </c>
      <c r="BD366" s="1" t="s">
        <v>137</v>
      </c>
      <c r="BE366" s="1" t="s">
        <v>93</v>
      </c>
      <c r="BF366" s="1" t="s">
        <v>93</v>
      </c>
      <c r="BG366" s="1" t="s">
        <v>93</v>
      </c>
      <c r="BH366" s="1" t="s">
        <v>93</v>
      </c>
      <c r="BI366" s="1" t="s">
        <v>93</v>
      </c>
      <c r="BJ366" s="1" t="s">
        <v>92</v>
      </c>
      <c r="BK366" s="1" t="s">
        <v>138</v>
      </c>
      <c r="BL366" s="1" t="s">
        <v>138</v>
      </c>
      <c r="BM366" s="1" t="s">
        <v>695</v>
      </c>
      <c r="BN366" s="1" t="s">
        <v>139</v>
      </c>
      <c r="BO366" s="1" t="s">
        <v>78</v>
      </c>
      <c r="BP366" s="1" t="s">
        <v>687</v>
      </c>
    </row>
    <row r="367" spans="2:70" ht="14.85" customHeight="1">
      <c r="B367" s="1">
        <v>717</v>
      </c>
      <c r="C367" s="1" t="s">
        <v>1477</v>
      </c>
      <c r="D367" s="1">
        <v>6</v>
      </c>
      <c r="E367" s="1" t="s">
        <v>68</v>
      </c>
      <c r="F367" s="1" t="s">
        <v>1478</v>
      </c>
      <c r="G367" s="1" t="s">
        <v>1477</v>
      </c>
      <c r="H367" s="1" t="s">
        <v>1475</v>
      </c>
      <c r="I367" s="1">
        <v>2005</v>
      </c>
      <c r="J367" s="1" t="s">
        <v>95</v>
      </c>
      <c r="K367"/>
      <c r="L367"/>
      <c r="M367"/>
      <c r="N367"/>
      <c r="O367"/>
      <c r="P367"/>
      <c r="Q367"/>
      <c r="R367"/>
      <c r="S367"/>
      <c r="T367"/>
      <c r="U367"/>
      <c r="V367"/>
      <c r="W367"/>
      <c r="X367"/>
      <c r="Y367"/>
      <c r="Z367"/>
      <c r="AA367" s="1" t="s">
        <v>178</v>
      </c>
      <c r="AB367" s="1"/>
      <c r="AC367" s="1" t="s">
        <v>74</v>
      </c>
      <c r="AE367" s="1" t="s">
        <v>87</v>
      </c>
      <c r="AF367" s="1" t="s">
        <v>76</v>
      </c>
      <c r="AG367" s="1" t="s">
        <v>77</v>
      </c>
      <c r="AI367" s="1" t="s">
        <v>78</v>
      </c>
      <c r="AJ367" s="1" t="s">
        <v>149</v>
      </c>
      <c r="AK367" s="1" t="s">
        <v>156</v>
      </c>
      <c r="AL367" s="1" t="s">
        <v>1476</v>
      </c>
      <c r="AN367" s="1" t="s">
        <v>657</v>
      </c>
      <c r="AO367" s="1" t="s">
        <v>104</v>
      </c>
      <c r="AP367" s="1" t="s">
        <v>104</v>
      </c>
      <c r="AQ367" s="1" t="s">
        <v>85</v>
      </c>
      <c r="AR367" s="1" t="s">
        <v>105</v>
      </c>
      <c r="AS367" s="1" t="s">
        <v>87</v>
      </c>
      <c r="AU367" s="1" t="s">
        <v>88</v>
      </c>
      <c r="AV367" s="1" t="s">
        <v>78</v>
      </c>
      <c r="AW367" s="1" t="s">
        <v>106</v>
      </c>
      <c r="AX367" s="1" t="s">
        <v>87</v>
      </c>
      <c r="AY367" s="1" t="s">
        <v>107</v>
      </c>
      <c r="AZ367" s="1" t="s">
        <v>89</v>
      </c>
      <c r="BA367" s="1" t="s">
        <v>89</v>
      </c>
      <c r="BB367" s="1" t="s">
        <v>665</v>
      </c>
      <c r="BC367" s="1" t="s">
        <v>665</v>
      </c>
      <c r="BD367" s="1" t="s">
        <v>91</v>
      </c>
      <c r="BE367" s="1" t="s">
        <v>93</v>
      </c>
      <c r="BF367" s="1" t="s">
        <v>93</v>
      </c>
      <c r="BG367" s="1" t="s">
        <v>93</v>
      </c>
      <c r="BH367" s="1" t="s">
        <v>93</v>
      </c>
      <c r="BI367" s="1" t="s">
        <v>93</v>
      </c>
      <c r="BJ367" s="1" t="s">
        <v>92</v>
      </c>
      <c r="BK367" s="1" t="s">
        <v>138</v>
      </c>
      <c r="BL367" s="1" t="s">
        <v>138</v>
      </c>
      <c r="BM367" s="1" t="s">
        <v>695</v>
      </c>
      <c r="BN367" s="1" t="s">
        <v>139</v>
      </c>
      <c r="BO367" s="1" t="s">
        <v>78</v>
      </c>
      <c r="BP367" s="1" t="s">
        <v>687</v>
      </c>
    </row>
    <row r="368" spans="2:70" ht="14.85" customHeight="1">
      <c r="B368" s="1">
        <v>720</v>
      </c>
      <c r="C368" s="1" t="s">
        <v>1485</v>
      </c>
      <c r="D368" s="1">
        <v>6</v>
      </c>
      <c r="E368" s="1" t="s">
        <v>68</v>
      </c>
      <c r="F368" s="1" t="s">
        <v>1486</v>
      </c>
      <c r="G368" s="1" t="s">
        <v>1485</v>
      </c>
      <c r="H368" s="1" t="s">
        <v>1487</v>
      </c>
      <c r="I368" s="1">
        <v>2014</v>
      </c>
      <c r="J368" s="1" t="s">
        <v>95</v>
      </c>
      <c r="K368"/>
      <c r="L368"/>
      <c r="M368"/>
      <c r="N368"/>
      <c r="O368"/>
      <c r="P368"/>
      <c r="Q368"/>
      <c r="R368"/>
      <c r="S368"/>
      <c r="T368"/>
      <c r="U368"/>
      <c r="V368"/>
      <c r="W368"/>
      <c r="X368"/>
      <c r="Y368"/>
      <c r="Z368"/>
      <c r="AA368" s="1" t="s">
        <v>684</v>
      </c>
      <c r="AB368" s="1"/>
      <c r="AC368" s="1" t="s">
        <v>135</v>
      </c>
      <c r="AI368" s="1" t="s">
        <v>88</v>
      </c>
      <c r="AO368" s="1" t="s">
        <v>83</v>
      </c>
      <c r="AP368" s="1" t="s">
        <v>104</v>
      </c>
      <c r="AQ368" s="1" t="s">
        <v>85</v>
      </c>
      <c r="AR368" s="1" t="s">
        <v>105</v>
      </c>
      <c r="AS368" s="1" t="s">
        <v>87</v>
      </c>
      <c r="AU368" s="1" t="s">
        <v>88</v>
      </c>
      <c r="AV368" s="1" t="s">
        <v>78</v>
      </c>
      <c r="AW368" s="1" t="s">
        <v>119</v>
      </c>
      <c r="AX368" s="1" t="s">
        <v>87</v>
      </c>
      <c r="AY368" s="1" t="s">
        <v>107</v>
      </c>
      <c r="AZ368" s="1" t="s">
        <v>183</v>
      </c>
      <c r="BA368" s="1" t="s">
        <v>89</v>
      </c>
      <c r="BB368" s="1" t="s">
        <v>659</v>
      </c>
      <c r="BC368" s="1" t="s">
        <v>665</v>
      </c>
      <c r="BD368" s="1" t="s">
        <v>91</v>
      </c>
      <c r="BE368" s="1" t="s">
        <v>92</v>
      </c>
      <c r="BF368" s="1" t="s">
        <v>92</v>
      </c>
      <c r="BG368" s="1" t="s">
        <v>92</v>
      </c>
      <c r="BH368" s="1" t="s">
        <v>92</v>
      </c>
      <c r="BI368" s="1" t="s">
        <v>92</v>
      </c>
      <c r="BJ368" s="1" t="s">
        <v>92</v>
      </c>
      <c r="BK368" s="1" t="s">
        <v>94</v>
      </c>
      <c r="BL368" s="1" t="s">
        <v>138</v>
      </c>
      <c r="BM368" s="1" t="s">
        <v>691</v>
      </c>
      <c r="BN368" s="1" t="s">
        <v>192</v>
      </c>
      <c r="BO368" s="1" t="s">
        <v>78</v>
      </c>
      <c r="BP368" s="1" t="s">
        <v>660</v>
      </c>
      <c r="BR368" s="1" t="s">
        <v>1488</v>
      </c>
    </row>
    <row r="369" spans="2:70" ht="14.85" customHeight="1">
      <c r="B369" s="1">
        <v>722</v>
      </c>
      <c r="C369" s="1" t="s">
        <v>1489</v>
      </c>
      <c r="D369" s="1">
        <v>6</v>
      </c>
      <c r="E369" s="1" t="s">
        <v>68</v>
      </c>
      <c r="F369" s="1" t="s">
        <v>1490</v>
      </c>
      <c r="G369" s="1" t="s">
        <v>1489</v>
      </c>
      <c r="H369" s="1" t="s">
        <v>1491</v>
      </c>
      <c r="I369" s="1">
        <v>2013</v>
      </c>
      <c r="J369" s="1" t="s">
        <v>72</v>
      </c>
      <c r="K369"/>
      <c r="L369"/>
      <c r="M369"/>
      <c r="N369" s="1" t="s">
        <v>174</v>
      </c>
      <c r="O369"/>
      <c r="P369"/>
      <c r="Q369"/>
      <c r="R369"/>
      <c r="S369"/>
      <c r="T369"/>
      <c r="U369"/>
      <c r="V369"/>
      <c r="W369"/>
      <c r="X369"/>
      <c r="Y369"/>
      <c r="Z369"/>
      <c r="AA369"/>
      <c r="AB369"/>
      <c r="AC369" s="1" t="s">
        <v>74</v>
      </c>
      <c r="AE369" s="1" t="s">
        <v>87</v>
      </c>
      <c r="AF369" s="1" t="s">
        <v>163</v>
      </c>
      <c r="AG369" s="1" t="s">
        <v>632</v>
      </c>
      <c r="AI369" s="1" t="s">
        <v>78</v>
      </c>
      <c r="AJ369" s="1" t="s">
        <v>116</v>
      </c>
      <c r="AK369" s="1" t="s">
        <v>156</v>
      </c>
      <c r="AL369" s="1" t="s">
        <v>1492</v>
      </c>
      <c r="AN369" s="1" t="s">
        <v>739</v>
      </c>
      <c r="AO369" s="1" t="s">
        <v>104</v>
      </c>
      <c r="AP369" s="1" t="s">
        <v>104</v>
      </c>
      <c r="AQ369" s="1" t="s">
        <v>118</v>
      </c>
      <c r="AR369" s="1" t="s">
        <v>130</v>
      </c>
      <c r="AS369" s="1" t="s">
        <v>87</v>
      </c>
      <c r="AU369" s="1" t="s">
        <v>88</v>
      </c>
      <c r="AV369" s="1" t="s">
        <v>78</v>
      </c>
      <c r="AW369" s="1" t="s">
        <v>106</v>
      </c>
      <c r="AX369" s="1" t="s">
        <v>78</v>
      </c>
      <c r="AY369" s="1" t="s">
        <v>107</v>
      </c>
      <c r="AZ369" s="1" t="s">
        <v>170</v>
      </c>
      <c r="BA369" s="1" t="s">
        <v>89</v>
      </c>
      <c r="BB369" s="1" t="s">
        <v>230</v>
      </c>
      <c r="BC369" s="1" t="s">
        <v>659</v>
      </c>
      <c r="BD369" s="1" t="s">
        <v>137</v>
      </c>
      <c r="BE369" s="1" t="s">
        <v>92</v>
      </c>
      <c r="BF369" s="1" t="s">
        <v>92</v>
      </c>
      <c r="BG369" s="1" t="s">
        <v>92</v>
      </c>
      <c r="BH369" s="1" t="s">
        <v>92</v>
      </c>
      <c r="BI369" s="1" t="s">
        <v>191</v>
      </c>
      <c r="BJ369" s="1" t="s">
        <v>92</v>
      </c>
      <c r="BK369" s="1" t="s">
        <v>138</v>
      </c>
      <c r="BL369" s="1" t="s">
        <v>138</v>
      </c>
      <c r="BM369" s="1" t="s">
        <v>691</v>
      </c>
      <c r="BN369" s="1" t="s">
        <v>208</v>
      </c>
      <c r="BO369" s="1" t="s">
        <v>78</v>
      </c>
      <c r="BP369" s="1" t="s">
        <v>677</v>
      </c>
      <c r="BR369" s="1" t="s">
        <v>1493</v>
      </c>
    </row>
    <row r="370" spans="2:70" ht="14.85" customHeight="1">
      <c r="B370" s="1">
        <v>718</v>
      </c>
      <c r="C370" s="1" t="s">
        <v>1479</v>
      </c>
      <c r="D370" s="1">
        <v>6</v>
      </c>
      <c r="E370" s="1" t="s">
        <v>68</v>
      </c>
      <c r="F370" s="1" t="s">
        <v>1480</v>
      </c>
      <c r="G370" s="1" t="s">
        <v>1479</v>
      </c>
      <c r="H370" s="1" t="s">
        <v>1481</v>
      </c>
      <c r="I370" s="1">
        <v>2014</v>
      </c>
      <c r="J370" s="1" t="s">
        <v>95</v>
      </c>
      <c r="K370"/>
      <c r="L370"/>
      <c r="M370"/>
      <c r="N370"/>
      <c r="O370"/>
      <c r="P370"/>
      <c r="Q370"/>
      <c r="R370"/>
      <c r="S370"/>
      <c r="T370"/>
      <c r="U370"/>
      <c r="V370"/>
      <c r="W370"/>
      <c r="X370"/>
      <c r="Y370"/>
      <c r="Z370"/>
      <c r="AA370" s="1" t="s">
        <v>178</v>
      </c>
      <c r="AB370" s="1"/>
      <c r="AC370" s="1" t="s">
        <v>74</v>
      </c>
      <c r="AE370" s="1" t="s">
        <v>87</v>
      </c>
      <c r="AF370" s="1" t="s">
        <v>76</v>
      </c>
      <c r="AG370" s="1" t="s">
        <v>115</v>
      </c>
      <c r="AI370" s="1" t="s">
        <v>78</v>
      </c>
      <c r="AJ370" s="1" t="s">
        <v>116</v>
      </c>
      <c r="AK370" s="1" t="s">
        <v>103</v>
      </c>
      <c r="AN370" s="1" t="s">
        <v>657</v>
      </c>
      <c r="AO370" s="1" t="s">
        <v>83</v>
      </c>
      <c r="AP370" s="1" t="s">
        <v>104</v>
      </c>
      <c r="AQ370" s="1" t="s">
        <v>102</v>
      </c>
      <c r="AR370" s="1" t="s">
        <v>86</v>
      </c>
      <c r="AS370" s="1" t="s">
        <v>78</v>
      </c>
      <c r="AT370" s="1" t="s">
        <v>207</v>
      </c>
      <c r="AU370" s="1" t="s">
        <v>87</v>
      </c>
      <c r="AV370" s="1" t="s">
        <v>78</v>
      </c>
      <c r="AW370" s="1" t="s">
        <v>106</v>
      </c>
      <c r="AX370" s="1" t="s">
        <v>87</v>
      </c>
      <c r="AY370" s="1" t="s">
        <v>107</v>
      </c>
      <c r="AZ370" s="1" t="s">
        <v>183</v>
      </c>
      <c r="BA370" s="1" t="s">
        <v>89</v>
      </c>
      <c r="BB370" s="1" t="s">
        <v>665</v>
      </c>
      <c r="BC370" s="1" t="s">
        <v>665</v>
      </c>
      <c r="BD370" s="1" t="s">
        <v>137</v>
      </c>
      <c r="BE370" s="1" t="s">
        <v>92</v>
      </c>
      <c r="BF370" s="1" t="s">
        <v>92</v>
      </c>
      <c r="BG370" s="1" t="s">
        <v>92</v>
      </c>
      <c r="BH370" s="1" t="s">
        <v>93</v>
      </c>
      <c r="BI370" s="1" t="s">
        <v>122</v>
      </c>
      <c r="BJ370" s="1" t="s">
        <v>92</v>
      </c>
      <c r="BK370" s="1" t="s">
        <v>94</v>
      </c>
      <c r="BL370" s="1" t="s">
        <v>94</v>
      </c>
      <c r="BM370" s="1" t="s">
        <v>691</v>
      </c>
      <c r="BN370" s="1" t="s">
        <v>177</v>
      </c>
      <c r="BO370" s="1" t="s">
        <v>78</v>
      </c>
      <c r="BP370" s="1" t="s">
        <v>156</v>
      </c>
      <c r="BQ370" s="1" t="s">
        <v>1482</v>
      </c>
      <c r="BR370" s="2" t="s">
        <v>1483</v>
      </c>
    </row>
    <row r="371" spans="2:70" ht="14.85" customHeight="1">
      <c r="B371" s="1">
        <v>725</v>
      </c>
      <c r="C371" s="1" t="s">
        <v>1494</v>
      </c>
      <c r="D371" s="1">
        <v>6</v>
      </c>
      <c r="E371" s="1" t="s">
        <v>68</v>
      </c>
      <c r="F371" s="1" t="s">
        <v>1495</v>
      </c>
      <c r="G371" s="1" t="s">
        <v>1494</v>
      </c>
      <c r="H371" s="1" t="s">
        <v>1496</v>
      </c>
      <c r="I371" s="1">
        <v>2015</v>
      </c>
      <c r="J371" s="1" t="s">
        <v>226</v>
      </c>
      <c r="L371" s="2" t="s">
        <v>227</v>
      </c>
      <c r="AC371" s="1" t="s">
        <v>135</v>
      </c>
      <c r="AI371" s="1" t="s">
        <v>88</v>
      </c>
      <c r="AO371" s="1" t="s">
        <v>84</v>
      </c>
      <c r="AP371" s="1" t="s">
        <v>83</v>
      </c>
      <c r="AQ371" s="1" t="s">
        <v>196</v>
      </c>
      <c r="AR371" s="1" t="s">
        <v>169</v>
      </c>
      <c r="AS371" s="1" t="s">
        <v>87</v>
      </c>
      <c r="AU371" s="1" t="s">
        <v>88</v>
      </c>
      <c r="AV371" s="1" t="s">
        <v>78</v>
      </c>
      <c r="AW371" s="1" t="s">
        <v>119</v>
      </c>
      <c r="AX371" s="1" t="s">
        <v>87</v>
      </c>
      <c r="AY371" s="1" t="s">
        <v>107</v>
      </c>
      <c r="AZ371" s="1" t="s">
        <v>89</v>
      </c>
      <c r="BA371" s="1" t="s">
        <v>89</v>
      </c>
      <c r="BB371" s="1" t="s">
        <v>665</v>
      </c>
      <c r="BC371" s="1" t="s">
        <v>659</v>
      </c>
      <c r="BD371" s="1" t="s">
        <v>144</v>
      </c>
      <c r="BE371" s="1" t="s">
        <v>93</v>
      </c>
      <c r="BF371" s="1" t="s">
        <v>93</v>
      </c>
      <c r="BG371" s="1" t="s">
        <v>93</v>
      </c>
      <c r="BH371" s="1" t="s">
        <v>93</v>
      </c>
      <c r="BI371" s="1" t="s">
        <v>93</v>
      </c>
      <c r="BJ371" s="1" t="s">
        <v>93</v>
      </c>
      <c r="BK371" s="1" t="s">
        <v>138</v>
      </c>
      <c r="BL371" s="1" t="s">
        <v>138</v>
      </c>
      <c r="BM371" s="1" t="s">
        <v>691</v>
      </c>
      <c r="BN371" s="1" t="s">
        <v>192</v>
      </c>
      <c r="BO371" s="1" t="s">
        <v>78</v>
      </c>
      <c r="BP371" s="1" t="s">
        <v>687</v>
      </c>
    </row>
    <row r="372" spans="2:70" ht="14.85" customHeight="1">
      <c r="B372" s="1">
        <v>728</v>
      </c>
      <c r="C372" s="1" t="s">
        <v>1497</v>
      </c>
      <c r="D372" s="1">
        <v>6</v>
      </c>
      <c r="E372" s="1" t="s">
        <v>68</v>
      </c>
      <c r="F372" s="1" t="s">
        <v>1498</v>
      </c>
      <c r="G372" s="1" t="s">
        <v>1497</v>
      </c>
      <c r="H372" s="1" t="s">
        <v>1499</v>
      </c>
      <c r="I372" s="1">
        <v>2010</v>
      </c>
      <c r="J372" s="1" t="s">
        <v>97</v>
      </c>
      <c r="K372"/>
      <c r="L372"/>
      <c r="M372"/>
      <c r="N372"/>
      <c r="O372"/>
      <c r="P372"/>
      <c r="Q372"/>
      <c r="R372"/>
      <c r="S372"/>
      <c r="T372"/>
      <c r="U372"/>
      <c r="V372"/>
      <c r="W372"/>
      <c r="X372" s="1" t="s">
        <v>326</v>
      </c>
      <c r="Y372"/>
      <c r="Z372"/>
      <c r="AA372"/>
      <c r="AB372"/>
      <c r="AC372" s="1" t="s">
        <v>74</v>
      </c>
      <c r="AE372" s="1" t="s">
        <v>162</v>
      </c>
      <c r="AF372" s="1" t="s">
        <v>76</v>
      </c>
      <c r="AG372" s="1" t="s">
        <v>164</v>
      </c>
      <c r="AI372" s="1" t="s">
        <v>78</v>
      </c>
      <c r="AJ372" s="1" t="s">
        <v>79</v>
      </c>
      <c r="AK372" s="1" t="s">
        <v>80</v>
      </c>
      <c r="AM372" s="1" t="s">
        <v>81</v>
      </c>
      <c r="AN372" s="1" t="s">
        <v>739</v>
      </c>
      <c r="AO372" s="1" t="s">
        <v>104</v>
      </c>
      <c r="AP372" s="1" t="s">
        <v>104</v>
      </c>
      <c r="AQ372" s="1" t="s">
        <v>85</v>
      </c>
      <c r="AR372" s="1" t="s">
        <v>86</v>
      </c>
      <c r="AS372" s="1" t="s">
        <v>78</v>
      </c>
      <c r="AT372" s="1" t="s">
        <v>228</v>
      </c>
      <c r="AU372" s="1" t="s">
        <v>78</v>
      </c>
      <c r="AV372" s="1" t="s">
        <v>87</v>
      </c>
      <c r="AX372" s="1" t="s">
        <v>88</v>
      </c>
      <c r="AZ372" s="1" t="s">
        <v>89</v>
      </c>
      <c r="BA372" s="1" t="s">
        <v>89</v>
      </c>
      <c r="BB372" s="1" t="s">
        <v>665</v>
      </c>
      <c r="BC372" s="1" t="s">
        <v>659</v>
      </c>
      <c r="BD372" s="1" t="s">
        <v>144</v>
      </c>
      <c r="BE372" s="1" t="s">
        <v>92</v>
      </c>
      <c r="BF372" s="1" t="s">
        <v>92</v>
      </c>
      <c r="BG372" s="1" t="s">
        <v>92</v>
      </c>
      <c r="BH372" s="1" t="s">
        <v>93</v>
      </c>
      <c r="BI372" s="1" t="s">
        <v>123</v>
      </c>
      <c r="BJ372" s="1" t="s">
        <v>92</v>
      </c>
      <c r="BK372" s="1" t="s">
        <v>94</v>
      </c>
      <c r="BL372" s="1" t="s">
        <v>138</v>
      </c>
      <c r="BM372" s="1" t="s">
        <v>109</v>
      </c>
      <c r="BN372" s="1" t="s">
        <v>139</v>
      </c>
      <c r="BO372" s="1" t="s">
        <v>87</v>
      </c>
    </row>
    <row r="373" spans="2:70" ht="14.85" customHeight="1">
      <c r="B373" s="1">
        <v>732</v>
      </c>
      <c r="C373" s="1" t="s">
        <v>1500</v>
      </c>
      <c r="D373" s="1">
        <v>6</v>
      </c>
      <c r="E373" s="1" t="s">
        <v>68</v>
      </c>
      <c r="F373" s="1" t="s">
        <v>1501</v>
      </c>
      <c r="G373" s="1" t="s">
        <v>1500</v>
      </c>
      <c r="H373" s="1" t="s">
        <v>1502</v>
      </c>
      <c r="I373" s="1">
        <v>2015</v>
      </c>
      <c r="J373" s="1" t="s">
        <v>95</v>
      </c>
      <c r="K373"/>
      <c r="L373"/>
      <c r="M373"/>
      <c r="N373"/>
      <c r="O373"/>
      <c r="P373"/>
      <c r="Q373"/>
      <c r="R373"/>
      <c r="S373"/>
      <c r="T373"/>
      <c r="U373"/>
      <c r="V373"/>
      <c r="W373"/>
      <c r="X373"/>
      <c r="Y373"/>
      <c r="Z373"/>
      <c r="AA373" s="1" t="s">
        <v>1192</v>
      </c>
      <c r="AB373" s="1"/>
      <c r="AC373" s="1" t="s">
        <v>148</v>
      </c>
      <c r="AE373" s="1" t="s">
        <v>162</v>
      </c>
      <c r="AF373" s="1" t="s">
        <v>76</v>
      </c>
      <c r="AG373" s="1" t="s">
        <v>115</v>
      </c>
      <c r="AI373" s="1" t="s">
        <v>78</v>
      </c>
      <c r="AJ373" s="1" t="s">
        <v>149</v>
      </c>
      <c r="AK373" s="1" t="s">
        <v>80</v>
      </c>
      <c r="AM373" s="1" t="s">
        <v>167</v>
      </c>
      <c r="AN373" s="1" t="s">
        <v>657</v>
      </c>
      <c r="AO373" s="1" t="s">
        <v>83</v>
      </c>
      <c r="AP373" s="1" t="s">
        <v>83</v>
      </c>
      <c r="AQ373" s="1" t="s">
        <v>85</v>
      </c>
      <c r="AR373" s="1" t="s">
        <v>130</v>
      </c>
      <c r="AS373" s="1" t="s">
        <v>87</v>
      </c>
      <c r="AU373" s="1" t="s">
        <v>88</v>
      </c>
      <c r="AV373" s="1" t="s">
        <v>87</v>
      </c>
      <c r="AX373" s="1" t="s">
        <v>88</v>
      </c>
      <c r="AZ373" s="1" t="s">
        <v>185</v>
      </c>
      <c r="BA373" s="1" t="s">
        <v>170</v>
      </c>
      <c r="BB373" s="1" t="s">
        <v>230</v>
      </c>
      <c r="BC373" s="1" t="s">
        <v>230</v>
      </c>
      <c r="BD373" s="1" t="s">
        <v>144</v>
      </c>
      <c r="BE373" s="1" t="s">
        <v>93</v>
      </c>
      <c r="BF373" s="1" t="s">
        <v>92</v>
      </c>
      <c r="BG373" s="1" t="s">
        <v>92</v>
      </c>
      <c r="BH373" s="1" t="s">
        <v>92</v>
      </c>
      <c r="BI373" s="1" t="s">
        <v>92</v>
      </c>
      <c r="BJ373" s="1" t="s">
        <v>93</v>
      </c>
      <c r="BK373" s="1" t="s">
        <v>94</v>
      </c>
      <c r="BL373" s="1" t="s">
        <v>94</v>
      </c>
      <c r="BM373" s="1" t="s">
        <v>695</v>
      </c>
      <c r="BN373" s="1" t="s">
        <v>125</v>
      </c>
      <c r="BO373" s="1" t="s">
        <v>78</v>
      </c>
      <c r="BP373" s="1" t="s">
        <v>677</v>
      </c>
    </row>
    <row r="374" spans="2:70" ht="14.85" customHeight="1">
      <c r="B374" s="1">
        <v>735</v>
      </c>
      <c r="C374" s="1" t="s">
        <v>1503</v>
      </c>
      <c r="D374" s="1">
        <v>6</v>
      </c>
      <c r="E374" s="1" t="s">
        <v>68</v>
      </c>
      <c r="F374" s="1" t="s">
        <v>1504</v>
      </c>
      <c r="G374" s="1" t="s">
        <v>1503</v>
      </c>
      <c r="H374" s="1" t="s">
        <v>1505</v>
      </c>
      <c r="I374" s="1">
        <v>1995</v>
      </c>
      <c r="J374" s="1" t="s">
        <v>95</v>
      </c>
      <c r="K374"/>
      <c r="L374"/>
      <c r="M374"/>
      <c r="N374"/>
      <c r="O374"/>
      <c r="P374"/>
      <c r="Q374"/>
      <c r="R374"/>
      <c r="S374"/>
      <c r="T374"/>
      <c r="U374"/>
      <c r="V374"/>
      <c r="W374"/>
      <c r="X374"/>
      <c r="Y374"/>
      <c r="Z374"/>
      <c r="AA374" s="1" t="s">
        <v>391</v>
      </c>
      <c r="AB374" s="1"/>
      <c r="AC374" s="1" t="s">
        <v>148</v>
      </c>
      <c r="AE374" s="1" t="s">
        <v>75</v>
      </c>
      <c r="AF374" s="1" t="s">
        <v>76</v>
      </c>
      <c r="AG374" s="1" t="s">
        <v>164</v>
      </c>
      <c r="AI374" s="1" t="s">
        <v>87</v>
      </c>
      <c r="AJ374" s="1" t="s">
        <v>309</v>
      </c>
      <c r="AK374" s="1" t="s">
        <v>80</v>
      </c>
      <c r="AM374" s="1" t="s">
        <v>222</v>
      </c>
      <c r="AN374" s="1" t="s">
        <v>657</v>
      </c>
      <c r="AO374" s="1" t="s">
        <v>83</v>
      </c>
      <c r="AP374" s="1" t="s">
        <v>83</v>
      </c>
      <c r="AQ374" s="1" t="s">
        <v>196</v>
      </c>
      <c r="AR374" s="1" t="s">
        <v>105</v>
      </c>
      <c r="AS374" s="1" t="s">
        <v>87</v>
      </c>
      <c r="AU374" s="1" t="s">
        <v>88</v>
      </c>
      <c r="AV374" s="1" t="s">
        <v>78</v>
      </c>
      <c r="AW374" s="1" t="s">
        <v>106</v>
      </c>
      <c r="AX374" s="1" t="s">
        <v>87</v>
      </c>
      <c r="AY374" s="1" t="s">
        <v>107</v>
      </c>
      <c r="AZ374" s="1" t="s">
        <v>170</v>
      </c>
      <c r="BA374" s="1" t="s">
        <v>89</v>
      </c>
      <c r="BB374" s="1" t="s">
        <v>665</v>
      </c>
      <c r="BC374" s="1" t="s">
        <v>665</v>
      </c>
      <c r="BD374" s="1" t="s">
        <v>137</v>
      </c>
      <c r="BE374" s="1" t="s">
        <v>93</v>
      </c>
      <c r="BF374" s="1" t="s">
        <v>93</v>
      </c>
      <c r="BG374" s="1" t="s">
        <v>93</v>
      </c>
      <c r="BH374" s="1" t="s">
        <v>93</v>
      </c>
      <c r="BI374" s="1" t="s">
        <v>93</v>
      </c>
      <c r="BJ374" s="1" t="s">
        <v>93</v>
      </c>
      <c r="BK374" s="1" t="s">
        <v>138</v>
      </c>
      <c r="BL374" s="1" t="s">
        <v>138</v>
      </c>
      <c r="BM374" s="1" t="s">
        <v>666</v>
      </c>
      <c r="BN374" s="1" t="s">
        <v>139</v>
      </c>
      <c r="BO374" s="1" t="s">
        <v>78</v>
      </c>
      <c r="BP374" s="1" t="s">
        <v>687</v>
      </c>
    </row>
    <row r="375" spans="2:70" ht="14.85" customHeight="1">
      <c r="B375" s="1">
        <v>736</v>
      </c>
      <c r="C375" s="1" t="s">
        <v>1506</v>
      </c>
      <c r="D375" s="1">
        <v>6</v>
      </c>
      <c r="E375" s="1" t="s">
        <v>68</v>
      </c>
      <c r="F375" s="1" t="s">
        <v>1507</v>
      </c>
      <c r="G375" s="1" t="s">
        <v>1506</v>
      </c>
      <c r="H375" s="1" t="s">
        <v>1508</v>
      </c>
      <c r="I375" s="1">
        <v>2013</v>
      </c>
      <c r="J375" s="1" t="s">
        <v>325</v>
      </c>
      <c r="K375"/>
      <c r="L375"/>
      <c r="M375"/>
      <c r="N375"/>
      <c r="O375"/>
      <c r="P375"/>
      <c r="Q375"/>
      <c r="R375"/>
      <c r="S375" s="1" t="s">
        <v>99</v>
      </c>
      <c r="T375"/>
      <c r="U375"/>
      <c r="V375"/>
      <c r="W375"/>
      <c r="X375"/>
      <c r="Y375"/>
      <c r="Z375"/>
      <c r="AA375"/>
      <c r="AB375"/>
      <c r="AC375" s="1" t="s">
        <v>74</v>
      </c>
      <c r="AE375" s="1" t="s">
        <v>162</v>
      </c>
      <c r="AF375" s="1" t="s">
        <v>100</v>
      </c>
      <c r="AG375" s="1" t="s">
        <v>77</v>
      </c>
      <c r="AI375" s="1" t="s">
        <v>78</v>
      </c>
      <c r="AJ375" s="1" t="s">
        <v>79</v>
      </c>
      <c r="AK375" s="1" t="s">
        <v>103</v>
      </c>
      <c r="AM375" s="1" t="s">
        <v>167</v>
      </c>
      <c r="AN375" s="1" t="s">
        <v>657</v>
      </c>
      <c r="AO375" s="1" t="s">
        <v>136</v>
      </c>
      <c r="AP375" s="1" t="s">
        <v>83</v>
      </c>
      <c r="AQ375" s="1" t="s">
        <v>176</v>
      </c>
      <c r="AR375" s="1" t="s">
        <v>105</v>
      </c>
      <c r="AS375" s="1" t="s">
        <v>87</v>
      </c>
      <c r="AU375" s="1" t="s">
        <v>88</v>
      </c>
      <c r="AV375" s="1" t="s">
        <v>78</v>
      </c>
      <c r="AW375" s="1" t="s">
        <v>158</v>
      </c>
      <c r="AX375" s="1" t="s">
        <v>87</v>
      </c>
      <c r="AY375" s="1" t="s">
        <v>107</v>
      </c>
      <c r="AZ375" s="1" t="s">
        <v>89</v>
      </c>
      <c r="BA375" s="1" t="s">
        <v>170</v>
      </c>
      <c r="BB375" s="1" t="s">
        <v>773</v>
      </c>
      <c r="BC375" s="1" t="s">
        <v>659</v>
      </c>
      <c r="BD375" s="1" t="s">
        <v>91</v>
      </c>
      <c r="BE375" s="1" t="s">
        <v>93</v>
      </c>
      <c r="BF375" s="1" t="s">
        <v>123</v>
      </c>
      <c r="BG375" s="1" t="s">
        <v>93</v>
      </c>
      <c r="BH375" s="1" t="s">
        <v>93</v>
      </c>
      <c r="BI375" s="1" t="s">
        <v>92</v>
      </c>
      <c r="BJ375" s="1" t="s">
        <v>93</v>
      </c>
      <c r="BK375" s="1" t="s">
        <v>94</v>
      </c>
      <c r="BL375" s="1" t="s">
        <v>138</v>
      </c>
      <c r="BM375" s="1" t="s">
        <v>691</v>
      </c>
      <c r="BN375" s="1" t="s">
        <v>111</v>
      </c>
      <c r="BO375" s="1" t="s">
        <v>78</v>
      </c>
      <c r="BP375" s="1" t="s">
        <v>687</v>
      </c>
    </row>
    <row r="376" spans="2:70" ht="14.85" customHeight="1">
      <c r="B376" s="1">
        <v>737</v>
      </c>
      <c r="C376" s="1" t="s">
        <v>1509</v>
      </c>
      <c r="D376" s="1">
        <v>6</v>
      </c>
      <c r="E376" s="1" t="s">
        <v>68</v>
      </c>
      <c r="F376" s="1" t="s">
        <v>1510</v>
      </c>
      <c r="G376" s="1" t="s">
        <v>1509</v>
      </c>
      <c r="H376" s="1" t="s">
        <v>1511</v>
      </c>
      <c r="I376" s="1">
        <v>2013</v>
      </c>
      <c r="J376" s="1" t="s">
        <v>226</v>
      </c>
      <c r="L376" s="2" t="s">
        <v>245</v>
      </c>
      <c r="AC376" s="1" t="s">
        <v>74</v>
      </c>
      <c r="AE376" s="1" t="s">
        <v>75</v>
      </c>
      <c r="AF376" s="1" t="s">
        <v>100</v>
      </c>
      <c r="AG376" s="1" t="s">
        <v>101</v>
      </c>
      <c r="AI376" s="1" t="s">
        <v>87</v>
      </c>
      <c r="AJ376" s="1" t="s">
        <v>165</v>
      </c>
      <c r="AK376" s="1" t="s">
        <v>80</v>
      </c>
      <c r="AM376" s="1" t="s">
        <v>102</v>
      </c>
      <c r="AN376" s="1" t="s">
        <v>657</v>
      </c>
      <c r="AO376" s="1" t="s">
        <v>104</v>
      </c>
      <c r="AP376" s="1" t="s">
        <v>104</v>
      </c>
      <c r="AQ376" s="1" t="s">
        <v>85</v>
      </c>
      <c r="AR376" s="1" t="s">
        <v>86</v>
      </c>
      <c r="AS376" s="1" t="s">
        <v>87</v>
      </c>
      <c r="AU376" s="1" t="s">
        <v>88</v>
      </c>
      <c r="AV376" s="1" t="s">
        <v>78</v>
      </c>
      <c r="AW376" s="1" t="s">
        <v>119</v>
      </c>
      <c r="AX376" s="1" t="s">
        <v>87</v>
      </c>
      <c r="AY376" s="1" t="s">
        <v>107</v>
      </c>
      <c r="AZ376" s="1" t="s">
        <v>89</v>
      </c>
      <c r="BA376" s="1" t="s">
        <v>89</v>
      </c>
      <c r="BB376" s="1" t="s">
        <v>698</v>
      </c>
      <c r="BC376" s="1" t="s">
        <v>230</v>
      </c>
      <c r="BD376" s="1" t="s">
        <v>137</v>
      </c>
      <c r="BE376" s="1" t="s">
        <v>92</v>
      </c>
      <c r="BF376" s="1" t="s">
        <v>123</v>
      </c>
      <c r="BG376" s="1" t="s">
        <v>92</v>
      </c>
      <c r="BH376" s="1" t="s">
        <v>93</v>
      </c>
      <c r="BI376" s="1" t="s">
        <v>123</v>
      </c>
      <c r="BJ376" s="1" t="s">
        <v>92</v>
      </c>
      <c r="BK376" s="1" t="s">
        <v>94</v>
      </c>
      <c r="BL376" s="1" t="s">
        <v>94</v>
      </c>
      <c r="BM376" s="1" t="s">
        <v>691</v>
      </c>
      <c r="BN376" s="1" t="s">
        <v>111</v>
      </c>
      <c r="BO376" s="1" t="s">
        <v>78</v>
      </c>
      <c r="BP376" s="1" t="s">
        <v>677</v>
      </c>
    </row>
    <row r="377" spans="2:70" ht="14.85" customHeight="1">
      <c r="B377" s="1">
        <v>742</v>
      </c>
      <c r="C377" s="1" t="s">
        <v>1512</v>
      </c>
      <c r="D377" s="1">
        <v>6</v>
      </c>
      <c r="E377" s="1" t="s">
        <v>68</v>
      </c>
      <c r="F377" s="1" t="s">
        <v>1513</v>
      </c>
      <c r="G377" s="1" t="s">
        <v>1512</v>
      </c>
      <c r="H377" s="1" t="s">
        <v>1514</v>
      </c>
      <c r="I377" s="1">
        <v>2015</v>
      </c>
      <c r="J377" s="1" t="s">
        <v>543</v>
      </c>
      <c r="K377"/>
      <c r="L377"/>
      <c r="M377"/>
      <c r="N377"/>
      <c r="O377"/>
      <c r="P377"/>
      <c r="Q377"/>
      <c r="R377"/>
      <c r="S377"/>
      <c r="T377"/>
      <c r="U377" s="1" t="s">
        <v>1515</v>
      </c>
      <c r="V377"/>
      <c r="W377"/>
      <c r="X377"/>
      <c r="Y377"/>
      <c r="Z377"/>
      <c r="AA377"/>
      <c r="AB377"/>
      <c r="AC377" s="1" t="s">
        <v>127</v>
      </c>
      <c r="AI377" s="1" t="s">
        <v>88</v>
      </c>
      <c r="AO377" s="1" t="s">
        <v>83</v>
      </c>
      <c r="AP377" s="1" t="s">
        <v>104</v>
      </c>
      <c r="AQ377" s="1" t="s">
        <v>196</v>
      </c>
      <c r="AR377" s="1" t="s">
        <v>86</v>
      </c>
      <c r="AS377" s="1" t="s">
        <v>87</v>
      </c>
      <c r="AU377" s="1" t="s">
        <v>88</v>
      </c>
      <c r="AV377" s="1" t="s">
        <v>87</v>
      </c>
      <c r="AX377" s="1" t="s">
        <v>88</v>
      </c>
      <c r="AZ377" s="1" t="s">
        <v>89</v>
      </c>
      <c r="BA377" s="1" t="s">
        <v>89</v>
      </c>
      <c r="BB377" s="1" t="s">
        <v>90</v>
      </c>
      <c r="BC377" s="1" t="s">
        <v>90</v>
      </c>
      <c r="BD377" s="1" t="s">
        <v>91</v>
      </c>
      <c r="BE377" s="1" t="s">
        <v>93</v>
      </c>
      <c r="BF377" s="1" t="s">
        <v>92</v>
      </c>
      <c r="BG377" s="1" t="s">
        <v>93</v>
      </c>
      <c r="BH377" s="1" t="s">
        <v>92</v>
      </c>
      <c r="BI377" s="1" t="s">
        <v>92</v>
      </c>
      <c r="BJ377" s="1" t="s">
        <v>93</v>
      </c>
      <c r="BK377" s="1" t="s">
        <v>94</v>
      </c>
      <c r="BL377" s="1" t="s">
        <v>94</v>
      </c>
      <c r="BM377" s="1" t="s">
        <v>109</v>
      </c>
      <c r="BN377" s="1" t="s">
        <v>192</v>
      </c>
      <c r="BO377" s="1" t="s">
        <v>78</v>
      </c>
      <c r="BP377" s="1" t="s">
        <v>660</v>
      </c>
    </row>
    <row r="378" spans="2:70" ht="14.85" customHeight="1">
      <c r="B378" s="1">
        <v>745</v>
      </c>
      <c r="C378" s="1" t="s">
        <v>1516</v>
      </c>
      <c r="D378" s="1">
        <v>6</v>
      </c>
      <c r="E378" s="1" t="s">
        <v>68</v>
      </c>
      <c r="F378" s="1" t="s">
        <v>1517</v>
      </c>
      <c r="G378" s="1" t="s">
        <v>1516</v>
      </c>
      <c r="H378" s="1" t="s">
        <v>1518</v>
      </c>
      <c r="I378" s="1">
        <v>2014</v>
      </c>
      <c r="J378" s="1" t="s">
        <v>161</v>
      </c>
      <c r="K378"/>
      <c r="L378"/>
      <c r="M378"/>
      <c r="N378"/>
      <c r="O378" s="1" t="s">
        <v>99</v>
      </c>
      <c r="P378"/>
      <c r="Q378"/>
      <c r="R378"/>
      <c r="S378"/>
      <c r="T378"/>
      <c r="U378"/>
      <c r="V378"/>
      <c r="W378"/>
      <c r="X378"/>
      <c r="Y378"/>
      <c r="Z378"/>
      <c r="AA378"/>
      <c r="AB378"/>
      <c r="AC378" s="1" t="s">
        <v>135</v>
      </c>
      <c r="AI378" s="1" t="s">
        <v>88</v>
      </c>
      <c r="AO378" s="1" t="s">
        <v>84</v>
      </c>
      <c r="AP378" s="1" t="s">
        <v>104</v>
      </c>
      <c r="AQ378" s="1" t="s">
        <v>118</v>
      </c>
      <c r="AR378" s="1" t="s">
        <v>105</v>
      </c>
      <c r="AS378" s="1" t="s">
        <v>87</v>
      </c>
      <c r="AU378" s="1" t="s">
        <v>88</v>
      </c>
      <c r="AV378" s="1" t="s">
        <v>78</v>
      </c>
      <c r="AW378" s="1" t="s">
        <v>158</v>
      </c>
      <c r="AX378" s="1" t="s">
        <v>87</v>
      </c>
      <c r="AY378" s="1" t="s">
        <v>107</v>
      </c>
      <c r="AZ378" s="1" t="s">
        <v>183</v>
      </c>
      <c r="BA378" s="1" t="s">
        <v>89</v>
      </c>
      <c r="BB378" s="1" t="s">
        <v>659</v>
      </c>
      <c r="BC378" s="1" t="s">
        <v>659</v>
      </c>
      <c r="BD378" s="1" t="s">
        <v>137</v>
      </c>
      <c r="BE378" s="1" t="s">
        <v>93</v>
      </c>
      <c r="BF378" s="1" t="s">
        <v>92</v>
      </c>
      <c r="BG378" s="1" t="s">
        <v>92</v>
      </c>
      <c r="BH378" s="1" t="s">
        <v>93</v>
      </c>
      <c r="BI378" s="1" t="s">
        <v>92</v>
      </c>
      <c r="BJ378" s="1" t="s">
        <v>93</v>
      </c>
      <c r="BK378" s="1" t="s">
        <v>138</v>
      </c>
      <c r="BL378" s="1" t="s">
        <v>138</v>
      </c>
      <c r="BM378" s="1" t="s">
        <v>691</v>
      </c>
      <c r="BN378" s="1" t="s">
        <v>192</v>
      </c>
      <c r="BO378" s="1" t="s">
        <v>78</v>
      </c>
      <c r="BP378" s="1" t="s">
        <v>687</v>
      </c>
    </row>
    <row r="379" spans="2:70" ht="14.85" customHeight="1">
      <c r="B379" s="1">
        <v>746</v>
      </c>
      <c r="C379" s="1" t="s">
        <v>1519</v>
      </c>
      <c r="D379" s="1">
        <v>6</v>
      </c>
      <c r="E379" s="1" t="s">
        <v>68</v>
      </c>
      <c r="F379" s="1" t="s">
        <v>1520</v>
      </c>
      <c r="G379" s="1" t="s">
        <v>1519</v>
      </c>
      <c r="H379" s="1" t="s">
        <v>1521</v>
      </c>
      <c r="I379" s="1">
        <v>2013</v>
      </c>
      <c r="J379" s="1" t="s">
        <v>95</v>
      </c>
      <c r="K379"/>
      <c r="L379"/>
      <c r="M379"/>
      <c r="N379"/>
      <c r="O379"/>
      <c r="P379"/>
      <c r="Q379"/>
      <c r="R379"/>
      <c r="S379"/>
      <c r="T379"/>
      <c r="U379"/>
      <c r="V379"/>
      <c r="W379"/>
      <c r="X379"/>
      <c r="Y379"/>
      <c r="Z379"/>
      <c r="AA379" s="1" t="s">
        <v>844</v>
      </c>
      <c r="AB379" s="1"/>
      <c r="AC379" s="1" t="s">
        <v>135</v>
      </c>
      <c r="AI379" s="1" t="s">
        <v>88</v>
      </c>
      <c r="AO379" s="1" t="s">
        <v>128</v>
      </c>
      <c r="AP379" s="1" t="s">
        <v>104</v>
      </c>
      <c r="AQ379" s="1" t="s">
        <v>102</v>
      </c>
      <c r="AR379" s="1" t="s">
        <v>102</v>
      </c>
      <c r="AS379" s="1" t="s">
        <v>87</v>
      </c>
      <c r="AU379" s="1" t="s">
        <v>88</v>
      </c>
      <c r="AV379" s="1" t="s">
        <v>78</v>
      </c>
      <c r="AW379" s="1" t="s">
        <v>158</v>
      </c>
      <c r="AX379" s="1" t="s">
        <v>87</v>
      </c>
      <c r="AY379" s="1" t="s">
        <v>107</v>
      </c>
      <c r="AZ379" s="1" t="s">
        <v>183</v>
      </c>
      <c r="BA379" s="1" t="s">
        <v>89</v>
      </c>
      <c r="BB379" s="1" t="s">
        <v>230</v>
      </c>
      <c r="BC379" s="1" t="s">
        <v>230</v>
      </c>
      <c r="BD379" s="1" t="s">
        <v>137</v>
      </c>
      <c r="BE379" s="1" t="s">
        <v>93</v>
      </c>
      <c r="BF379" s="1" t="s">
        <v>92</v>
      </c>
      <c r="BG379" s="1" t="s">
        <v>123</v>
      </c>
      <c r="BH379" s="1" t="s">
        <v>123</v>
      </c>
      <c r="BI379" s="1" t="s">
        <v>122</v>
      </c>
      <c r="BJ379" s="1" t="s">
        <v>92</v>
      </c>
      <c r="BK379" s="1" t="s">
        <v>124</v>
      </c>
      <c r="BL379" s="1" t="s">
        <v>94</v>
      </c>
      <c r="BM379" s="1" t="s">
        <v>691</v>
      </c>
      <c r="BN379" s="1" t="s">
        <v>192</v>
      </c>
      <c r="BO379" s="1" t="s">
        <v>78</v>
      </c>
      <c r="BP379" s="1" t="s">
        <v>687</v>
      </c>
    </row>
    <row r="380" spans="2:70" ht="14.85" customHeight="1">
      <c r="B380" s="1">
        <v>749</v>
      </c>
      <c r="C380" s="1" t="s">
        <v>1522</v>
      </c>
      <c r="D380" s="1">
        <v>6</v>
      </c>
      <c r="E380" s="1" t="s">
        <v>68</v>
      </c>
      <c r="F380" s="1" t="s">
        <v>1523</v>
      </c>
      <c r="G380" s="1" t="s">
        <v>1522</v>
      </c>
      <c r="H380" s="1" t="s">
        <v>1524</v>
      </c>
      <c r="I380" s="1">
        <v>2010</v>
      </c>
      <c r="J380" s="1" t="s">
        <v>802</v>
      </c>
      <c r="K380"/>
      <c r="L380"/>
      <c r="M380" s="1" t="s">
        <v>98</v>
      </c>
      <c r="N380"/>
      <c r="O380"/>
      <c r="P380"/>
      <c r="Q380"/>
      <c r="R380"/>
      <c r="S380"/>
      <c r="T380"/>
      <c r="U380"/>
      <c r="V380"/>
      <c r="W380"/>
      <c r="X380"/>
      <c r="Y380"/>
      <c r="Z380"/>
      <c r="AA380"/>
      <c r="AB380"/>
      <c r="AC380" s="1" t="s">
        <v>74</v>
      </c>
      <c r="AE380" s="1" t="s">
        <v>162</v>
      </c>
      <c r="AF380" s="1" t="s">
        <v>76</v>
      </c>
      <c r="AG380" s="1" t="s">
        <v>164</v>
      </c>
      <c r="AI380" s="1" t="s">
        <v>78</v>
      </c>
      <c r="AJ380" s="1" t="s">
        <v>309</v>
      </c>
      <c r="AK380" s="1" t="s">
        <v>80</v>
      </c>
      <c r="AM380" s="1" t="s">
        <v>222</v>
      </c>
      <c r="AN380" s="1" t="s">
        <v>664</v>
      </c>
      <c r="AO380" s="1" t="s">
        <v>83</v>
      </c>
      <c r="AP380" s="1" t="s">
        <v>104</v>
      </c>
      <c r="AQ380" s="1" t="s">
        <v>118</v>
      </c>
      <c r="AR380" s="1" t="s">
        <v>105</v>
      </c>
      <c r="AS380" s="1" t="s">
        <v>87</v>
      </c>
      <c r="AU380" s="1" t="s">
        <v>88</v>
      </c>
      <c r="AV380" s="1" t="s">
        <v>78</v>
      </c>
      <c r="AW380" s="1" t="s">
        <v>119</v>
      </c>
      <c r="AX380" s="1" t="s">
        <v>87</v>
      </c>
      <c r="AY380" s="1" t="s">
        <v>107</v>
      </c>
      <c r="AZ380" s="1" t="s">
        <v>89</v>
      </c>
      <c r="BA380" s="1" t="s">
        <v>89</v>
      </c>
      <c r="BB380" s="1" t="s">
        <v>773</v>
      </c>
      <c r="BC380" s="1" t="s">
        <v>230</v>
      </c>
      <c r="BD380" s="1" t="s">
        <v>91</v>
      </c>
      <c r="BE380" s="1" t="s">
        <v>93</v>
      </c>
      <c r="BF380" s="1" t="s">
        <v>93</v>
      </c>
      <c r="BG380" s="1" t="s">
        <v>92</v>
      </c>
      <c r="BH380" s="1" t="s">
        <v>92</v>
      </c>
      <c r="BI380" s="1" t="s">
        <v>93</v>
      </c>
      <c r="BJ380" s="1" t="s">
        <v>92</v>
      </c>
      <c r="BK380" s="1" t="s">
        <v>94</v>
      </c>
      <c r="BL380" s="1" t="s">
        <v>138</v>
      </c>
      <c r="BM380" s="1" t="s">
        <v>691</v>
      </c>
      <c r="BN380" s="1" t="s">
        <v>139</v>
      </c>
      <c r="BO380" s="1" t="s">
        <v>78</v>
      </c>
      <c r="BP380" s="1" t="s">
        <v>687</v>
      </c>
    </row>
    <row r="381" spans="2:70" ht="14.85" customHeight="1">
      <c r="B381" s="1">
        <v>756</v>
      </c>
      <c r="C381" s="1" t="s">
        <v>1529</v>
      </c>
      <c r="D381" s="1">
        <v>6</v>
      </c>
      <c r="E381" s="1" t="s">
        <v>68</v>
      </c>
      <c r="F381" s="1" t="s">
        <v>1530</v>
      </c>
      <c r="G381" s="1" t="s">
        <v>1529</v>
      </c>
      <c r="H381" s="1" t="s">
        <v>1531</v>
      </c>
      <c r="I381" s="1">
        <v>2012</v>
      </c>
      <c r="J381" s="1" t="s">
        <v>161</v>
      </c>
      <c r="K381"/>
      <c r="L381"/>
      <c r="M381"/>
      <c r="N381"/>
      <c r="O381" s="1" t="s">
        <v>911</v>
      </c>
      <c r="P381"/>
      <c r="Q381"/>
      <c r="R381"/>
      <c r="S381"/>
      <c r="T381"/>
      <c r="U381"/>
      <c r="V381"/>
      <c r="W381"/>
      <c r="X381"/>
      <c r="Y381"/>
      <c r="Z381"/>
      <c r="AA381"/>
      <c r="AB381"/>
      <c r="AC381" s="1" t="s">
        <v>135</v>
      </c>
      <c r="AI381" s="1" t="s">
        <v>88</v>
      </c>
      <c r="AO381" s="1" t="s">
        <v>128</v>
      </c>
      <c r="AP381" s="1" t="s">
        <v>84</v>
      </c>
      <c r="AQ381" s="1" t="s">
        <v>118</v>
      </c>
      <c r="AR381" s="1" t="s">
        <v>105</v>
      </c>
      <c r="AS381" s="1" t="s">
        <v>87</v>
      </c>
      <c r="AU381" s="1" t="s">
        <v>88</v>
      </c>
      <c r="AV381" s="1" t="s">
        <v>78</v>
      </c>
      <c r="AW381" s="1" t="s">
        <v>158</v>
      </c>
      <c r="AX381" s="1" t="s">
        <v>87</v>
      </c>
      <c r="AY381" s="1" t="s">
        <v>107</v>
      </c>
      <c r="AZ381" s="1" t="s">
        <v>89</v>
      </c>
      <c r="BA381" s="1" t="s">
        <v>89</v>
      </c>
      <c r="BB381" s="1" t="s">
        <v>698</v>
      </c>
      <c r="BC381" s="1" t="s">
        <v>665</v>
      </c>
      <c r="BD381" s="1" t="s">
        <v>137</v>
      </c>
      <c r="BE381" s="1" t="s">
        <v>123</v>
      </c>
      <c r="BF381" s="1" t="s">
        <v>123</v>
      </c>
      <c r="BG381" s="1" t="s">
        <v>123</v>
      </c>
      <c r="BH381" s="1" t="s">
        <v>123</v>
      </c>
      <c r="BI381" s="1" t="s">
        <v>123</v>
      </c>
      <c r="BJ381" s="1" t="s">
        <v>123</v>
      </c>
      <c r="BK381" s="1" t="s">
        <v>94</v>
      </c>
      <c r="BL381" s="1" t="s">
        <v>94</v>
      </c>
      <c r="BM381" s="1" t="s">
        <v>691</v>
      </c>
      <c r="BN381" s="1" t="s">
        <v>177</v>
      </c>
      <c r="BO381" s="1" t="s">
        <v>78</v>
      </c>
      <c r="BP381" s="1" t="s">
        <v>687</v>
      </c>
    </row>
    <row r="382" spans="2:70" ht="14.85" customHeight="1">
      <c r="B382" s="1">
        <v>755</v>
      </c>
      <c r="C382" s="1" t="s">
        <v>1525</v>
      </c>
      <c r="D382" s="1">
        <v>6</v>
      </c>
      <c r="E382" s="1" t="s">
        <v>68</v>
      </c>
      <c r="F382" s="1" t="s">
        <v>1526</v>
      </c>
      <c r="G382" s="1" t="s">
        <v>1525</v>
      </c>
      <c r="H382" s="1" t="s">
        <v>1527</v>
      </c>
      <c r="I382" s="1">
        <v>2013</v>
      </c>
      <c r="J382" s="1" t="s">
        <v>161</v>
      </c>
      <c r="K382"/>
      <c r="L382"/>
      <c r="M382"/>
      <c r="N382"/>
      <c r="O382" s="1" t="s">
        <v>96</v>
      </c>
      <c r="P382"/>
      <c r="Q382"/>
      <c r="R382"/>
      <c r="S382"/>
      <c r="T382"/>
      <c r="U382"/>
      <c r="V382"/>
      <c r="W382"/>
      <c r="X382"/>
      <c r="Y382"/>
      <c r="Z382"/>
      <c r="AA382"/>
      <c r="AB382"/>
      <c r="AC382" s="1" t="s">
        <v>135</v>
      </c>
      <c r="AI382" s="1" t="s">
        <v>88</v>
      </c>
      <c r="AO382" s="1" t="s">
        <v>136</v>
      </c>
      <c r="AP382" s="1" t="s">
        <v>104</v>
      </c>
      <c r="AQ382" s="1" t="s">
        <v>102</v>
      </c>
      <c r="AR382" s="1" t="s">
        <v>105</v>
      </c>
      <c r="AS382" s="1" t="s">
        <v>87</v>
      </c>
      <c r="AU382" s="1" t="s">
        <v>88</v>
      </c>
      <c r="AV382" s="1" t="s">
        <v>78</v>
      </c>
      <c r="AW382" s="1" t="s">
        <v>158</v>
      </c>
      <c r="AX382" s="1" t="s">
        <v>87</v>
      </c>
      <c r="AY382" s="1" t="s">
        <v>107</v>
      </c>
      <c r="AZ382" s="1" t="s">
        <v>183</v>
      </c>
      <c r="BA382" s="1" t="s">
        <v>89</v>
      </c>
      <c r="BB382" s="1" t="s">
        <v>230</v>
      </c>
      <c r="BC382" s="1" t="s">
        <v>230</v>
      </c>
      <c r="BD382" s="1" t="s">
        <v>137</v>
      </c>
      <c r="BE382" s="1" t="s">
        <v>93</v>
      </c>
      <c r="BF382" s="1" t="s">
        <v>93</v>
      </c>
      <c r="BG382" s="1" t="s">
        <v>92</v>
      </c>
      <c r="BH382" s="1" t="s">
        <v>92</v>
      </c>
      <c r="BI382" s="1" t="s">
        <v>92</v>
      </c>
      <c r="BJ382" s="1" t="s">
        <v>123</v>
      </c>
      <c r="BK382" s="1" t="s">
        <v>94</v>
      </c>
      <c r="BL382" s="1" t="s">
        <v>94</v>
      </c>
      <c r="BM382" s="1" t="s">
        <v>691</v>
      </c>
      <c r="BN382" s="1" t="s">
        <v>192</v>
      </c>
      <c r="BO382" s="1" t="s">
        <v>78</v>
      </c>
      <c r="BP382" s="1" t="s">
        <v>687</v>
      </c>
      <c r="BR382" s="1" t="s">
        <v>1528</v>
      </c>
    </row>
    <row r="383" spans="2:70" ht="14.85" customHeight="1">
      <c r="B383" s="1">
        <v>757</v>
      </c>
      <c r="C383" s="1" t="s">
        <v>1532</v>
      </c>
      <c r="D383" s="1">
        <v>6</v>
      </c>
      <c r="E383" s="1" t="s">
        <v>68</v>
      </c>
      <c r="F383" s="1" t="s">
        <v>1533</v>
      </c>
      <c r="G383" s="1" t="s">
        <v>1532</v>
      </c>
      <c r="H383" s="1" t="s">
        <v>1534</v>
      </c>
      <c r="I383" s="1">
        <v>2005</v>
      </c>
      <c r="J383" s="1" t="s">
        <v>709</v>
      </c>
      <c r="K383" s="1" t="s">
        <v>354</v>
      </c>
      <c r="L383"/>
      <c r="M383"/>
      <c r="N383"/>
      <c r="O383"/>
      <c r="P383"/>
      <c r="Q383"/>
      <c r="R383"/>
      <c r="S383"/>
      <c r="T383"/>
      <c r="U383"/>
      <c r="V383"/>
      <c r="W383"/>
      <c r="X383"/>
      <c r="Y383"/>
      <c r="Z383"/>
      <c r="AA383"/>
      <c r="AB383"/>
      <c r="AC383" s="1" t="s">
        <v>74</v>
      </c>
      <c r="AE383" s="1" t="s">
        <v>75</v>
      </c>
      <c r="AF383" s="1" t="s">
        <v>76</v>
      </c>
      <c r="AG383" s="1" t="s">
        <v>164</v>
      </c>
      <c r="AI383" s="1" t="s">
        <v>87</v>
      </c>
      <c r="AJ383" s="1" t="s">
        <v>79</v>
      </c>
      <c r="AK383" s="1" t="s">
        <v>80</v>
      </c>
      <c r="AM383" s="1" t="s">
        <v>81</v>
      </c>
      <c r="AN383" s="1" t="s">
        <v>664</v>
      </c>
      <c r="AO383" s="1" t="s">
        <v>136</v>
      </c>
      <c r="AP383" s="1" t="s">
        <v>104</v>
      </c>
      <c r="AQ383" s="1" t="s">
        <v>85</v>
      </c>
      <c r="AR383" s="1" t="s">
        <v>105</v>
      </c>
      <c r="AS383" s="1" t="s">
        <v>87</v>
      </c>
      <c r="AU383" s="1" t="s">
        <v>88</v>
      </c>
      <c r="AV383" s="1" t="s">
        <v>78</v>
      </c>
      <c r="AW383" s="1" t="s">
        <v>158</v>
      </c>
      <c r="AX383" s="1" t="s">
        <v>87</v>
      </c>
      <c r="AY383" s="1" t="s">
        <v>107</v>
      </c>
      <c r="AZ383" s="1" t="s">
        <v>89</v>
      </c>
      <c r="BA383" s="1" t="s">
        <v>89</v>
      </c>
      <c r="BB383" s="1" t="s">
        <v>659</v>
      </c>
      <c r="BC383" s="1" t="s">
        <v>230</v>
      </c>
      <c r="BD383" s="1" t="s">
        <v>137</v>
      </c>
      <c r="BE383" s="1" t="s">
        <v>93</v>
      </c>
      <c r="BF383" s="1" t="s">
        <v>93</v>
      </c>
      <c r="BG383" s="1" t="s">
        <v>93</v>
      </c>
      <c r="BH383" s="1" t="s">
        <v>92</v>
      </c>
      <c r="BI383" s="1" t="s">
        <v>93</v>
      </c>
      <c r="BJ383" s="1" t="s">
        <v>93</v>
      </c>
      <c r="BK383" s="1" t="s">
        <v>102</v>
      </c>
      <c r="BL383" s="1" t="s">
        <v>138</v>
      </c>
      <c r="BM383" s="1" t="s">
        <v>691</v>
      </c>
      <c r="BN383" s="1" t="s">
        <v>208</v>
      </c>
      <c r="BO383" s="1" t="s">
        <v>78</v>
      </c>
      <c r="BP383" s="1" t="s">
        <v>667</v>
      </c>
    </row>
    <row r="384" spans="2:70" ht="14.85" customHeight="1">
      <c r="B384" s="1">
        <v>758</v>
      </c>
      <c r="C384" s="1" t="s">
        <v>1535</v>
      </c>
      <c r="D384" s="1">
        <v>6</v>
      </c>
      <c r="E384" s="1" t="s">
        <v>68</v>
      </c>
      <c r="F384" s="1" t="s">
        <v>1536</v>
      </c>
      <c r="G384" s="1" t="s">
        <v>1537</v>
      </c>
      <c r="H384" s="1" t="s">
        <v>1538</v>
      </c>
      <c r="I384" s="1">
        <v>2013</v>
      </c>
      <c r="J384" s="1" t="s">
        <v>72</v>
      </c>
      <c r="K384"/>
      <c r="L384"/>
      <c r="M384"/>
      <c r="N384" s="1" t="s">
        <v>134</v>
      </c>
      <c r="O384"/>
      <c r="P384"/>
      <c r="Q384"/>
      <c r="R384"/>
      <c r="S384"/>
      <c r="T384"/>
      <c r="U384"/>
      <c r="V384"/>
      <c r="W384"/>
      <c r="X384"/>
      <c r="Y384"/>
      <c r="Z384"/>
      <c r="AA384"/>
      <c r="AB384"/>
      <c r="AC384" s="1" t="s">
        <v>135</v>
      </c>
      <c r="AI384" s="1" t="s">
        <v>88</v>
      </c>
      <c r="AO384" s="1" t="s">
        <v>104</v>
      </c>
      <c r="AP384" s="1" t="s">
        <v>104</v>
      </c>
      <c r="AQ384" s="1" t="s">
        <v>118</v>
      </c>
      <c r="AR384" s="1" t="s">
        <v>130</v>
      </c>
      <c r="AS384" s="1" t="s">
        <v>87</v>
      </c>
      <c r="AU384" s="1" t="s">
        <v>88</v>
      </c>
      <c r="AV384" s="1" t="s">
        <v>78</v>
      </c>
      <c r="AW384" s="1" t="s">
        <v>119</v>
      </c>
      <c r="AX384" s="1" t="s">
        <v>87</v>
      </c>
      <c r="AY384" s="1" t="s">
        <v>107</v>
      </c>
      <c r="AZ384" s="1" t="s">
        <v>170</v>
      </c>
      <c r="BA384" s="1" t="s">
        <v>89</v>
      </c>
      <c r="BB384" s="1" t="s">
        <v>230</v>
      </c>
      <c r="BC384" s="1" t="s">
        <v>230</v>
      </c>
      <c r="BD384" s="1" t="s">
        <v>137</v>
      </c>
      <c r="BE384" s="1" t="s">
        <v>92</v>
      </c>
      <c r="BF384" s="1" t="s">
        <v>191</v>
      </c>
      <c r="BG384" s="1" t="s">
        <v>123</v>
      </c>
      <c r="BH384" s="1" t="s">
        <v>92</v>
      </c>
      <c r="BI384" s="1" t="s">
        <v>92</v>
      </c>
      <c r="BJ384" s="1" t="s">
        <v>92</v>
      </c>
      <c r="BK384" s="1" t="s">
        <v>124</v>
      </c>
      <c r="BL384" s="1" t="s">
        <v>94</v>
      </c>
      <c r="BM384" s="1" t="s">
        <v>691</v>
      </c>
      <c r="BN384" s="1" t="s">
        <v>192</v>
      </c>
      <c r="BO384" s="1" t="s">
        <v>78</v>
      </c>
      <c r="BP384" s="1" t="s">
        <v>660</v>
      </c>
    </row>
    <row r="385" spans="2:70" ht="14.85" customHeight="1">
      <c r="B385" s="1">
        <v>759</v>
      </c>
      <c r="C385" s="1" t="s">
        <v>1539</v>
      </c>
      <c r="D385" s="1">
        <v>6</v>
      </c>
      <c r="E385" s="1" t="s">
        <v>68</v>
      </c>
      <c r="F385" s="1" t="s">
        <v>1540</v>
      </c>
      <c r="G385" s="1" t="s">
        <v>1539</v>
      </c>
      <c r="H385" s="1" t="s">
        <v>1541</v>
      </c>
      <c r="I385" s="1">
        <v>2006</v>
      </c>
      <c r="J385" s="1" t="s">
        <v>95</v>
      </c>
      <c r="K385"/>
      <c r="L385"/>
      <c r="M385"/>
      <c r="N385"/>
      <c r="O385"/>
      <c r="P385"/>
      <c r="Q385"/>
      <c r="R385"/>
      <c r="S385"/>
      <c r="T385"/>
      <c r="U385"/>
      <c r="V385"/>
      <c r="W385"/>
      <c r="X385"/>
      <c r="Y385"/>
      <c r="Z385"/>
      <c r="AA385" s="1" t="s">
        <v>96</v>
      </c>
      <c r="AB385" s="1"/>
      <c r="AC385" s="1" t="s">
        <v>148</v>
      </c>
      <c r="AE385" s="1" t="s">
        <v>87</v>
      </c>
      <c r="AF385" s="1" t="s">
        <v>76</v>
      </c>
      <c r="AG385" s="1" t="s">
        <v>115</v>
      </c>
      <c r="AI385" s="1" t="s">
        <v>87</v>
      </c>
      <c r="AJ385" s="1" t="s">
        <v>116</v>
      </c>
      <c r="AK385" s="1" t="s">
        <v>80</v>
      </c>
      <c r="AN385" s="1" t="s">
        <v>739</v>
      </c>
      <c r="AO385" s="1" t="s">
        <v>104</v>
      </c>
      <c r="AP385" s="1" t="s">
        <v>104</v>
      </c>
      <c r="AQ385" s="1" t="s">
        <v>118</v>
      </c>
      <c r="AR385" s="1" t="s">
        <v>86</v>
      </c>
      <c r="AS385" s="1" t="s">
        <v>87</v>
      </c>
      <c r="AU385" s="1" t="s">
        <v>88</v>
      </c>
      <c r="AV385" s="1" t="s">
        <v>78</v>
      </c>
      <c r="AW385" s="1" t="s">
        <v>106</v>
      </c>
      <c r="AX385" s="1" t="s">
        <v>87</v>
      </c>
      <c r="AY385" s="1" t="s">
        <v>107</v>
      </c>
      <c r="AZ385" s="1" t="s">
        <v>89</v>
      </c>
      <c r="BA385" s="1" t="s">
        <v>170</v>
      </c>
      <c r="BB385" s="1" t="s">
        <v>773</v>
      </c>
      <c r="BC385" s="1" t="s">
        <v>230</v>
      </c>
      <c r="BD385" s="1" t="s">
        <v>91</v>
      </c>
      <c r="BE385" s="1" t="s">
        <v>93</v>
      </c>
      <c r="BF385" s="1" t="s">
        <v>93</v>
      </c>
      <c r="BG385" s="1" t="s">
        <v>93</v>
      </c>
      <c r="BH385" s="1" t="s">
        <v>93</v>
      </c>
      <c r="BI385" s="1" t="s">
        <v>93</v>
      </c>
      <c r="BJ385" s="1" t="s">
        <v>93</v>
      </c>
      <c r="BK385" s="1" t="s">
        <v>94</v>
      </c>
      <c r="BL385" s="1" t="s">
        <v>138</v>
      </c>
      <c r="BM385" s="1" t="s">
        <v>695</v>
      </c>
      <c r="BN385" s="1" t="s">
        <v>208</v>
      </c>
      <c r="BO385" s="1" t="s">
        <v>78</v>
      </c>
      <c r="BP385" s="1" t="s">
        <v>667</v>
      </c>
      <c r="BR385" s="1" t="s">
        <v>1542</v>
      </c>
    </row>
    <row r="386" spans="2:70" ht="14.85" customHeight="1">
      <c r="B386" s="1">
        <v>760</v>
      </c>
      <c r="C386" s="1" t="s">
        <v>1543</v>
      </c>
      <c r="D386" s="1">
        <v>6</v>
      </c>
      <c r="E386" s="1" t="s">
        <v>68</v>
      </c>
      <c r="F386" s="1" t="s">
        <v>1544</v>
      </c>
      <c r="G386" s="1" t="s">
        <v>1543</v>
      </c>
      <c r="H386" s="1" t="s">
        <v>1545</v>
      </c>
      <c r="I386" s="1">
        <v>2008</v>
      </c>
      <c r="J386" s="1" t="s">
        <v>802</v>
      </c>
      <c r="K386"/>
      <c r="L386"/>
      <c r="M386" s="1" t="s">
        <v>98</v>
      </c>
      <c r="N386"/>
      <c r="O386"/>
      <c r="P386"/>
      <c r="Q386"/>
      <c r="R386"/>
      <c r="S386"/>
      <c r="T386"/>
      <c r="U386"/>
      <c r="V386"/>
      <c r="W386"/>
      <c r="X386"/>
      <c r="Y386"/>
      <c r="Z386"/>
      <c r="AA386"/>
      <c r="AB386"/>
      <c r="AC386" s="1" t="s">
        <v>74</v>
      </c>
      <c r="AE386" s="1" t="s">
        <v>162</v>
      </c>
      <c r="AF386" s="1" t="s">
        <v>100</v>
      </c>
      <c r="AG386" s="1" t="s">
        <v>164</v>
      </c>
      <c r="AI386" s="1" t="s">
        <v>87</v>
      </c>
      <c r="AJ386" s="1" t="s">
        <v>309</v>
      </c>
      <c r="AK386" s="1" t="s">
        <v>156</v>
      </c>
      <c r="AL386" s="1" t="s">
        <v>927</v>
      </c>
      <c r="AM386" s="1" t="s">
        <v>102</v>
      </c>
      <c r="AN386" s="1" t="s">
        <v>664</v>
      </c>
      <c r="AO386" s="1" t="s">
        <v>104</v>
      </c>
      <c r="AP386" s="1" t="s">
        <v>104</v>
      </c>
      <c r="AQ386" s="1" t="s">
        <v>85</v>
      </c>
      <c r="AR386" s="1" t="s">
        <v>86</v>
      </c>
      <c r="AS386" s="1" t="s">
        <v>87</v>
      </c>
      <c r="AU386" s="1" t="s">
        <v>88</v>
      </c>
      <c r="AV386" s="1" t="s">
        <v>78</v>
      </c>
      <c r="AW386" s="1" t="s">
        <v>119</v>
      </c>
      <c r="AX386" s="1" t="s">
        <v>87</v>
      </c>
      <c r="AY386" s="1" t="s">
        <v>229</v>
      </c>
      <c r="AZ386" s="1" t="s">
        <v>89</v>
      </c>
      <c r="BA386" s="1" t="s">
        <v>89</v>
      </c>
      <c r="BB386" s="1" t="s">
        <v>665</v>
      </c>
      <c r="BC386" s="1" t="s">
        <v>665</v>
      </c>
      <c r="BD386" s="1" t="s">
        <v>91</v>
      </c>
      <c r="BE386" s="1" t="s">
        <v>93</v>
      </c>
      <c r="BF386" s="1" t="s">
        <v>93</v>
      </c>
      <c r="BG386" s="1" t="s">
        <v>93</v>
      </c>
      <c r="BH386" s="1" t="s">
        <v>93</v>
      </c>
      <c r="BI386" s="1" t="s">
        <v>93</v>
      </c>
      <c r="BJ386" s="1" t="s">
        <v>93</v>
      </c>
      <c r="BK386" s="1" t="s">
        <v>94</v>
      </c>
      <c r="BL386" s="1" t="s">
        <v>94</v>
      </c>
      <c r="BM386" s="1" t="s">
        <v>666</v>
      </c>
      <c r="BN386" s="1" t="s">
        <v>177</v>
      </c>
      <c r="BO386" s="1" t="s">
        <v>78</v>
      </c>
      <c r="BP386" s="1" t="s">
        <v>667</v>
      </c>
    </row>
    <row r="387" spans="2:70" ht="14.85" customHeight="1">
      <c r="B387" s="1">
        <v>761</v>
      </c>
      <c r="C387" s="1" t="s">
        <v>1546</v>
      </c>
      <c r="D387" s="1">
        <v>6</v>
      </c>
      <c r="E387" s="1" t="s">
        <v>68</v>
      </c>
      <c r="F387" s="1" t="s">
        <v>1547</v>
      </c>
      <c r="G387" s="1" t="s">
        <v>1546</v>
      </c>
      <c r="H387" s="1" t="s">
        <v>1548</v>
      </c>
      <c r="I387" s="1">
        <v>2014</v>
      </c>
      <c r="J387" s="1" t="s">
        <v>161</v>
      </c>
      <c r="K387"/>
      <c r="L387"/>
      <c r="M387"/>
      <c r="N387"/>
      <c r="O387" s="1" t="s">
        <v>99</v>
      </c>
      <c r="P387"/>
      <c r="Q387"/>
      <c r="R387"/>
      <c r="S387"/>
      <c r="T387"/>
      <c r="U387"/>
      <c r="V387"/>
      <c r="W387"/>
      <c r="X387"/>
      <c r="Y387"/>
      <c r="Z387"/>
      <c r="AA387"/>
      <c r="AB387"/>
      <c r="AC387" s="1" t="s">
        <v>135</v>
      </c>
      <c r="AI387" s="1" t="s">
        <v>88</v>
      </c>
      <c r="AO387" s="1" t="s">
        <v>84</v>
      </c>
      <c r="AP387" s="1" t="s">
        <v>83</v>
      </c>
      <c r="AQ387" s="1" t="s">
        <v>85</v>
      </c>
      <c r="AR387" s="1" t="s">
        <v>105</v>
      </c>
      <c r="AS387" s="1" t="s">
        <v>87</v>
      </c>
      <c r="AU387" s="1" t="s">
        <v>88</v>
      </c>
      <c r="AV387" s="1" t="s">
        <v>78</v>
      </c>
      <c r="AW387" s="1" t="s">
        <v>106</v>
      </c>
      <c r="AX387" s="1" t="s">
        <v>87</v>
      </c>
      <c r="AY387" s="1" t="s">
        <v>107</v>
      </c>
      <c r="AZ387" s="1" t="s">
        <v>183</v>
      </c>
      <c r="BA387" s="1" t="s">
        <v>89</v>
      </c>
      <c r="BB387" s="1" t="s">
        <v>659</v>
      </c>
      <c r="BC387" s="1" t="s">
        <v>230</v>
      </c>
      <c r="BD387" s="1" t="s">
        <v>137</v>
      </c>
      <c r="BE387" s="1" t="s">
        <v>93</v>
      </c>
      <c r="BF387" s="1" t="s">
        <v>93</v>
      </c>
      <c r="BG387" s="1" t="s">
        <v>93</v>
      </c>
      <c r="BH387" s="1" t="s">
        <v>93</v>
      </c>
      <c r="BI387" s="1" t="s">
        <v>92</v>
      </c>
      <c r="BJ387" s="1" t="s">
        <v>93</v>
      </c>
      <c r="BK387" s="1" t="s">
        <v>94</v>
      </c>
      <c r="BL387" s="1" t="s">
        <v>138</v>
      </c>
      <c r="BM387" s="1" t="s">
        <v>691</v>
      </c>
      <c r="BN387" s="1" t="s">
        <v>125</v>
      </c>
      <c r="BO387" s="1" t="s">
        <v>78</v>
      </c>
      <c r="BP387" s="1" t="s">
        <v>677</v>
      </c>
    </row>
    <row r="388" spans="2:70" ht="14.85" customHeight="1">
      <c r="B388" s="1">
        <v>764</v>
      </c>
      <c r="C388" s="1" t="s">
        <v>1552</v>
      </c>
      <c r="D388" s="1">
        <v>6</v>
      </c>
      <c r="E388" s="1" t="s">
        <v>68</v>
      </c>
      <c r="F388" s="1" t="s">
        <v>1553</v>
      </c>
      <c r="G388" s="1" t="s">
        <v>1552</v>
      </c>
      <c r="H388" s="1" t="s">
        <v>1554</v>
      </c>
      <c r="I388" s="1">
        <v>2012</v>
      </c>
      <c r="J388" s="1" t="s">
        <v>72</v>
      </c>
      <c r="K388"/>
      <c r="L388"/>
      <c r="M388"/>
      <c r="N388" s="1" t="s">
        <v>134</v>
      </c>
      <c r="O388"/>
      <c r="P388"/>
      <c r="Q388"/>
      <c r="R388"/>
      <c r="S388"/>
      <c r="T388"/>
      <c r="U388"/>
      <c r="V388"/>
      <c r="W388"/>
      <c r="X388"/>
      <c r="Y388"/>
      <c r="Z388"/>
      <c r="AA388"/>
      <c r="AB388"/>
      <c r="AC388" s="1" t="s">
        <v>135</v>
      </c>
      <c r="AI388" s="1" t="s">
        <v>88</v>
      </c>
      <c r="AO388" s="1" t="s">
        <v>84</v>
      </c>
      <c r="AP388" s="1" t="s">
        <v>83</v>
      </c>
      <c r="AQ388" s="1" t="s">
        <v>176</v>
      </c>
      <c r="AR388" s="1" t="s">
        <v>130</v>
      </c>
      <c r="AS388" s="1" t="s">
        <v>78</v>
      </c>
      <c r="AT388" s="1" t="s">
        <v>228</v>
      </c>
      <c r="AU388" s="1" t="s">
        <v>87</v>
      </c>
      <c r="AV388" s="1" t="s">
        <v>87</v>
      </c>
      <c r="AX388" s="1" t="s">
        <v>88</v>
      </c>
      <c r="AZ388" s="1" t="s">
        <v>183</v>
      </c>
      <c r="BA388" s="1" t="s">
        <v>89</v>
      </c>
      <c r="BB388" s="1" t="s">
        <v>230</v>
      </c>
      <c r="BC388" s="1" t="s">
        <v>230</v>
      </c>
      <c r="BD388" s="1" t="s">
        <v>137</v>
      </c>
      <c r="BE388" s="1" t="s">
        <v>93</v>
      </c>
      <c r="BF388" s="1" t="s">
        <v>93</v>
      </c>
      <c r="BG388" s="1" t="s">
        <v>123</v>
      </c>
      <c r="BH388" s="1" t="s">
        <v>123</v>
      </c>
      <c r="BI388" s="1" t="s">
        <v>122</v>
      </c>
      <c r="BJ388" s="1" t="s">
        <v>93</v>
      </c>
      <c r="BK388" s="1" t="s">
        <v>124</v>
      </c>
      <c r="BL388" s="1" t="s">
        <v>94</v>
      </c>
      <c r="BM388" s="1" t="s">
        <v>691</v>
      </c>
      <c r="BN388" s="1" t="s">
        <v>111</v>
      </c>
      <c r="BO388" s="1" t="s">
        <v>78</v>
      </c>
      <c r="BP388" s="1" t="s">
        <v>687</v>
      </c>
    </row>
    <row r="389" spans="2:70" ht="14.85" customHeight="1">
      <c r="B389" s="1">
        <v>765</v>
      </c>
      <c r="C389" s="1" t="s">
        <v>1549</v>
      </c>
      <c r="D389" s="1">
        <v>6</v>
      </c>
      <c r="E389" s="1" t="s">
        <v>68</v>
      </c>
      <c r="F389" s="1" t="s">
        <v>1550</v>
      </c>
      <c r="G389" s="1" t="s">
        <v>1549</v>
      </c>
      <c r="H389" s="1" t="s">
        <v>1551</v>
      </c>
      <c r="I389" s="1">
        <v>2009</v>
      </c>
      <c r="J389" s="1" t="s">
        <v>95</v>
      </c>
      <c r="K389"/>
      <c r="L389"/>
      <c r="M389"/>
      <c r="N389"/>
      <c r="O389"/>
      <c r="P389"/>
      <c r="Q389"/>
      <c r="R389"/>
      <c r="S389"/>
      <c r="T389"/>
      <c r="U389"/>
      <c r="V389"/>
      <c r="W389"/>
      <c r="X389"/>
      <c r="Y389"/>
      <c r="Z389"/>
      <c r="AA389" s="1" t="s">
        <v>391</v>
      </c>
      <c r="AB389" s="1"/>
      <c r="AC389" s="1" t="s">
        <v>74</v>
      </c>
      <c r="AE389" s="1" t="s">
        <v>162</v>
      </c>
      <c r="AF389" s="1" t="s">
        <v>100</v>
      </c>
      <c r="AG389" s="1" t="s">
        <v>101</v>
      </c>
      <c r="AI389" s="1" t="s">
        <v>87</v>
      </c>
      <c r="AJ389" s="1" t="s">
        <v>149</v>
      </c>
      <c r="AK389" s="1" t="s">
        <v>80</v>
      </c>
      <c r="AM389" s="1" t="s">
        <v>81</v>
      </c>
      <c r="AN389" s="1" t="s">
        <v>657</v>
      </c>
      <c r="AO389" s="1" t="s">
        <v>104</v>
      </c>
      <c r="AP389" s="1" t="s">
        <v>104</v>
      </c>
      <c r="AQ389" s="1" t="s">
        <v>85</v>
      </c>
      <c r="AR389" s="1" t="s">
        <v>105</v>
      </c>
      <c r="AS389" s="1" t="s">
        <v>87</v>
      </c>
      <c r="AU389" s="1" t="s">
        <v>88</v>
      </c>
      <c r="AV389" s="1" t="s">
        <v>78</v>
      </c>
      <c r="AW389" s="1" t="s">
        <v>119</v>
      </c>
      <c r="AX389" s="1" t="s">
        <v>78</v>
      </c>
      <c r="AY389" s="1" t="s">
        <v>107</v>
      </c>
      <c r="AZ389" s="1" t="s">
        <v>183</v>
      </c>
      <c r="BA389" s="1" t="s">
        <v>89</v>
      </c>
      <c r="BB389" s="1" t="s">
        <v>659</v>
      </c>
      <c r="BC389" s="1" t="s">
        <v>659</v>
      </c>
      <c r="BD389" s="1" t="s">
        <v>137</v>
      </c>
      <c r="BE389" s="1" t="s">
        <v>92</v>
      </c>
      <c r="BF389" s="1" t="s">
        <v>93</v>
      </c>
      <c r="BG389" s="1" t="s">
        <v>92</v>
      </c>
      <c r="BH389" s="1" t="s">
        <v>92</v>
      </c>
      <c r="BI389" s="1" t="s">
        <v>93</v>
      </c>
      <c r="BJ389" s="1" t="s">
        <v>93</v>
      </c>
      <c r="BK389" s="1" t="s">
        <v>138</v>
      </c>
      <c r="BL389" s="1" t="s">
        <v>138</v>
      </c>
      <c r="BM389" s="1" t="s">
        <v>691</v>
      </c>
      <c r="BN389" s="1" t="s">
        <v>125</v>
      </c>
      <c r="BO389" s="1" t="s">
        <v>78</v>
      </c>
      <c r="BP389" s="1" t="s">
        <v>677</v>
      </c>
    </row>
    <row r="390" spans="2:70" ht="14.85" customHeight="1">
      <c r="B390" s="1">
        <v>766</v>
      </c>
      <c r="C390" s="1" t="s">
        <v>1555</v>
      </c>
      <c r="D390" s="1">
        <v>6</v>
      </c>
      <c r="E390" s="1" t="s">
        <v>68</v>
      </c>
      <c r="F390" s="1" t="s">
        <v>1556</v>
      </c>
      <c r="G390" s="1" t="s">
        <v>1555</v>
      </c>
      <c r="H390" s="1" t="s">
        <v>1557</v>
      </c>
      <c r="I390" s="1">
        <v>2008</v>
      </c>
      <c r="J390" s="1" t="s">
        <v>161</v>
      </c>
      <c r="K390"/>
      <c r="L390"/>
      <c r="M390"/>
      <c r="N390"/>
      <c r="O390" s="1" t="s">
        <v>911</v>
      </c>
      <c r="P390"/>
      <c r="Q390"/>
      <c r="R390"/>
      <c r="S390"/>
      <c r="T390"/>
      <c r="U390"/>
      <c r="V390"/>
      <c r="W390"/>
      <c r="X390"/>
      <c r="Y390"/>
      <c r="Z390"/>
      <c r="AA390"/>
      <c r="AB390"/>
      <c r="AC390" s="1" t="s">
        <v>156</v>
      </c>
      <c r="AD390" s="1" t="s">
        <v>1558</v>
      </c>
      <c r="AI390" s="1" t="s">
        <v>88</v>
      </c>
      <c r="AO390" s="1" t="s">
        <v>83</v>
      </c>
      <c r="AP390" s="1" t="s">
        <v>83</v>
      </c>
      <c r="AQ390" s="1" t="s">
        <v>196</v>
      </c>
      <c r="AR390" s="1" t="s">
        <v>105</v>
      </c>
      <c r="AS390" s="1" t="s">
        <v>87</v>
      </c>
      <c r="AU390" s="1" t="s">
        <v>88</v>
      </c>
      <c r="AV390" s="1" t="s">
        <v>87</v>
      </c>
      <c r="AX390" s="1" t="s">
        <v>88</v>
      </c>
      <c r="AZ390" s="1" t="s">
        <v>89</v>
      </c>
      <c r="BA390" s="1" t="s">
        <v>89</v>
      </c>
      <c r="BB390" s="1" t="s">
        <v>665</v>
      </c>
      <c r="BC390" s="1" t="s">
        <v>665</v>
      </c>
      <c r="BD390" s="1" t="s">
        <v>91</v>
      </c>
      <c r="BE390" s="1" t="s">
        <v>93</v>
      </c>
      <c r="BF390" s="1" t="s">
        <v>92</v>
      </c>
      <c r="BG390" s="1" t="s">
        <v>93</v>
      </c>
      <c r="BH390" s="1" t="s">
        <v>93</v>
      </c>
      <c r="BI390" s="1" t="s">
        <v>92</v>
      </c>
      <c r="BJ390" s="1" t="s">
        <v>92</v>
      </c>
      <c r="BK390" s="1" t="s">
        <v>138</v>
      </c>
      <c r="BL390" s="1" t="s">
        <v>138</v>
      </c>
      <c r="BM390" s="1" t="s">
        <v>109</v>
      </c>
      <c r="BN390" s="1" t="s">
        <v>139</v>
      </c>
      <c r="BO390" s="1" t="s">
        <v>78</v>
      </c>
      <c r="BP390" s="1" t="s">
        <v>667</v>
      </c>
    </row>
    <row r="391" spans="2:70" ht="14.85" customHeight="1">
      <c r="B391" s="1">
        <v>768</v>
      </c>
      <c r="C391" s="1" t="s">
        <v>1559</v>
      </c>
      <c r="D391" s="1">
        <v>6</v>
      </c>
      <c r="E391" s="1" t="s">
        <v>68</v>
      </c>
      <c r="F391" s="1" t="s">
        <v>1560</v>
      </c>
      <c r="G391" s="1" t="s">
        <v>1559</v>
      </c>
      <c r="H391" s="1" t="s">
        <v>1561</v>
      </c>
      <c r="I391" s="1">
        <v>2013</v>
      </c>
      <c r="J391" s="1" t="s">
        <v>161</v>
      </c>
      <c r="K391"/>
      <c r="L391"/>
      <c r="M391"/>
      <c r="N391"/>
      <c r="O391" s="1" t="s">
        <v>98</v>
      </c>
      <c r="P391"/>
      <c r="Q391"/>
      <c r="R391"/>
      <c r="S391"/>
      <c r="T391"/>
      <c r="U391"/>
      <c r="V391"/>
      <c r="W391"/>
      <c r="X391"/>
      <c r="Y391"/>
      <c r="Z391"/>
      <c r="AA391"/>
      <c r="AB391"/>
      <c r="AC391" s="1" t="s">
        <v>135</v>
      </c>
      <c r="AI391" s="1" t="s">
        <v>88</v>
      </c>
      <c r="AO391" s="1" t="s">
        <v>136</v>
      </c>
      <c r="AP391" s="1" t="s">
        <v>84</v>
      </c>
      <c r="AQ391" s="1" t="s">
        <v>118</v>
      </c>
      <c r="AR391" s="1" t="s">
        <v>169</v>
      </c>
      <c r="AS391" s="1" t="s">
        <v>87</v>
      </c>
      <c r="AU391" s="1" t="s">
        <v>88</v>
      </c>
      <c r="AV391" s="1" t="s">
        <v>78</v>
      </c>
      <c r="AW391" s="1" t="s">
        <v>106</v>
      </c>
      <c r="AX391" s="1" t="s">
        <v>78</v>
      </c>
      <c r="AY391" s="1" t="s">
        <v>107</v>
      </c>
      <c r="AZ391" s="1" t="s">
        <v>89</v>
      </c>
      <c r="BA391" s="1" t="s">
        <v>89</v>
      </c>
      <c r="BB391" s="1" t="s">
        <v>665</v>
      </c>
      <c r="BC391" s="1" t="s">
        <v>665</v>
      </c>
      <c r="BD391" s="1" t="s">
        <v>91</v>
      </c>
      <c r="BE391" s="1" t="s">
        <v>93</v>
      </c>
      <c r="BF391" s="1" t="s">
        <v>92</v>
      </c>
      <c r="BG391" s="1" t="s">
        <v>93</v>
      </c>
      <c r="BH391" s="1" t="s">
        <v>92</v>
      </c>
      <c r="BI391" s="1" t="s">
        <v>92</v>
      </c>
      <c r="BJ391" s="1" t="s">
        <v>93</v>
      </c>
      <c r="BK391" s="1" t="s">
        <v>138</v>
      </c>
      <c r="BL391" s="1" t="s">
        <v>138</v>
      </c>
      <c r="BM391" s="1" t="s">
        <v>691</v>
      </c>
      <c r="BN391" s="1" t="s">
        <v>125</v>
      </c>
      <c r="BO391" s="1" t="s">
        <v>78</v>
      </c>
      <c r="BP391" s="1" t="s">
        <v>677</v>
      </c>
      <c r="BR391" s="1" t="s">
        <v>1562</v>
      </c>
    </row>
    <row r="392" spans="2:70" ht="14.85" customHeight="1">
      <c r="B392" s="1">
        <v>769</v>
      </c>
      <c r="C392" s="1" t="s">
        <v>1563</v>
      </c>
      <c r="D392" s="1">
        <v>6</v>
      </c>
      <c r="E392" s="1" t="s">
        <v>68</v>
      </c>
      <c r="F392" s="1" t="s">
        <v>1564</v>
      </c>
      <c r="G392" s="1" t="s">
        <v>1563</v>
      </c>
      <c r="H392" s="1" t="s">
        <v>1565</v>
      </c>
      <c r="I392" s="1">
        <v>2012</v>
      </c>
      <c r="J392" s="1" t="s">
        <v>95</v>
      </c>
      <c r="K392"/>
      <c r="L392"/>
      <c r="M392"/>
      <c r="N392"/>
      <c r="O392"/>
      <c r="P392"/>
      <c r="Q392"/>
      <c r="R392"/>
      <c r="S392"/>
      <c r="T392"/>
      <c r="U392"/>
      <c r="V392"/>
      <c r="W392"/>
      <c r="X392"/>
      <c r="Y392"/>
      <c r="Z392"/>
      <c r="AA392" s="1" t="s">
        <v>844</v>
      </c>
      <c r="AB392" s="1"/>
      <c r="AC392" s="1" t="s">
        <v>156</v>
      </c>
      <c r="AD392" s="1" t="s">
        <v>777</v>
      </c>
      <c r="AI392" s="1" t="s">
        <v>88</v>
      </c>
      <c r="AO392" s="1" t="s">
        <v>104</v>
      </c>
      <c r="AP392" s="1" t="s">
        <v>84</v>
      </c>
      <c r="AQ392" s="1" t="s">
        <v>85</v>
      </c>
      <c r="AR392" s="1" t="s">
        <v>130</v>
      </c>
      <c r="AS392" s="1" t="s">
        <v>87</v>
      </c>
      <c r="AU392" s="1" t="s">
        <v>88</v>
      </c>
      <c r="AV392" s="1" t="s">
        <v>78</v>
      </c>
      <c r="AW392" s="1" t="s">
        <v>119</v>
      </c>
      <c r="AX392" s="1" t="s">
        <v>87</v>
      </c>
      <c r="AY392" s="1" t="s">
        <v>159</v>
      </c>
      <c r="AZ392" s="1" t="s">
        <v>183</v>
      </c>
      <c r="BA392" s="1" t="s">
        <v>89</v>
      </c>
      <c r="BB392" s="1" t="s">
        <v>773</v>
      </c>
      <c r="BC392" s="1" t="s">
        <v>665</v>
      </c>
      <c r="BD392" s="1" t="s">
        <v>91</v>
      </c>
      <c r="BE392" s="1" t="s">
        <v>92</v>
      </c>
      <c r="BF392" s="1" t="s">
        <v>92</v>
      </c>
      <c r="BG392" s="1" t="s">
        <v>123</v>
      </c>
      <c r="BH392" s="1" t="s">
        <v>92</v>
      </c>
      <c r="BI392" s="1" t="s">
        <v>123</v>
      </c>
      <c r="BJ392" s="1" t="s">
        <v>92</v>
      </c>
      <c r="BK392" s="1" t="s">
        <v>94</v>
      </c>
      <c r="BL392" s="1" t="s">
        <v>94</v>
      </c>
      <c r="BM392" s="1" t="s">
        <v>672</v>
      </c>
      <c r="BN392" s="1" t="s">
        <v>177</v>
      </c>
      <c r="BO392" s="1" t="s">
        <v>78</v>
      </c>
      <c r="BP392" s="1" t="s">
        <v>677</v>
      </c>
      <c r="BR392" s="2" t="s">
        <v>1566</v>
      </c>
    </row>
    <row r="393" spans="2:70" ht="14.85" customHeight="1">
      <c r="B393" s="1">
        <v>772</v>
      </c>
      <c r="C393" s="1" t="s">
        <v>1567</v>
      </c>
      <c r="D393" s="1">
        <v>6</v>
      </c>
      <c r="E393" s="1" t="s">
        <v>68</v>
      </c>
      <c r="F393" s="1" t="s">
        <v>1568</v>
      </c>
      <c r="G393" s="1" t="s">
        <v>1567</v>
      </c>
      <c r="H393" s="1" t="s">
        <v>1569</v>
      </c>
      <c r="I393" s="1">
        <v>1998</v>
      </c>
      <c r="J393" s="1" t="s">
        <v>161</v>
      </c>
      <c r="K393"/>
      <c r="L393"/>
      <c r="M393"/>
      <c r="N393"/>
      <c r="O393" s="1" t="s">
        <v>717</v>
      </c>
      <c r="P393"/>
      <c r="Q393"/>
      <c r="R393"/>
      <c r="S393"/>
      <c r="T393"/>
      <c r="U393"/>
      <c r="V393"/>
      <c r="W393"/>
      <c r="X393"/>
      <c r="Y393"/>
      <c r="Z393"/>
      <c r="AA393"/>
      <c r="AB393"/>
      <c r="AC393" s="1" t="s">
        <v>148</v>
      </c>
      <c r="AE393" s="1" t="s">
        <v>87</v>
      </c>
      <c r="AF393" s="1" t="s">
        <v>76</v>
      </c>
      <c r="AG393" s="1" t="s">
        <v>164</v>
      </c>
      <c r="AI393" s="1" t="s">
        <v>87</v>
      </c>
      <c r="AJ393" s="1" t="s">
        <v>116</v>
      </c>
      <c r="AK393" s="1" t="s">
        <v>103</v>
      </c>
      <c r="AN393" s="1" t="s">
        <v>664</v>
      </c>
      <c r="AO393" s="1" t="s">
        <v>136</v>
      </c>
      <c r="AP393" s="1" t="s">
        <v>104</v>
      </c>
      <c r="AQ393" s="1" t="s">
        <v>85</v>
      </c>
      <c r="AR393" s="1" t="s">
        <v>105</v>
      </c>
      <c r="AS393" s="1" t="s">
        <v>87</v>
      </c>
      <c r="AU393" s="1" t="s">
        <v>88</v>
      </c>
      <c r="AV393" s="1" t="s">
        <v>78</v>
      </c>
      <c r="AW393" s="1" t="s">
        <v>158</v>
      </c>
      <c r="AX393" s="1" t="s">
        <v>87</v>
      </c>
      <c r="AY393" s="1" t="s">
        <v>107</v>
      </c>
      <c r="AZ393" s="1" t="s">
        <v>89</v>
      </c>
      <c r="BA393" s="1" t="s">
        <v>89</v>
      </c>
      <c r="BB393" s="1" t="s">
        <v>659</v>
      </c>
      <c r="BC393" s="1" t="s">
        <v>230</v>
      </c>
      <c r="BD393" s="1" t="s">
        <v>137</v>
      </c>
      <c r="BE393" s="1" t="s">
        <v>93</v>
      </c>
      <c r="BF393" s="1" t="s">
        <v>93</v>
      </c>
      <c r="BG393" s="1" t="s">
        <v>92</v>
      </c>
      <c r="BH393" s="1" t="s">
        <v>92</v>
      </c>
      <c r="BI393" s="1" t="s">
        <v>93</v>
      </c>
      <c r="BJ393" s="1" t="s">
        <v>92</v>
      </c>
      <c r="BK393" s="1" t="s">
        <v>94</v>
      </c>
      <c r="BL393" s="1" t="s">
        <v>138</v>
      </c>
      <c r="BM393" s="1" t="s">
        <v>686</v>
      </c>
      <c r="BN393" s="1" t="s">
        <v>139</v>
      </c>
      <c r="BO393" s="1" t="s">
        <v>78</v>
      </c>
      <c r="BP393" s="1" t="s">
        <v>660</v>
      </c>
      <c r="BR393" s="1" t="s">
        <v>1570</v>
      </c>
    </row>
    <row r="394" spans="2:70" ht="14.85" customHeight="1">
      <c r="B394" s="1">
        <v>773</v>
      </c>
      <c r="C394" s="1" t="s">
        <v>1571</v>
      </c>
      <c r="D394" s="1">
        <v>6</v>
      </c>
      <c r="E394" s="1" t="s">
        <v>68</v>
      </c>
      <c r="F394" s="1" t="s">
        <v>1572</v>
      </c>
      <c r="G394" s="1" t="s">
        <v>1571</v>
      </c>
      <c r="H394" s="1" t="s">
        <v>1573</v>
      </c>
      <c r="I394" s="1">
        <v>2011</v>
      </c>
      <c r="J394" s="1" t="s">
        <v>95</v>
      </c>
      <c r="K394"/>
      <c r="L394"/>
      <c r="M394"/>
      <c r="N394"/>
      <c r="O394"/>
      <c r="P394"/>
      <c r="Q394"/>
      <c r="R394"/>
      <c r="S394"/>
      <c r="T394"/>
      <c r="U394"/>
      <c r="V394"/>
      <c r="W394"/>
      <c r="X394"/>
      <c r="Y394"/>
      <c r="Z394"/>
      <c r="AA394" s="1" t="s">
        <v>1192</v>
      </c>
      <c r="AB394" s="1"/>
      <c r="AC394" s="1" t="s">
        <v>74</v>
      </c>
      <c r="AE394" s="1" t="s">
        <v>87</v>
      </c>
      <c r="AF394" s="1" t="s">
        <v>76</v>
      </c>
      <c r="AG394" s="1" t="s">
        <v>77</v>
      </c>
      <c r="AI394" s="1" t="s">
        <v>78</v>
      </c>
      <c r="AJ394" s="1" t="s">
        <v>116</v>
      </c>
      <c r="AK394" s="1" t="s">
        <v>80</v>
      </c>
      <c r="AN394" s="1" t="s">
        <v>657</v>
      </c>
      <c r="AO394" s="1" t="s">
        <v>84</v>
      </c>
      <c r="AP394" s="1" t="s">
        <v>104</v>
      </c>
      <c r="AQ394" s="1" t="s">
        <v>85</v>
      </c>
      <c r="AR394" s="1" t="s">
        <v>105</v>
      </c>
      <c r="AS394" s="1" t="s">
        <v>87</v>
      </c>
      <c r="AU394" s="1" t="s">
        <v>88</v>
      </c>
      <c r="AV394" s="1" t="s">
        <v>78</v>
      </c>
      <c r="AW394" s="1" t="s">
        <v>119</v>
      </c>
      <c r="AX394" s="1" t="s">
        <v>87</v>
      </c>
      <c r="AY394" s="1" t="s">
        <v>107</v>
      </c>
      <c r="AZ394" s="1" t="s">
        <v>89</v>
      </c>
      <c r="BA394" s="1" t="s">
        <v>89</v>
      </c>
      <c r="BB394" s="1" t="s">
        <v>665</v>
      </c>
      <c r="BC394" s="1" t="s">
        <v>665</v>
      </c>
      <c r="BD394" s="1" t="s">
        <v>91</v>
      </c>
      <c r="BE394" s="1" t="s">
        <v>93</v>
      </c>
      <c r="BF394" s="1" t="s">
        <v>93</v>
      </c>
      <c r="BG394" s="1" t="s">
        <v>92</v>
      </c>
      <c r="BH394" s="1" t="s">
        <v>92</v>
      </c>
      <c r="BI394" s="1" t="s">
        <v>92</v>
      </c>
      <c r="BJ394" s="1" t="s">
        <v>92</v>
      </c>
      <c r="BK394" s="1" t="s">
        <v>94</v>
      </c>
      <c r="BL394" s="1" t="s">
        <v>94</v>
      </c>
      <c r="BM394" s="1" t="s">
        <v>695</v>
      </c>
      <c r="BN394" s="1" t="s">
        <v>139</v>
      </c>
      <c r="BO394" s="1" t="s">
        <v>78</v>
      </c>
      <c r="BP394" s="1" t="s">
        <v>667</v>
      </c>
    </row>
    <row r="395" spans="2:70" ht="14.85" customHeight="1">
      <c r="B395" s="1">
        <v>774</v>
      </c>
      <c r="C395" s="1" t="s">
        <v>1574</v>
      </c>
      <c r="D395" s="1">
        <v>6</v>
      </c>
      <c r="E395" s="1" t="s">
        <v>68</v>
      </c>
      <c r="F395" s="1" t="s">
        <v>1575</v>
      </c>
      <c r="G395" s="1" t="s">
        <v>1574</v>
      </c>
      <c r="H395" s="1" t="s">
        <v>1573</v>
      </c>
      <c r="I395" s="1">
        <v>1995</v>
      </c>
      <c r="J395" s="1" t="s">
        <v>95</v>
      </c>
      <c r="K395"/>
      <c r="L395"/>
      <c r="M395"/>
      <c r="N395"/>
      <c r="O395"/>
      <c r="P395"/>
      <c r="Q395"/>
      <c r="R395"/>
      <c r="S395"/>
      <c r="T395"/>
      <c r="U395"/>
      <c r="V395"/>
      <c r="W395"/>
      <c r="X395"/>
      <c r="Y395"/>
      <c r="Z395"/>
      <c r="AA395" s="1" t="s">
        <v>844</v>
      </c>
      <c r="AB395" s="1"/>
      <c r="AC395" s="1" t="s">
        <v>74</v>
      </c>
      <c r="AE395" s="1" t="s">
        <v>87</v>
      </c>
      <c r="AF395" s="1" t="s">
        <v>76</v>
      </c>
      <c r="AG395" s="1" t="s">
        <v>77</v>
      </c>
      <c r="AI395" s="1" t="s">
        <v>87</v>
      </c>
      <c r="AJ395" s="1" t="s">
        <v>116</v>
      </c>
      <c r="AK395" s="1" t="s">
        <v>80</v>
      </c>
      <c r="AN395" s="1" t="s">
        <v>657</v>
      </c>
      <c r="AO395" s="1" t="s">
        <v>136</v>
      </c>
      <c r="AP395" s="1" t="s">
        <v>136</v>
      </c>
      <c r="AQ395" s="1" t="s">
        <v>118</v>
      </c>
      <c r="AR395" s="1" t="s">
        <v>130</v>
      </c>
      <c r="AS395" s="1" t="s">
        <v>78</v>
      </c>
      <c r="AT395" s="1" t="s">
        <v>228</v>
      </c>
      <c r="AU395" s="1" t="s">
        <v>87</v>
      </c>
      <c r="AV395" s="1" t="s">
        <v>78</v>
      </c>
      <c r="AW395" s="1" t="s">
        <v>106</v>
      </c>
      <c r="AX395" s="1" t="s">
        <v>87</v>
      </c>
      <c r="AY395" s="1" t="s">
        <v>107</v>
      </c>
      <c r="AZ395" s="1" t="s">
        <v>89</v>
      </c>
      <c r="BA395" s="1" t="s">
        <v>89</v>
      </c>
      <c r="BB395" s="1" t="s">
        <v>665</v>
      </c>
      <c r="BC395" s="1" t="s">
        <v>665</v>
      </c>
      <c r="BD395" s="1" t="s">
        <v>137</v>
      </c>
      <c r="BE395" s="1" t="s">
        <v>93</v>
      </c>
      <c r="BF395" s="1" t="s">
        <v>93</v>
      </c>
      <c r="BG395" s="1" t="s">
        <v>92</v>
      </c>
      <c r="BH395" s="1" t="s">
        <v>123</v>
      </c>
      <c r="BI395" s="1" t="s">
        <v>123</v>
      </c>
      <c r="BJ395" s="1" t="s">
        <v>92</v>
      </c>
      <c r="BK395" s="1" t="s">
        <v>102</v>
      </c>
      <c r="BL395" s="1" t="s">
        <v>94</v>
      </c>
      <c r="BM395" s="1" t="s">
        <v>695</v>
      </c>
      <c r="BN395" s="1" t="s">
        <v>139</v>
      </c>
      <c r="BO395" s="1" t="s">
        <v>87</v>
      </c>
    </row>
    <row r="396" spans="2:70" ht="14.85" customHeight="1">
      <c r="B396" s="1">
        <v>775</v>
      </c>
      <c r="C396" s="1" t="s">
        <v>1576</v>
      </c>
      <c r="D396" s="1">
        <v>6</v>
      </c>
      <c r="E396" s="1" t="s">
        <v>68</v>
      </c>
      <c r="F396" s="1" t="s">
        <v>1577</v>
      </c>
      <c r="G396" s="1" t="s">
        <v>1576</v>
      </c>
      <c r="H396" s="1" t="s">
        <v>1578</v>
      </c>
      <c r="I396" s="1">
        <v>2011</v>
      </c>
      <c r="J396" s="1" t="s">
        <v>325</v>
      </c>
      <c r="K396"/>
      <c r="L396"/>
      <c r="M396"/>
      <c r="N396"/>
      <c r="O396"/>
      <c r="P396"/>
      <c r="Q396"/>
      <c r="R396"/>
      <c r="S396" s="1" t="s">
        <v>326</v>
      </c>
      <c r="T396"/>
      <c r="U396"/>
      <c r="V396"/>
      <c r="W396"/>
      <c r="X396"/>
      <c r="Y396"/>
      <c r="Z396"/>
      <c r="AA396"/>
      <c r="AB396"/>
      <c r="AC396" s="1" t="s">
        <v>127</v>
      </c>
      <c r="AI396" s="1" t="s">
        <v>88</v>
      </c>
      <c r="AO396" s="1" t="s">
        <v>83</v>
      </c>
      <c r="AP396" s="1" t="s">
        <v>83</v>
      </c>
      <c r="AQ396" s="1" t="s">
        <v>196</v>
      </c>
      <c r="AR396" s="1" t="s">
        <v>86</v>
      </c>
      <c r="AS396" s="1" t="s">
        <v>87</v>
      </c>
      <c r="AU396" s="1" t="s">
        <v>88</v>
      </c>
      <c r="AV396" s="1" t="s">
        <v>87</v>
      </c>
      <c r="AX396" s="1" t="s">
        <v>88</v>
      </c>
      <c r="AZ396" s="1" t="s">
        <v>89</v>
      </c>
      <c r="BA396" s="1" t="s">
        <v>89</v>
      </c>
      <c r="BB396" s="1" t="s">
        <v>665</v>
      </c>
      <c r="BC396" s="1" t="s">
        <v>665</v>
      </c>
      <c r="BD396" s="1" t="s">
        <v>144</v>
      </c>
      <c r="BE396" s="1" t="s">
        <v>93</v>
      </c>
      <c r="BF396" s="1" t="s">
        <v>92</v>
      </c>
      <c r="BG396" s="1" t="s">
        <v>93</v>
      </c>
      <c r="BH396" s="1" t="s">
        <v>93</v>
      </c>
      <c r="BI396" s="1" t="s">
        <v>93</v>
      </c>
      <c r="BJ396" s="1" t="s">
        <v>92</v>
      </c>
      <c r="BK396" s="1" t="s">
        <v>138</v>
      </c>
      <c r="BL396" s="1" t="s">
        <v>138</v>
      </c>
      <c r="BM396" s="1" t="s">
        <v>109</v>
      </c>
      <c r="BN396" s="1" t="s">
        <v>192</v>
      </c>
      <c r="BO396" s="1" t="s">
        <v>78</v>
      </c>
      <c r="BP396" s="1" t="s">
        <v>667</v>
      </c>
    </row>
    <row r="397" spans="2:70" ht="14.85" customHeight="1">
      <c r="B397" s="1">
        <v>777</v>
      </c>
      <c r="C397" s="1" t="s">
        <v>1579</v>
      </c>
      <c r="D397" s="1">
        <v>6</v>
      </c>
      <c r="E397" s="1" t="s">
        <v>68</v>
      </c>
      <c r="F397" s="1" t="s">
        <v>1580</v>
      </c>
      <c r="G397" s="1" t="s">
        <v>1579</v>
      </c>
      <c r="H397" s="1" t="s">
        <v>1581</v>
      </c>
      <c r="I397" s="1">
        <v>2009</v>
      </c>
      <c r="J397" s="1" t="s">
        <v>161</v>
      </c>
      <c r="K397"/>
      <c r="L397"/>
      <c r="M397"/>
      <c r="N397"/>
      <c r="O397" s="1" t="s">
        <v>911</v>
      </c>
      <c r="P397"/>
      <c r="Q397"/>
      <c r="R397"/>
      <c r="S397"/>
      <c r="T397"/>
      <c r="U397"/>
      <c r="V397"/>
      <c r="W397"/>
      <c r="X397"/>
      <c r="Y397"/>
      <c r="Z397"/>
      <c r="AA397"/>
      <c r="AB397"/>
      <c r="AC397" s="1" t="s">
        <v>148</v>
      </c>
      <c r="AE397" s="1" t="s">
        <v>162</v>
      </c>
      <c r="AF397" s="1" t="s">
        <v>76</v>
      </c>
      <c r="AG397" s="1" t="s">
        <v>164</v>
      </c>
      <c r="AI397" s="1" t="s">
        <v>78</v>
      </c>
      <c r="AJ397" s="1" t="s">
        <v>309</v>
      </c>
      <c r="AK397" s="1" t="s">
        <v>80</v>
      </c>
      <c r="AM397" s="1" t="s">
        <v>222</v>
      </c>
      <c r="AN397" s="1" t="s">
        <v>657</v>
      </c>
      <c r="AO397" s="1" t="s">
        <v>83</v>
      </c>
      <c r="AP397" s="1" t="s">
        <v>83</v>
      </c>
      <c r="AQ397" s="1" t="s">
        <v>196</v>
      </c>
      <c r="AR397" s="1" t="s">
        <v>105</v>
      </c>
      <c r="AS397" s="1" t="s">
        <v>87</v>
      </c>
      <c r="AU397" s="1" t="s">
        <v>88</v>
      </c>
      <c r="AV397" s="1" t="s">
        <v>78</v>
      </c>
      <c r="AW397" s="1" t="s">
        <v>119</v>
      </c>
      <c r="AX397" s="1" t="s">
        <v>87</v>
      </c>
      <c r="AY397" s="1" t="s">
        <v>107</v>
      </c>
      <c r="AZ397" s="1" t="s">
        <v>89</v>
      </c>
      <c r="BA397" s="1" t="s">
        <v>89</v>
      </c>
      <c r="BB397" s="1" t="s">
        <v>698</v>
      </c>
      <c r="BC397" s="1" t="s">
        <v>665</v>
      </c>
      <c r="BD397" s="1" t="s">
        <v>91</v>
      </c>
      <c r="BE397" s="1" t="s">
        <v>93</v>
      </c>
      <c r="BF397" s="1" t="s">
        <v>93</v>
      </c>
      <c r="BG397" s="1" t="s">
        <v>93</v>
      </c>
      <c r="BH397" s="1" t="s">
        <v>93</v>
      </c>
      <c r="BI397" s="1" t="s">
        <v>93</v>
      </c>
      <c r="BJ397" s="1" t="s">
        <v>93</v>
      </c>
      <c r="BK397" s="1" t="s">
        <v>138</v>
      </c>
      <c r="BL397" s="1" t="s">
        <v>138</v>
      </c>
      <c r="BM397" s="1" t="s">
        <v>672</v>
      </c>
      <c r="BN397" s="1" t="s">
        <v>418</v>
      </c>
      <c r="BO397" s="1" t="s">
        <v>78</v>
      </c>
      <c r="BP397" s="1" t="s">
        <v>687</v>
      </c>
    </row>
    <row r="398" spans="2:70" ht="14.85" customHeight="1">
      <c r="B398" s="1">
        <v>778</v>
      </c>
      <c r="C398" s="1" t="s">
        <v>1582</v>
      </c>
      <c r="D398" s="1">
        <v>6</v>
      </c>
      <c r="E398" s="1" t="s">
        <v>68</v>
      </c>
      <c r="F398" s="1" t="s">
        <v>1583</v>
      </c>
      <c r="G398" s="1" t="s">
        <v>1582</v>
      </c>
      <c r="H398" s="1" t="s">
        <v>1584</v>
      </c>
      <c r="I398" s="1">
        <v>2005</v>
      </c>
      <c r="J398" s="1" t="s">
        <v>95</v>
      </c>
      <c r="K398"/>
      <c r="L398"/>
      <c r="M398"/>
      <c r="N398"/>
      <c r="O398"/>
      <c r="P398"/>
      <c r="Q398"/>
      <c r="R398"/>
      <c r="S398"/>
      <c r="T398"/>
      <c r="U398"/>
      <c r="V398"/>
      <c r="W398"/>
      <c r="X398"/>
      <c r="Y398"/>
      <c r="Z398"/>
      <c r="AA398" s="1" t="s">
        <v>391</v>
      </c>
      <c r="AB398" s="1"/>
      <c r="AC398" s="1" t="s">
        <v>148</v>
      </c>
      <c r="AE398" s="1" t="s">
        <v>162</v>
      </c>
      <c r="AF398" s="1" t="s">
        <v>175</v>
      </c>
      <c r="AG398" s="1" t="s">
        <v>164</v>
      </c>
      <c r="AI398" s="1" t="s">
        <v>78</v>
      </c>
      <c r="AJ398" s="1" t="s">
        <v>309</v>
      </c>
      <c r="AK398" s="1" t="s">
        <v>80</v>
      </c>
      <c r="AM398" s="1" t="s">
        <v>81</v>
      </c>
      <c r="AN398" s="1" t="s">
        <v>664</v>
      </c>
      <c r="AO398" s="1" t="s">
        <v>83</v>
      </c>
      <c r="AP398" s="1" t="s">
        <v>104</v>
      </c>
      <c r="AQ398" s="1" t="s">
        <v>85</v>
      </c>
      <c r="AR398" s="1" t="s">
        <v>105</v>
      </c>
      <c r="AS398" s="1" t="s">
        <v>87</v>
      </c>
      <c r="AU398" s="1" t="s">
        <v>88</v>
      </c>
      <c r="AV398" s="1" t="s">
        <v>78</v>
      </c>
      <c r="AW398" s="1" t="s">
        <v>119</v>
      </c>
      <c r="AX398" s="1" t="s">
        <v>78</v>
      </c>
      <c r="AY398" s="1" t="s">
        <v>107</v>
      </c>
      <c r="AZ398" s="1" t="s">
        <v>89</v>
      </c>
      <c r="BA398" s="1" t="s">
        <v>89</v>
      </c>
      <c r="BB398" s="1" t="s">
        <v>665</v>
      </c>
      <c r="BC398" s="1" t="s">
        <v>665</v>
      </c>
      <c r="BD398" s="1" t="s">
        <v>144</v>
      </c>
      <c r="BE398" s="1" t="s">
        <v>93</v>
      </c>
      <c r="BF398" s="1" t="s">
        <v>92</v>
      </c>
      <c r="BG398" s="1" t="s">
        <v>92</v>
      </c>
      <c r="BH398" s="1" t="s">
        <v>92</v>
      </c>
      <c r="BI398" s="1" t="s">
        <v>92</v>
      </c>
      <c r="BJ398" s="1" t="s">
        <v>93</v>
      </c>
      <c r="BK398" s="1" t="s">
        <v>94</v>
      </c>
      <c r="BL398" s="1" t="s">
        <v>138</v>
      </c>
      <c r="BM398" s="1" t="s">
        <v>666</v>
      </c>
      <c r="BN398" s="1" t="s">
        <v>139</v>
      </c>
      <c r="BO398" s="1" t="s">
        <v>78</v>
      </c>
      <c r="BP398" s="1" t="s">
        <v>687</v>
      </c>
    </row>
    <row r="399" spans="2:70" ht="14.85" customHeight="1">
      <c r="B399" s="1">
        <v>779</v>
      </c>
      <c r="C399" s="1" t="s">
        <v>1585</v>
      </c>
      <c r="D399" s="1">
        <v>6</v>
      </c>
      <c r="E399" s="1" t="s">
        <v>68</v>
      </c>
      <c r="F399" s="1" t="s">
        <v>1586</v>
      </c>
      <c r="G399" s="1" t="s">
        <v>1585</v>
      </c>
      <c r="H399" s="1" t="s">
        <v>1587</v>
      </c>
      <c r="I399" s="1">
        <v>1972</v>
      </c>
      <c r="J399" s="1" t="s">
        <v>709</v>
      </c>
      <c r="K399" s="1" t="s">
        <v>354</v>
      </c>
      <c r="L399"/>
      <c r="M399"/>
      <c r="N399"/>
      <c r="O399"/>
      <c r="P399"/>
      <c r="Q399"/>
      <c r="R399"/>
      <c r="S399"/>
      <c r="T399"/>
      <c r="U399"/>
      <c r="V399"/>
      <c r="W399"/>
      <c r="X399"/>
      <c r="Y399"/>
      <c r="Z399"/>
      <c r="AA399"/>
      <c r="AB399"/>
      <c r="AC399" s="1" t="s">
        <v>102</v>
      </c>
      <c r="AI399" s="1" t="s">
        <v>88</v>
      </c>
      <c r="AO399" s="1" t="s">
        <v>83</v>
      </c>
      <c r="AP399" s="1" t="s">
        <v>104</v>
      </c>
      <c r="AQ399" s="1" t="s">
        <v>196</v>
      </c>
      <c r="AR399" s="1" t="s">
        <v>102</v>
      </c>
      <c r="AS399" s="1" t="s">
        <v>87</v>
      </c>
      <c r="AU399" s="1" t="s">
        <v>88</v>
      </c>
      <c r="AV399" s="1" t="s">
        <v>78</v>
      </c>
      <c r="AW399" s="1" t="s">
        <v>119</v>
      </c>
      <c r="AX399" s="1" t="s">
        <v>87</v>
      </c>
      <c r="AY399" s="1" t="s">
        <v>107</v>
      </c>
      <c r="AZ399" s="1" t="s">
        <v>183</v>
      </c>
      <c r="BA399" s="1" t="s">
        <v>89</v>
      </c>
      <c r="BB399" s="1" t="s">
        <v>90</v>
      </c>
      <c r="BC399" s="1" t="s">
        <v>665</v>
      </c>
      <c r="BD399" s="1" t="s">
        <v>137</v>
      </c>
      <c r="BE399" s="1" t="s">
        <v>92</v>
      </c>
      <c r="BF399" s="1" t="s">
        <v>102</v>
      </c>
      <c r="BG399" s="1" t="s">
        <v>92</v>
      </c>
      <c r="BH399" s="1" t="s">
        <v>92</v>
      </c>
      <c r="BI399" s="1" t="s">
        <v>92</v>
      </c>
      <c r="BJ399" s="1" t="s">
        <v>92</v>
      </c>
      <c r="BK399" s="1" t="s">
        <v>94</v>
      </c>
      <c r="BL399" s="1" t="s">
        <v>102</v>
      </c>
      <c r="BM399" s="1" t="s">
        <v>672</v>
      </c>
      <c r="BN399" s="1" t="s">
        <v>102</v>
      </c>
      <c r="BO399" s="1" t="s">
        <v>78</v>
      </c>
      <c r="BP399" s="1" t="s">
        <v>687</v>
      </c>
      <c r="BR399" s="2" t="s">
        <v>1588</v>
      </c>
    </row>
    <row r="400" spans="2:70" ht="62.65" customHeight="1">
      <c r="B400" s="1">
        <v>782</v>
      </c>
      <c r="C400" s="1" t="s">
        <v>1593</v>
      </c>
      <c r="D400" s="1">
        <v>6</v>
      </c>
      <c r="E400" s="1" t="s">
        <v>68</v>
      </c>
      <c r="F400" s="1" t="s">
        <v>1594</v>
      </c>
      <c r="G400" s="1" t="s">
        <v>1593</v>
      </c>
      <c r="H400" s="1" t="s">
        <v>1595</v>
      </c>
      <c r="I400" s="1">
        <v>2010</v>
      </c>
      <c r="J400" s="1" t="s">
        <v>95</v>
      </c>
      <c r="K400"/>
      <c r="L400"/>
      <c r="M400"/>
      <c r="N400"/>
      <c r="O400"/>
      <c r="P400"/>
      <c r="Q400"/>
      <c r="R400"/>
      <c r="S400"/>
      <c r="T400"/>
      <c r="U400"/>
      <c r="V400"/>
      <c r="W400"/>
      <c r="X400"/>
      <c r="Y400"/>
      <c r="Z400"/>
      <c r="AA400" s="1" t="s">
        <v>684</v>
      </c>
      <c r="AB400" s="1"/>
      <c r="AC400" s="1" t="s">
        <v>148</v>
      </c>
      <c r="AE400" s="1" t="s">
        <v>75</v>
      </c>
      <c r="AF400" s="1" t="s">
        <v>76</v>
      </c>
      <c r="AG400" s="1" t="s">
        <v>164</v>
      </c>
      <c r="AI400" s="1" t="s">
        <v>87</v>
      </c>
      <c r="AJ400" s="1" t="s">
        <v>309</v>
      </c>
      <c r="AK400" s="1" t="s">
        <v>80</v>
      </c>
      <c r="AM400" s="1" t="s">
        <v>81</v>
      </c>
      <c r="AN400" s="1" t="s">
        <v>657</v>
      </c>
      <c r="AO400" s="1" t="s">
        <v>104</v>
      </c>
      <c r="AP400" s="1" t="s">
        <v>104</v>
      </c>
      <c r="AQ400" s="1" t="s">
        <v>85</v>
      </c>
      <c r="AR400" s="1" t="s">
        <v>105</v>
      </c>
      <c r="AS400" s="1" t="s">
        <v>87</v>
      </c>
      <c r="AU400" s="1" t="s">
        <v>88</v>
      </c>
      <c r="AV400" s="1" t="s">
        <v>87</v>
      </c>
      <c r="AX400" s="1" t="s">
        <v>88</v>
      </c>
      <c r="AZ400" s="1" t="s">
        <v>185</v>
      </c>
      <c r="BA400" s="1" t="s">
        <v>183</v>
      </c>
      <c r="BB400" s="1" t="s">
        <v>230</v>
      </c>
      <c r="BC400" s="1" t="s">
        <v>659</v>
      </c>
      <c r="BD400" s="1" t="s">
        <v>91</v>
      </c>
      <c r="BE400" s="1" t="s">
        <v>93</v>
      </c>
      <c r="BF400" s="1" t="s">
        <v>93</v>
      </c>
      <c r="BG400" s="1" t="s">
        <v>92</v>
      </c>
      <c r="BH400" s="1" t="s">
        <v>93</v>
      </c>
      <c r="BI400" s="1" t="s">
        <v>92</v>
      </c>
      <c r="BJ400" s="1" t="s">
        <v>92</v>
      </c>
      <c r="BK400" s="1" t="s">
        <v>94</v>
      </c>
      <c r="BL400" s="1" t="s">
        <v>138</v>
      </c>
      <c r="BM400" s="1" t="s">
        <v>691</v>
      </c>
      <c r="BN400" s="1" t="s">
        <v>139</v>
      </c>
      <c r="BO400" s="1" t="s">
        <v>78</v>
      </c>
      <c r="BP400" s="1" t="s">
        <v>677</v>
      </c>
    </row>
    <row r="401" spans="2:70" ht="26.85" customHeight="1">
      <c r="B401" s="1">
        <v>781</v>
      </c>
      <c r="C401" s="1" t="s">
        <v>1589</v>
      </c>
      <c r="D401" s="1">
        <v>6</v>
      </c>
      <c r="E401" s="1" t="s">
        <v>68</v>
      </c>
      <c r="F401" s="1" t="s">
        <v>1590</v>
      </c>
      <c r="G401" s="1" t="s">
        <v>1589</v>
      </c>
      <c r="H401" s="1" t="s">
        <v>1591</v>
      </c>
      <c r="I401" s="1">
        <v>2009</v>
      </c>
      <c r="J401" s="1" t="s">
        <v>95</v>
      </c>
      <c r="K401"/>
      <c r="L401"/>
      <c r="M401"/>
      <c r="N401"/>
      <c r="O401"/>
      <c r="P401"/>
      <c r="Q401"/>
      <c r="R401"/>
      <c r="S401"/>
      <c r="T401"/>
      <c r="U401"/>
      <c r="V401"/>
      <c r="W401"/>
      <c r="X401"/>
      <c r="Y401"/>
      <c r="Z401"/>
      <c r="AA401" s="1" t="s">
        <v>391</v>
      </c>
      <c r="AB401" s="1"/>
      <c r="AC401" s="1" t="s">
        <v>74</v>
      </c>
      <c r="AE401" s="1" t="s">
        <v>162</v>
      </c>
      <c r="AF401" s="1" t="s">
        <v>100</v>
      </c>
      <c r="AG401" s="1" t="s">
        <v>164</v>
      </c>
      <c r="AI401" s="1" t="s">
        <v>87</v>
      </c>
      <c r="AJ401" s="1" t="s">
        <v>309</v>
      </c>
      <c r="AK401" s="1" t="s">
        <v>80</v>
      </c>
      <c r="AM401" s="1" t="s">
        <v>81</v>
      </c>
      <c r="AN401" s="1" t="s">
        <v>657</v>
      </c>
      <c r="AO401" s="1" t="s">
        <v>83</v>
      </c>
      <c r="AP401" s="1" t="s">
        <v>104</v>
      </c>
      <c r="AQ401" s="1" t="s">
        <v>196</v>
      </c>
      <c r="AR401" s="1" t="s">
        <v>130</v>
      </c>
      <c r="AS401" s="1" t="s">
        <v>87</v>
      </c>
      <c r="AU401" s="1" t="s">
        <v>88</v>
      </c>
      <c r="AV401" s="1" t="s">
        <v>78</v>
      </c>
      <c r="AW401" s="1" t="s">
        <v>119</v>
      </c>
      <c r="AX401" s="1" t="s">
        <v>87</v>
      </c>
      <c r="AY401" s="1" t="s">
        <v>107</v>
      </c>
      <c r="AZ401" s="1" t="s">
        <v>170</v>
      </c>
      <c r="BA401" s="1" t="s">
        <v>89</v>
      </c>
      <c r="BB401" s="1" t="s">
        <v>665</v>
      </c>
      <c r="BC401" s="1" t="s">
        <v>773</v>
      </c>
      <c r="BD401" s="1" t="s">
        <v>137</v>
      </c>
      <c r="BE401" s="1" t="s">
        <v>92</v>
      </c>
      <c r="BF401" s="1" t="s">
        <v>92</v>
      </c>
      <c r="BG401" s="1" t="s">
        <v>92</v>
      </c>
      <c r="BH401" s="1" t="s">
        <v>92</v>
      </c>
      <c r="BI401" s="1" t="s">
        <v>92</v>
      </c>
      <c r="BJ401" s="1" t="s">
        <v>93</v>
      </c>
      <c r="BK401" s="1" t="s">
        <v>94</v>
      </c>
      <c r="BL401" s="1" t="s">
        <v>138</v>
      </c>
      <c r="BM401" s="1" t="s">
        <v>691</v>
      </c>
      <c r="BN401" s="1" t="s">
        <v>125</v>
      </c>
      <c r="BO401" s="1" t="s">
        <v>78</v>
      </c>
      <c r="BP401" s="1" t="s">
        <v>156</v>
      </c>
      <c r="BQ401" s="1" t="s">
        <v>1592</v>
      </c>
    </row>
    <row r="402" spans="2:70" ht="14.85" customHeight="1">
      <c r="B402" s="1">
        <v>783</v>
      </c>
      <c r="C402" s="1" t="s">
        <v>1596</v>
      </c>
      <c r="D402" s="1">
        <v>6</v>
      </c>
      <c r="E402" s="1" t="s">
        <v>68</v>
      </c>
      <c r="F402" s="1" t="s">
        <v>1597</v>
      </c>
      <c r="G402" s="1" t="s">
        <v>1596</v>
      </c>
      <c r="H402" s="1" t="s">
        <v>1598</v>
      </c>
      <c r="I402" s="1">
        <v>2007</v>
      </c>
      <c r="J402" s="1" t="s">
        <v>95</v>
      </c>
      <c r="K402"/>
      <c r="L402"/>
      <c r="M402"/>
      <c r="N402"/>
      <c r="O402"/>
      <c r="P402"/>
      <c r="Q402"/>
      <c r="R402"/>
      <c r="S402"/>
      <c r="T402"/>
      <c r="U402"/>
      <c r="V402"/>
      <c r="W402"/>
      <c r="X402"/>
      <c r="Y402"/>
      <c r="Z402"/>
      <c r="AA402" s="1" t="s">
        <v>844</v>
      </c>
      <c r="AB402" s="1"/>
      <c r="AC402" s="1" t="s">
        <v>148</v>
      </c>
      <c r="AE402" s="1" t="s">
        <v>162</v>
      </c>
      <c r="AF402" s="1" t="s">
        <v>76</v>
      </c>
      <c r="AG402" s="1" t="s">
        <v>77</v>
      </c>
      <c r="AI402" s="1" t="s">
        <v>87</v>
      </c>
      <c r="AJ402" s="1" t="s">
        <v>309</v>
      </c>
      <c r="AK402" s="1" t="s">
        <v>80</v>
      </c>
      <c r="AM402" s="1" t="s">
        <v>81</v>
      </c>
      <c r="AN402" s="1" t="s">
        <v>664</v>
      </c>
      <c r="AO402" s="1" t="s">
        <v>104</v>
      </c>
      <c r="AP402" s="1" t="s">
        <v>83</v>
      </c>
      <c r="AQ402" s="1" t="s">
        <v>196</v>
      </c>
      <c r="AR402" s="1" t="s">
        <v>86</v>
      </c>
      <c r="AS402" s="1" t="s">
        <v>87</v>
      </c>
      <c r="AU402" s="1" t="s">
        <v>88</v>
      </c>
      <c r="AV402" s="1" t="s">
        <v>87</v>
      </c>
      <c r="AX402" s="1" t="s">
        <v>88</v>
      </c>
      <c r="AZ402" s="1" t="s">
        <v>89</v>
      </c>
      <c r="BA402" s="1" t="s">
        <v>170</v>
      </c>
      <c r="BB402" s="1" t="s">
        <v>665</v>
      </c>
      <c r="BC402" s="1" t="s">
        <v>658</v>
      </c>
      <c r="BD402" s="1" t="s">
        <v>91</v>
      </c>
      <c r="BE402" s="1" t="s">
        <v>92</v>
      </c>
      <c r="BF402" s="1" t="s">
        <v>92</v>
      </c>
      <c r="BG402" s="1" t="s">
        <v>92</v>
      </c>
      <c r="BH402" s="1" t="s">
        <v>92</v>
      </c>
      <c r="BI402" s="1" t="s">
        <v>92</v>
      </c>
      <c r="BJ402" s="1" t="s">
        <v>92</v>
      </c>
      <c r="BK402" s="1" t="s">
        <v>138</v>
      </c>
      <c r="BL402" s="1" t="s">
        <v>138</v>
      </c>
      <c r="BM402" s="1" t="s">
        <v>691</v>
      </c>
      <c r="BN402" s="1" t="s">
        <v>139</v>
      </c>
      <c r="BO402" s="1" t="s">
        <v>78</v>
      </c>
      <c r="BP402" s="1" t="s">
        <v>667</v>
      </c>
    </row>
    <row r="403" spans="2:70" ht="14.85" customHeight="1">
      <c r="B403" s="1">
        <v>785</v>
      </c>
      <c r="C403" s="1" t="s">
        <v>1599</v>
      </c>
      <c r="D403" s="1">
        <v>6</v>
      </c>
      <c r="E403" s="1" t="s">
        <v>68</v>
      </c>
      <c r="F403" s="1" t="s">
        <v>1600</v>
      </c>
      <c r="G403" s="1" t="s">
        <v>1599</v>
      </c>
      <c r="H403" s="1" t="s">
        <v>1601</v>
      </c>
      <c r="I403" s="1">
        <v>1989</v>
      </c>
      <c r="J403" s="1" t="s">
        <v>95</v>
      </c>
      <c r="K403"/>
      <c r="L403"/>
      <c r="M403"/>
      <c r="N403"/>
      <c r="O403"/>
      <c r="P403"/>
      <c r="Q403"/>
      <c r="R403"/>
      <c r="S403"/>
      <c r="T403"/>
      <c r="U403"/>
      <c r="V403"/>
      <c r="W403"/>
      <c r="X403"/>
      <c r="Y403"/>
      <c r="Z403"/>
      <c r="AA403" s="1" t="s">
        <v>391</v>
      </c>
      <c r="AB403" s="1"/>
      <c r="AC403" s="1" t="s">
        <v>148</v>
      </c>
      <c r="AE403" s="1" t="s">
        <v>162</v>
      </c>
      <c r="AF403" s="1" t="s">
        <v>175</v>
      </c>
      <c r="AG403" s="1" t="s">
        <v>164</v>
      </c>
      <c r="AI403" s="1" t="s">
        <v>87</v>
      </c>
      <c r="AJ403" s="1" t="s">
        <v>309</v>
      </c>
      <c r="AK403" s="1" t="s">
        <v>166</v>
      </c>
      <c r="AM403" s="1" t="s">
        <v>222</v>
      </c>
      <c r="AN403" s="1" t="s">
        <v>657</v>
      </c>
      <c r="AO403" s="1" t="s">
        <v>83</v>
      </c>
      <c r="AP403" s="1" t="s">
        <v>83</v>
      </c>
      <c r="AQ403" s="1" t="s">
        <v>196</v>
      </c>
      <c r="AR403" s="1" t="s">
        <v>169</v>
      </c>
      <c r="AS403" s="1" t="s">
        <v>87</v>
      </c>
      <c r="AU403" s="1" t="s">
        <v>88</v>
      </c>
      <c r="AV403" s="1" t="s">
        <v>78</v>
      </c>
      <c r="AW403" s="1" t="s">
        <v>119</v>
      </c>
      <c r="AX403" s="1" t="s">
        <v>87</v>
      </c>
      <c r="AY403" s="1" t="s">
        <v>107</v>
      </c>
      <c r="AZ403" s="1" t="s">
        <v>185</v>
      </c>
      <c r="BA403" s="1" t="s">
        <v>89</v>
      </c>
      <c r="BB403" s="1" t="s">
        <v>665</v>
      </c>
      <c r="BC403" s="1" t="s">
        <v>659</v>
      </c>
      <c r="BD403" s="1" t="s">
        <v>137</v>
      </c>
      <c r="BE403" s="1" t="s">
        <v>93</v>
      </c>
      <c r="BF403" s="1" t="s">
        <v>92</v>
      </c>
      <c r="BG403" s="1" t="s">
        <v>92</v>
      </c>
      <c r="BH403" s="1" t="s">
        <v>92</v>
      </c>
      <c r="BI403" s="1" t="s">
        <v>92</v>
      </c>
      <c r="BJ403" s="1" t="s">
        <v>92</v>
      </c>
      <c r="BK403" s="1" t="s">
        <v>138</v>
      </c>
      <c r="BL403" s="1" t="s">
        <v>124</v>
      </c>
      <c r="BM403" s="1" t="s">
        <v>672</v>
      </c>
      <c r="BN403" s="1" t="s">
        <v>139</v>
      </c>
      <c r="BO403" s="1" t="s">
        <v>78</v>
      </c>
      <c r="BP403" s="1" t="s">
        <v>156</v>
      </c>
      <c r="BQ403" s="1" t="s">
        <v>1602</v>
      </c>
      <c r="BR403" s="1" t="s">
        <v>1603</v>
      </c>
    </row>
    <row r="404" spans="2:70" ht="14.85" customHeight="1">
      <c r="B404" s="1">
        <v>787</v>
      </c>
      <c r="C404" s="1" t="s">
        <v>1604</v>
      </c>
      <c r="D404" s="1">
        <v>6</v>
      </c>
      <c r="E404" s="1" t="s">
        <v>68</v>
      </c>
      <c r="F404" s="1" t="s">
        <v>1605</v>
      </c>
      <c r="G404" s="1" t="s">
        <v>1604</v>
      </c>
      <c r="H404" s="1" t="s">
        <v>1606</v>
      </c>
      <c r="I404" s="1">
        <v>1975</v>
      </c>
      <c r="J404" s="1" t="s">
        <v>95</v>
      </c>
      <c r="K404"/>
      <c r="L404"/>
      <c r="M404"/>
      <c r="N404"/>
      <c r="O404"/>
      <c r="P404"/>
      <c r="Q404"/>
      <c r="R404"/>
      <c r="S404"/>
      <c r="T404"/>
      <c r="U404"/>
      <c r="V404"/>
      <c r="W404"/>
      <c r="X404"/>
      <c r="Y404"/>
      <c r="Z404"/>
      <c r="AA404" s="1" t="s">
        <v>391</v>
      </c>
      <c r="AB404" s="1"/>
      <c r="AC404" s="1" t="s">
        <v>148</v>
      </c>
      <c r="AE404" s="1" t="s">
        <v>75</v>
      </c>
      <c r="AF404" s="1" t="s">
        <v>76</v>
      </c>
      <c r="AG404" s="1" t="s">
        <v>77</v>
      </c>
      <c r="AI404" s="1" t="s">
        <v>78</v>
      </c>
      <c r="AJ404" s="1" t="s">
        <v>79</v>
      </c>
      <c r="AK404" s="1" t="s">
        <v>156</v>
      </c>
      <c r="AL404" s="1" t="s">
        <v>1607</v>
      </c>
      <c r="AM404" s="1" t="s">
        <v>102</v>
      </c>
      <c r="AN404" s="1" t="s">
        <v>739</v>
      </c>
      <c r="AO404" s="1" t="s">
        <v>104</v>
      </c>
      <c r="AP404" s="1" t="s">
        <v>104</v>
      </c>
      <c r="AQ404" s="1" t="s">
        <v>85</v>
      </c>
      <c r="AR404" s="1" t="s">
        <v>105</v>
      </c>
      <c r="AS404" s="1" t="s">
        <v>87</v>
      </c>
      <c r="AU404" s="1" t="s">
        <v>88</v>
      </c>
      <c r="AV404" s="1" t="s">
        <v>78</v>
      </c>
      <c r="AW404" s="1" t="s">
        <v>106</v>
      </c>
      <c r="AX404" s="1" t="s">
        <v>87</v>
      </c>
      <c r="AY404" s="1" t="s">
        <v>107</v>
      </c>
      <c r="AZ404" s="1" t="s">
        <v>89</v>
      </c>
      <c r="BA404" s="1" t="s">
        <v>89</v>
      </c>
      <c r="BB404" s="1" t="s">
        <v>665</v>
      </c>
      <c r="BC404" s="1" t="s">
        <v>665</v>
      </c>
      <c r="BD404" s="1" t="s">
        <v>137</v>
      </c>
      <c r="BE404" s="1" t="s">
        <v>93</v>
      </c>
      <c r="BF404" s="1" t="s">
        <v>92</v>
      </c>
      <c r="BG404" s="1" t="s">
        <v>93</v>
      </c>
      <c r="BH404" s="1" t="s">
        <v>92</v>
      </c>
      <c r="BI404" s="1" t="s">
        <v>93</v>
      </c>
      <c r="BJ404" s="1" t="s">
        <v>92</v>
      </c>
      <c r="BK404" s="1" t="s">
        <v>94</v>
      </c>
      <c r="BL404" s="1" t="s">
        <v>94</v>
      </c>
      <c r="BM404" s="1" t="s">
        <v>672</v>
      </c>
      <c r="BN404" s="1" t="s">
        <v>139</v>
      </c>
      <c r="BO404" s="1" t="s">
        <v>78</v>
      </c>
      <c r="BP404" s="1" t="s">
        <v>677</v>
      </c>
    </row>
    <row r="405" spans="2:70" ht="14.85" customHeight="1">
      <c r="B405" s="1">
        <v>788</v>
      </c>
      <c r="C405" s="1" t="s">
        <v>1608</v>
      </c>
      <c r="D405" s="1">
        <v>6</v>
      </c>
      <c r="E405" s="1" t="s">
        <v>68</v>
      </c>
      <c r="F405" s="1" t="s">
        <v>1609</v>
      </c>
      <c r="G405" s="1" t="s">
        <v>1608</v>
      </c>
      <c r="H405" s="1" t="s">
        <v>1610</v>
      </c>
      <c r="I405" s="1">
        <v>1998</v>
      </c>
      <c r="J405" s="1" t="s">
        <v>95</v>
      </c>
      <c r="K405"/>
      <c r="L405"/>
      <c r="M405"/>
      <c r="N405"/>
      <c r="O405"/>
      <c r="P405"/>
      <c r="Q405"/>
      <c r="R405"/>
      <c r="S405"/>
      <c r="T405"/>
      <c r="U405"/>
      <c r="V405"/>
      <c r="W405"/>
      <c r="X405"/>
      <c r="Y405"/>
      <c r="Z405"/>
      <c r="AA405" s="1" t="s">
        <v>227</v>
      </c>
      <c r="AB405" s="1"/>
      <c r="AC405" s="1" t="s">
        <v>148</v>
      </c>
      <c r="AE405" s="1" t="s">
        <v>87</v>
      </c>
      <c r="AF405" s="1" t="s">
        <v>76</v>
      </c>
      <c r="AG405" s="1" t="s">
        <v>77</v>
      </c>
      <c r="AI405" s="1" t="s">
        <v>87</v>
      </c>
      <c r="AJ405" s="1" t="s">
        <v>116</v>
      </c>
      <c r="AK405" s="1" t="s">
        <v>156</v>
      </c>
      <c r="AL405" s="1" t="s">
        <v>1442</v>
      </c>
      <c r="AN405" s="1" t="s">
        <v>664</v>
      </c>
      <c r="AO405" s="1" t="s">
        <v>84</v>
      </c>
      <c r="AP405" s="1" t="s">
        <v>104</v>
      </c>
      <c r="AQ405" s="1" t="s">
        <v>85</v>
      </c>
      <c r="AR405" s="1" t="s">
        <v>105</v>
      </c>
      <c r="AS405" s="1" t="s">
        <v>87</v>
      </c>
      <c r="AU405" s="1" t="s">
        <v>88</v>
      </c>
      <c r="AV405" s="1" t="s">
        <v>78</v>
      </c>
      <c r="AW405" s="1" t="s">
        <v>158</v>
      </c>
      <c r="AX405" s="1" t="s">
        <v>87</v>
      </c>
      <c r="AY405" s="1" t="s">
        <v>107</v>
      </c>
      <c r="AZ405" s="1" t="s">
        <v>170</v>
      </c>
      <c r="BA405" s="1" t="s">
        <v>89</v>
      </c>
      <c r="BB405" s="1" t="s">
        <v>659</v>
      </c>
      <c r="BC405" s="1" t="s">
        <v>659</v>
      </c>
      <c r="BD405" s="1" t="s">
        <v>137</v>
      </c>
      <c r="BE405" s="1" t="s">
        <v>93</v>
      </c>
      <c r="BF405" s="1" t="s">
        <v>93</v>
      </c>
      <c r="BG405" s="1" t="s">
        <v>92</v>
      </c>
      <c r="BH405" s="1" t="s">
        <v>92</v>
      </c>
      <c r="BI405" s="1" t="s">
        <v>92</v>
      </c>
      <c r="BJ405" s="1" t="s">
        <v>92</v>
      </c>
      <c r="BK405" s="1" t="s">
        <v>94</v>
      </c>
      <c r="BL405" s="1" t="s">
        <v>94</v>
      </c>
      <c r="BM405" s="1" t="s">
        <v>686</v>
      </c>
      <c r="BN405" s="1" t="s">
        <v>139</v>
      </c>
      <c r="BO405" s="1" t="s">
        <v>78</v>
      </c>
      <c r="BP405" s="1" t="s">
        <v>687</v>
      </c>
    </row>
    <row r="406" spans="2:70" ht="14.85" customHeight="1">
      <c r="B406" s="1">
        <v>789</v>
      </c>
      <c r="C406" s="1" t="s">
        <v>1611</v>
      </c>
      <c r="D406" s="1">
        <v>6</v>
      </c>
      <c r="E406" s="1" t="s">
        <v>68</v>
      </c>
      <c r="F406" s="1" t="s">
        <v>1612</v>
      </c>
      <c r="G406" s="1" t="s">
        <v>1611</v>
      </c>
      <c r="H406" s="1" t="s">
        <v>1613</v>
      </c>
      <c r="I406" s="1">
        <v>2015</v>
      </c>
      <c r="J406" s="1" t="s">
        <v>697</v>
      </c>
      <c r="K406"/>
      <c r="L406"/>
      <c r="M406"/>
      <c r="N406"/>
      <c r="O406"/>
      <c r="P406"/>
      <c r="Q406"/>
      <c r="R406"/>
      <c r="S406"/>
      <c r="T406"/>
      <c r="U406"/>
      <c r="V406"/>
      <c r="W406"/>
      <c r="X406"/>
      <c r="Y406"/>
      <c r="Z406" s="1" t="s">
        <v>245</v>
      </c>
      <c r="AA406"/>
      <c r="AB406"/>
      <c r="AC406" s="1" t="s">
        <v>156</v>
      </c>
      <c r="AD406" s="1" t="s">
        <v>1614</v>
      </c>
      <c r="AI406" s="1" t="s">
        <v>88</v>
      </c>
      <c r="AO406" s="1" t="s">
        <v>104</v>
      </c>
      <c r="AP406" s="1" t="s">
        <v>104</v>
      </c>
      <c r="AQ406" s="1" t="s">
        <v>85</v>
      </c>
      <c r="AR406" s="1" t="s">
        <v>105</v>
      </c>
      <c r="AS406" s="1" t="s">
        <v>87</v>
      </c>
      <c r="AU406" s="1" t="s">
        <v>88</v>
      </c>
      <c r="AV406" s="1" t="s">
        <v>78</v>
      </c>
      <c r="AW406" s="1" t="s">
        <v>119</v>
      </c>
      <c r="AX406" s="1" t="s">
        <v>87</v>
      </c>
      <c r="AY406" s="1" t="s">
        <v>107</v>
      </c>
      <c r="AZ406" s="1" t="s">
        <v>89</v>
      </c>
      <c r="BA406" s="1" t="s">
        <v>89</v>
      </c>
      <c r="BB406" s="1" t="s">
        <v>665</v>
      </c>
      <c r="BC406" s="1" t="s">
        <v>665</v>
      </c>
      <c r="BD406" s="1" t="s">
        <v>91</v>
      </c>
      <c r="BE406" s="1" t="s">
        <v>93</v>
      </c>
      <c r="BF406" s="1" t="s">
        <v>92</v>
      </c>
      <c r="BG406" s="1" t="s">
        <v>93</v>
      </c>
      <c r="BH406" s="1" t="s">
        <v>93</v>
      </c>
      <c r="BI406" s="1" t="s">
        <v>93</v>
      </c>
      <c r="BJ406" s="1" t="s">
        <v>93</v>
      </c>
      <c r="BK406" s="1" t="s">
        <v>94</v>
      </c>
      <c r="BL406" s="1" t="s">
        <v>94</v>
      </c>
      <c r="BM406" s="1" t="s">
        <v>691</v>
      </c>
      <c r="BN406" s="1" t="s">
        <v>125</v>
      </c>
      <c r="BO406" s="1" t="s">
        <v>78</v>
      </c>
      <c r="BP406" s="1" t="s">
        <v>156</v>
      </c>
      <c r="BQ406" s="1" t="s">
        <v>1615</v>
      </c>
    </row>
    <row r="407" spans="2:70" ht="14.85" customHeight="1">
      <c r="B407" s="1">
        <v>791</v>
      </c>
      <c r="C407" s="1" t="s">
        <v>1616</v>
      </c>
      <c r="D407" s="1">
        <v>6</v>
      </c>
      <c r="E407" s="1" t="s">
        <v>68</v>
      </c>
      <c r="F407" s="1" t="s">
        <v>1617</v>
      </c>
      <c r="G407" s="1" t="s">
        <v>1616</v>
      </c>
      <c r="H407" s="1" t="s">
        <v>1618</v>
      </c>
      <c r="I407" s="1">
        <v>2013</v>
      </c>
      <c r="J407" s="1" t="s">
        <v>325</v>
      </c>
      <c r="K407"/>
      <c r="L407"/>
      <c r="M407"/>
      <c r="N407"/>
      <c r="O407"/>
      <c r="P407"/>
      <c r="Q407"/>
      <c r="R407"/>
      <c r="S407" s="1" t="s">
        <v>99</v>
      </c>
      <c r="T407"/>
      <c r="U407"/>
      <c r="V407"/>
      <c r="W407"/>
      <c r="X407"/>
      <c r="Y407"/>
      <c r="Z407"/>
      <c r="AA407"/>
      <c r="AB407"/>
      <c r="AC407" s="1" t="s">
        <v>74</v>
      </c>
      <c r="AE407" s="1" t="s">
        <v>75</v>
      </c>
      <c r="AF407" s="1" t="s">
        <v>76</v>
      </c>
      <c r="AG407" s="1" t="s">
        <v>101</v>
      </c>
      <c r="AI407" s="1" t="s">
        <v>87</v>
      </c>
      <c r="AJ407" s="1" t="s">
        <v>79</v>
      </c>
      <c r="AK407" s="1" t="s">
        <v>103</v>
      </c>
      <c r="AM407" s="1" t="s">
        <v>81</v>
      </c>
      <c r="AN407" s="1" t="s">
        <v>657</v>
      </c>
      <c r="AO407" s="1" t="s">
        <v>84</v>
      </c>
      <c r="AP407" s="1" t="s">
        <v>104</v>
      </c>
      <c r="AQ407" s="1" t="s">
        <v>85</v>
      </c>
      <c r="AR407" s="1" t="s">
        <v>105</v>
      </c>
      <c r="AS407" s="1" t="s">
        <v>87</v>
      </c>
      <c r="AU407" s="1" t="s">
        <v>88</v>
      </c>
      <c r="AV407" s="1" t="s">
        <v>78</v>
      </c>
      <c r="AW407" s="1" t="s">
        <v>119</v>
      </c>
      <c r="AX407" s="1" t="s">
        <v>87</v>
      </c>
      <c r="AY407" s="1" t="s">
        <v>107</v>
      </c>
      <c r="AZ407" s="1" t="s">
        <v>89</v>
      </c>
      <c r="BA407" s="1" t="s">
        <v>89</v>
      </c>
      <c r="BB407" s="1" t="s">
        <v>659</v>
      </c>
      <c r="BC407" s="1" t="s">
        <v>230</v>
      </c>
      <c r="BD407" s="1" t="s">
        <v>144</v>
      </c>
      <c r="BE407" s="1" t="s">
        <v>92</v>
      </c>
      <c r="BF407" s="1" t="s">
        <v>92</v>
      </c>
      <c r="BG407" s="1" t="s">
        <v>92</v>
      </c>
      <c r="BH407" s="1" t="s">
        <v>92</v>
      </c>
      <c r="BI407" s="1" t="s">
        <v>92</v>
      </c>
      <c r="BJ407" s="1" t="s">
        <v>93</v>
      </c>
      <c r="BK407" s="1" t="s">
        <v>138</v>
      </c>
      <c r="BL407" s="1" t="s">
        <v>94</v>
      </c>
      <c r="BM407" s="1" t="s">
        <v>691</v>
      </c>
      <c r="BN407" s="1" t="s">
        <v>111</v>
      </c>
      <c r="BO407" s="1" t="s">
        <v>78</v>
      </c>
      <c r="BP407" s="1" t="s">
        <v>677</v>
      </c>
    </row>
    <row r="408" spans="2:70" ht="14.85" customHeight="1">
      <c r="B408" s="1">
        <v>792</v>
      </c>
      <c r="C408" s="1" t="s">
        <v>1619</v>
      </c>
      <c r="D408" s="1">
        <v>6</v>
      </c>
      <c r="E408" s="1" t="s">
        <v>68</v>
      </c>
      <c r="F408" s="1" t="s">
        <v>1620</v>
      </c>
      <c r="G408" s="1" t="s">
        <v>1619</v>
      </c>
      <c r="H408" s="1" t="s">
        <v>1621</v>
      </c>
      <c r="I408" s="1">
        <v>2014</v>
      </c>
      <c r="J408" s="1" t="s">
        <v>325</v>
      </c>
      <c r="K408"/>
      <c r="L408"/>
      <c r="M408"/>
      <c r="N408"/>
      <c r="O408"/>
      <c r="P408"/>
      <c r="Q408"/>
      <c r="R408"/>
      <c r="S408" s="1" t="s">
        <v>99</v>
      </c>
      <c r="T408"/>
      <c r="U408"/>
      <c r="V408"/>
      <c r="W408"/>
      <c r="X408"/>
      <c r="Y408"/>
      <c r="Z408"/>
      <c r="AA408"/>
      <c r="AB408"/>
      <c r="AC408" s="1" t="s">
        <v>135</v>
      </c>
      <c r="AI408" s="1" t="s">
        <v>88</v>
      </c>
      <c r="AO408" s="1" t="s">
        <v>104</v>
      </c>
      <c r="AP408" s="1" t="s">
        <v>83</v>
      </c>
      <c r="AQ408" s="1" t="s">
        <v>102</v>
      </c>
      <c r="AR408" s="1" t="s">
        <v>105</v>
      </c>
      <c r="AS408" s="1" t="s">
        <v>87</v>
      </c>
      <c r="AU408" s="1" t="s">
        <v>88</v>
      </c>
      <c r="AV408" s="1" t="s">
        <v>78</v>
      </c>
      <c r="AW408" s="1" t="s">
        <v>106</v>
      </c>
      <c r="AX408" s="1" t="s">
        <v>87</v>
      </c>
      <c r="AY408" s="1" t="s">
        <v>107</v>
      </c>
      <c r="AZ408" s="1" t="s">
        <v>170</v>
      </c>
      <c r="BA408" s="1" t="s">
        <v>89</v>
      </c>
      <c r="BB408" s="1" t="s">
        <v>230</v>
      </c>
      <c r="BC408" s="1" t="s">
        <v>230</v>
      </c>
      <c r="BD408" s="1" t="s">
        <v>137</v>
      </c>
      <c r="BE408" s="1" t="s">
        <v>93</v>
      </c>
      <c r="BF408" s="1" t="s">
        <v>123</v>
      </c>
      <c r="BG408" s="1" t="s">
        <v>93</v>
      </c>
      <c r="BH408" s="1" t="s">
        <v>92</v>
      </c>
      <c r="BI408" s="1" t="s">
        <v>92</v>
      </c>
      <c r="BJ408" s="1" t="s">
        <v>92</v>
      </c>
      <c r="BK408" s="1" t="s">
        <v>94</v>
      </c>
      <c r="BL408" s="1" t="s">
        <v>138</v>
      </c>
      <c r="BM408" s="1" t="s">
        <v>109</v>
      </c>
      <c r="BN408" s="1" t="s">
        <v>192</v>
      </c>
      <c r="BO408" s="1" t="s">
        <v>78</v>
      </c>
      <c r="BP408" s="1" t="s">
        <v>660</v>
      </c>
      <c r="BR408" s="1" t="s">
        <v>1622</v>
      </c>
    </row>
    <row r="409" spans="2:70" ht="14.85" customHeight="1">
      <c r="B409" s="1">
        <v>795</v>
      </c>
      <c r="C409" s="1" t="s">
        <v>1626</v>
      </c>
      <c r="D409" s="1">
        <v>6</v>
      </c>
      <c r="E409" s="1" t="s">
        <v>68</v>
      </c>
      <c r="F409" s="1" t="s">
        <v>1627</v>
      </c>
      <c r="G409" s="1" t="s">
        <v>1626</v>
      </c>
      <c r="H409" s="1" t="s">
        <v>1628</v>
      </c>
      <c r="I409" s="1">
        <v>2016</v>
      </c>
      <c r="J409" s="1" t="s">
        <v>95</v>
      </c>
      <c r="K409"/>
      <c r="L409"/>
      <c r="M409"/>
      <c r="N409"/>
      <c r="O409"/>
      <c r="P409"/>
      <c r="Q409"/>
      <c r="R409"/>
      <c r="S409"/>
      <c r="T409"/>
      <c r="U409"/>
      <c r="V409"/>
      <c r="W409"/>
      <c r="X409"/>
      <c r="Y409"/>
      <c r="Z409"/>
      <c r="AA409" s="1" t="s">
        <v>844</v>
      </c>
      <c r="AB409" s="1"/>
      <c r="AC409" s="1" t="s">
        <v>135</v>
      </c>
      <c r="AI409" s="1" t="s">
        <v>88</v>
      </c>
      <c r="AO409" s="1" t="s">
        <v>128</v>
      </c>
      <c r="AP409" s="1" t="s">
        <v>84</v>
      </c>
      <c r="AQ409" s="1" t="s">
        <v>102</v>
      </c>
      <c r="AR409" s="1" t="s">
        <v>102</v>
      </c>
      <c r="AS409" s="1" t="s">
        <v>87</v>
      </c>
      <c r="AU409" s="1" t="s">
        <v>88</v>
      </c>
      <c r="AV409" s="1" t="s">
        <v>78</v>
      </c>
      <c r="AW409" s="1" t="s">
        <v>158</v>
      </c>
      <c r="AX409" s="1" t="s">
        <v>87</v>
      </c>
      <c r="AY409" s="1" t="s">
        <v>107</v>
      </c>
      <c r="AZ409" s="1" t="s">
        <v>170</v>
      </c>
      <c r="BA409" s="1" t="s">
        <v>89</v>
      </c>
      <c r="BB409" s="1" t="s">
        <v>659</v>
      </c>
      <c r="BC409" s="1" t="s">
        <v>230</v>
      </c>
      <c r="BD409" s="1" t="s">
        <v>137</v>
      </c>
      <c r="BE409" s="1" t="s">
        <v>92</v>
      </c>
      <c r="BF409" s="1" t="s">
        <v>123</v>
      </c>
      <c r="BG409" s="1" t="s">
        <v>123</v>
      </c>
      <c r="BH409" s="1" t="s">
        <v>123</v>
      </c>
      <c r="BI409" s="1" t="s">
        <v>92</v>
      </c>
      <c r="BJ409" s="1" t="s">
        <v>123</v>
      </c>
      <c r="BK409" s="1" t="s">
        <v>138</v>
      </c>
      <c r="BL409" s="1" t="s">
        <v>138</v>
      </c>
      <c r="BM409" s="1" t="s">
        <v>691</v>
      </c>
      <c r="BN409" s="1" t="s">
        <v>192</v>
      </c>
      <c r="BO409" s="1" t="s">
        <v>78</v>
      </c>
      <c r="BP409" s="1" t="s">
        <v>687</v>
      </c>
      <c r="BR409" s="1" t="s">
        <v>1629</v>
      </c>
    </row>
    <row r="410" spans="2:70" ht="14.85" customHeight="1">
      <c r="B410" s="1">
        <v>794</v>
      </c>
      <c r="C410" s="1" t="s">
        <v>1623</v>
      </c>
      <c r="D410" s="1">
        <v>6</v>
      </c>
      <c r="E410" s="1" t="s">
        <v>68</v>
      </c>
      <c r="F410" s="1" t="s">
        <v>1624</v>
      </c>
      <c r="G410" s="1" t="s">
        <v>1623</v>
      </c>
      <c r="H410" s="1" t="s">
        <v>1625</v>
      </c>
      <c r="I410" s="1">
        <v>2014</v>
      </c>
      <c r="J410" s="1" t="s">
        <v>97</v>
      </c>
      <c r="K410"/>
      <c r="L410"/>
      <c r="M410"/>
      <c r="N410"/>
      <c r="O410"/>
      <c r="P410"/>
      <c r="Q410"/>
      <c r="R410"/>
      <c r="S410"/>
      <c r="T410"/>
      <c r="U410"/>
      <c r="V410"/>
      <c r="W410"/>
      <c r="X410" s="1" t="s">
        <v>326</v>
      </c>
      <c r="Y410"/>
      <c r="Z410"/>
      <c r="AA410"/>
      <c r="AB410"/>
      <c r="AC410" s="1" t="s">
        <v>148</v>
      </c>
      <c r="AE410" s="1" t="s">
        <v>87</v>
      </c>
      <c r="AF410" s="1" t="s">
        <v>175</v>
      </c>
      <c r="AG410" s="1" t="s">
        <v>164</v>
      </c>
      <c r="AI410" s="1" t="s">
        <v>78</v>
      </c>
      <c r="AJ410" s="1" t="s">
        <v>116</v>
      </c>
      <c r="AK410" s="1" t="s">
        <v>272</v>
      </c>
      <c r="AN410" s="1" t="s">
        <v>739</v>
      </c>
      <c r="AO410" s="1" t="s">
        <v>83</v>
      </c>
      <c r="AP410" s="1" t="s">
        <v>83</v>
      </c>
      <c r="AQ410" s="1" t="s">
        <v>85</v>
      </c>
      <c r="AR410" s="1" t="s">
        <v>86</v>
      </c>
      <c r="AS410" s="1" t="s">
        <v>87</v>
      </c>
      <c r="AU410" s="1" t="s">
        <v>88</v>
      </c>
      <c r="AV410" s="1" t="s">
        <v>87</v>
      </c>
      <c r="AX410" s="1" t="s">
        <v>88</v>
      </c>
      <c r="AZ410" s="1" t="s">
        <v>170</v>
      </c>
      <c r="BA410" s="1" t="s">
        <v>170</v>
      </c>
      <c r="BB410" s="1" t="s">
        <v>665</v>
      </c>
      <c r="BC410" s="1" t="s">
        <v>659</v>
      </c>
      <c r="BD410" s="1" t="s">
        <v>91</v>
      </c>
      <c r="BE410" s="1" t="s">
        <v>93</v>
      </c>
      <c r="BF410" s="1" t="s">
        <v>93</v>
      </c>
      <c r="BG410" s="1" t="s">
        <v>93</v>
      </c>
      <c r="BH410" s="1" t="s">
        <v>93</v>
      </c>
      <c r="BI410" s="1" t="s">
        <v>93</v>
      </c>
      <c r="BJ410" s="1" t="s">
        <v>93</v>
      </c>
      <c r="BK410" s="1" t="s">
        <v>138</v>
      </c>
      <c r="BL410" s="1" t="s">
        <v>138</v>
      </c>
      <c r="BM410" s="1" t="s">
        <v>666</v>
      </c>
      <c r="BN410" s="1" t="s">
        <v>208</v>
      </c>
      <c r="BO410" s="1" t="s">
        <v>78</v>
      </c>
      <c r="BP410" s="1" t="s">
        <v>667</v>
      </c>
    </row>
    <row r="411" spans="2:70" ht="14.85" customHeight="1">
      <c r="B411" s="1">
        <v>796</v>
      </c>
      <c r="C411" s="1" t="s">
        <v>1630</v>
      </c>
      <c r="D411" s="1">
        <v>6</v>
      </c>
      <c r="E411" s="1" t="s">
        <v>68</v>
      </c>
      <c r="F411" s="1" t="s">
        <v>1631</v>
      </c>
      <c r="G411" s="1" t="s">
        <v>1630</v>
      </c>
      <c r="H411" s="1" t="s">
        <v>1632</v>
      </c>
      <c r="I411" s="1">
        <v>2014</v>
      </c>
      <c r="J411" s="1" t="s">
        <v>1127</v>
      </c>
      <c r="K411"/>
      <c r="L411"/>
      <c r="M411"/>
      <c r="N411"/>
      <c r="O411"/>
      <c r="P411"/>
      <c r="Q411" s="1" t="s">
        <v>346</v>
      </c>
      <c r="R411"/>
      <c r="S411"/>
      <c r="T411"/>
      <c r="U411"/>
      <c r="V411"/>
      <c r="W411"/>
      <c r="X411"/>
      <c r="Y411"/>
      <c r="Z411"/>
      <c r="AA411"/>
      <c r="AB411"/>
      <c r="AC411" s="1" t="s">
        <v>135</v>
      </c>
      <c r="AI411" s="1" t="s">
        <v>88</v>
      </c>
      <c r="AO411" s="1" t="s">
        <v>128</v>
      </c>
      <c r="AP411" s="1" t="s">
        <v>104</v>
      </c>
      <c r="AQ411" s="1" t="s">
        <v>118</v>
      </c>
      <c r="AR411" s="1" t="s">
        <v>130</v>
      </c>
      <c r="AS411" s="1" t="s">
        <v>87</v>
      </c>
      <c r="AU411" s="1" t="s">
        <v>88</v>
      </c>
      <c r="AV411" s="1" t="s">
        <v>78</v>
      </c>
      <c r="AW411" s="1" t="s">
        <v>119</v>
      </c>
      <c r="AX411" s="1" t="s">
        <v>87</v>
      </c>
      <c r="AY411" s="1" t="s">
        <v>107</v>
      </c>
      <c r="AZ411" s="1" t="s">
        <v>89</v>
      </c>
      <c r="BA411" s="1" t="s">
        <v>89</v>
      </c>
      <c r="BB411" s="1" t="s">
        <v>90</v>
      </c>
      <c r="BC411" s="1" t="s">
        <v>665</v>
      </c>
      <c r="BD411" s="1" t="s">
        <v>137</v>
      </c>
      <c r="BE411" s="1" t="s">
        <v>93</v>
      </c>
      <c r="BF411" s="1" t="s">
        <v>92</v>
      </c>
      <c r="BG411" s="1" t="s">
        <v>92</v>
      </c>
      <c r="BH411" s="1" t="s">
        <v>93</v>
      </c>
      <c r="BI411" s="1" t="s">
        <v>123</v>
      </c>
      <c r="BJ411" s="1" t="s">
        <v>93</v>
      </c>
      <c r="BK411" s="1" t="s">
        <v>124</v>
      </c>
      <c r="BL411" s="1" t="s">
        <v>138</v>
      </c>
      <c r="BM411" s="1" t="s">
        <v>691</v>
      </c>
      <c r="BN411" s="1" t="s">
        <v>192</v>
      </c>
      <c r="BO411" s="1" t="s">
        <v>78</v>
      </c>
      <c r="BP411" s="1" t="s">
        <v>687</v>
      </c>
      <c r="BR411" s="1" t="s">
        <v>1633</v>
      </c>
    </row>
    <row r="412" spans="2:70" ht="14.85" customHeight="1">
      <c r="B412" s="1">
        <v>797</v>
      </c>
      <c r="C412" s="1" t="s">
        <v>1634</v>
      </c>
      <c r="D412" s="1">
        <v>6</v>
      </c>
      <c r="E412" s="1" t="s">
        <v>68</v>
      </c>
      <c r="F412" s="1" t="s">
        <v>1635</v>
      </c>
      <c r="G412" s="1" t="s">
        <v>1634</v>
      </c>
      <c r="H412" s="1" t="s">
        <v>1636</v>
      </c>
      <c r="I412" s="1">
        <v>2005</v>
      </c>
      <c r="J412" s="1" t="s">
        <v>97</v>
      </c>
      <c r="K412"/>
      <c r="L412"/>
      <c r="M412"/>
      <c r="N412"/>
      <c r="O412"/>
      <c r="P412"/>
      <c r="Q412"/>
      <c r="R412"/>
      <c r="S412"/>
      <c r="T412"/>
      <c r="U412"/>
      <c r="V412"/>
      <c r="W412"/>
      <c r="X412" s="1" t="s">
        <v>326</v>
      </c>
      <c r="Y412"/>
      <c r="Z412"/>
      <c r="AA412"/>
      <c r="AB412"/>
      <c r="AC412" s="1" t="s">
        <v>74</v>
      </c>
      <c r="AE412" s="1" t="s">
        <v>75</v>
      </c>
      <c r="AF412" s="1" t="s">
        <v>175</v>
      </c>
      <c r="AG412" s="1" t="s">
        <v>164</v>
      </c>
      <c r="AI412" s="1" t="s">
        <v>87</v>
      </c>
      <c r="AJ412" s="1" t="s">
        <v>309</v>
      </c>
      <c r="AK412" s="1" t="s">
        <v>80</v>
      </c>
      <c r="AM412" s="1" t="s">
        <v>167</v>
      </c>
      <c r="AN412" s="1" t="s">
        <v>739</v>
      </c>
      <c r="AO412" s="1" t="s">
        <v>83</v>
      </c>
      <c r="AP412" s="1" t="s">
        <v>104</v>
      </c>
      <c r="AQ412" s="1" t="s">
        <v>85</v>
      </c>
      <c r="AR412" s="1" t="s">
        <v>86</v>
      </c>
      <c r="AS412" s="1" t="s">
        <v>87</v>
      </c>
      <c r="AU412" s="1" t="s">
        <v>88</v>
      </c>
      <c r="AV412" s="1" t="s">
        <v>78</v>
      </c>
      <c r="AW412" s="1" t="s">
        <v>106</v>
      </c>
      <c r="AX412" s="1" t="s">
        <v>87</v>
      </c>
      <c r="AY412" s="1" t="s">
        <v>102</v>
      </c>
      <c r="AZ412" s="1" t="s">
        <v>89</v>
      </c>
      <c r="BA412" s="1" t="s">
        <v>89</v>
      </c>
      <c r="BB412" s="1" t="s">
        <v>665</v>
      </c>
      <c r="BC412" s="1" t="s">
        <v>665</v>
      </c>
      <c r="BD412" s="1" t="s">
        <v>91</v>
      </c>
      <c r="BE412" s="1" t="s">
        <v>93</v>
      </c>
      <c r="BF412" s="1" t="s">
        <v>93</v>
      </c>
      <c r="BG412" s="1" t="s">
        <v>93</v>
      </c>
      <c r="BH412" s="1" t="s">
        <v>93</v>
      </c>
      <c r="BI412" s="1" t="s">
        <v>93</v>
      </c>
      <c r="BJ412" s="1" t="s">
        <v>93</v>
      </c>
      <c r="BK412" s="1" t="s">
        <v>94</v>
      </c>
      <c r="BL412" s="1" t="s">
        <v>94</v>
      </c>
      <c r="BM412" s="1" t="s">
        <v>691</v>
      </c>
      <c r="BN412" s="1" t="s">
        <v>177</v>
      </c>
      <c r="BO412" s="1" t="s">
        <v>78</v>
      </c>
      <c r="BP412" s="1" t="s">
        <v>677</v>
      </c>
    </row>
    <row r="413" spans="2:70" ht="14.85" customHeight="1">
      <c r="B413" s="1">
        <v>798</v>
      </c>
      <c r="C413" s="1" t="s">
        <v>1637</v>
      </c>
      <c r="D413" s="1">
        <v>6</v>
      </c>
      <c r="E413" s="1" t="s">
        <v>68</v>
      </c>
      <c r="F413" s="1" t="s">
        <v>1638</v>
      </c>
      <c r="G413" s="1" t="s">
        <v>1637</v>
      </c>
      <c r="H413" s="1" t="s">
        <v>1639</v>
      </c>
      <c r="I413" s="1">
        <v>2014</v>
      </c>
      <c r="J413" s="1" t="s">
        <v>161</v>
      </c>
      <c r="K413"/>
      <c r="L413"/>
      <c r="M413"/>
      <c r="N413"/>
      <c r="O413" s="1" t="s">
        <v>96</v>
      </c>
      <c r="P413"/>
      <c r="Q413"/>
      <c r="R413"/>
      <c r="S413"/>
      <c r="T413"/>
      <c r="U413"/>
      <c r="V413"/>
      <c r="W413"/>
      <c r="X413"/>
      <c r="Y413"/>
      <c r="Z413"/>
      <c r="AA413"/>
      <c r="AB413"/>
      <c r="AC413" s="1" t="s">
        <v>135</v>
      </c>
      <c r="AI413" s="1" t="s">
        <v>88</v>
      </c>
      <c r="AO413" s="1" t="s">
        <v>84</v>
      </c>
      <c r="AP413" s="1" t="s">
        <v>83</v>
      </c>
      <c r="AQ413" s="1" t="s">
        <v>85</v>
      </c>
      <c r="AR413" s="1" t="s">
        <v>102</v>
      </c>
      <c r="AS413" s="1" t="s">
        <v>87</v>
      </c>
      <c r="AU413" s="1" t="s">
        <v>88</v>
      </c>
      <c r="AV413" s="1" t="s">
        <v>78</v>
      </c>
      <c r="AW413" s="1" t="s">
        <v>119</v>
      </c>
      <c r="AX413" s="1" t="s">
        <v>87</v>
      </c>
      <c r="AY413" s="1" t="s">
        <v>107</v>
      </c>
      <c r="AZ413" s="1" t="s">
        <v>89</v>
      </c>
      <c r="BA413" s="1" t="s">
        <v>89</v>
      </c>
      <c r="BB413" s="1" t="s">
        <v>659</v>
      </c>
      <c r="BC413" s="1" t="s">
        <v>659</v>
      </c>
      <c r="BD413" s="1" t="s">
        <v>137</v>
      </c>
      <c r="BE413" s="1" t="s">
        <v>92</v>
      </c>
      <c r="BF413" s="1" t="s">
        <v>92</v>
      </c>
      <c r="BG413" s="1" t="s">
        <v>93</v>
      </c>
      <c r="BH413" s="1" t="s">
        <v>92</v>
      </c>
      <c r="BI413" s="1" t="s">
        <v>123</v>
      </c>
      <c r="BJ413" s="1" t="s">
        <v>92</v>
      </c>
      <c r="BK413" s="1" t="s">
        <v>94</v>
      </c>
      <c r="BL413" s="1" t="s">
        <v>94</v>
      </c>
      <c r="BM413" s="1" t="s">
        <v>691</v>
      </c>
      <c r="BN413" s="1" t="s">
        <v>192</v>
      </c>
      <c r="BO413" s="1" t="s">
        <v>78</v>
      </c>
      <c r="BP413" s="1" t="s">
        <v>677</v>
      </c>
    </row>
    <row r="414" spans="2:70" ht="14.85" customHeight="1">
      <c r="B414" s="1">
        <v>800</v>
      </c>
      <c r="C414" s="1" t="s">
        <v>1640</v>
      </c>
      <c r="D414" s="1">
        <v>6</v>
      </c>
      <c r="E414" s="1" t="s">
        <v>68</v>
      </c>
      <c r="F414" s="1" t="s">
        <v>1641</v>
      </c>
      <c r="G414" s="1" t="s">
        <v>1640</v>
      </c>
      <c r="H414" s="1" t="s">
        <v>1642</v>
      </c>
      <c r="I414" s="1">
        <v>1993</v>
      </c>
      <c r="J414" s="1" t="s">
        <v>95</v>
      </c>
      <c r="K414"/>
      <c r="L414"/>
      <c r="M414"/>
      <c r="N414"/>
      <c r="O414"/>
      <c r="P414"/>
      <c r="Q414"/>
      <c r="R414"/>
      <c r="S414"/>
      <c r="T414"/>
      <c r="U414"/>
      <c r="V414"/>
      <c r="W414"/>
      <c r="X414"/>
      <c r="Y414"/>
      <c r="Z414"/>
      <c r="AA414" s="1" t="s">
        <v>391</v>
      </c>
      <c r="AB414" s="1"/>
      <c r="AC414" s="1" t="s">
        <v>148</v>
      </c>
      <c r="AE414" s="1" t="s">
        <v>75</v>
      </c>
      <c r="AF414" s="1" t="s">
        <v>175</v>
      </c>
      <c r="AG414" s="1" t="s">
        <v>77</v>
      </c>
      <c r="AI414" s="1" t="s">
        <v>87</v>
      </c>
      <c r="AJ414" s="1" t="s">
        <v>309</v>
      </c>
      <c r="AK414" s="1" t="s">
        <v>80</v>
      </c>
      <c r="AM414" s="1" t="s">
        <v>222</v>
      </c>
      <c r="AN414" s="1" t="s">
        <v>657</v>
      </c>
      <c r="AO414" s="1" t="s">
        <v>104</v>
      </c>
      <c r="AP414" s="1" t="s">
        <v>83</v>
      </c>
      <c r="AQ414" s="1" t="s">
        <v>85</v>
      </c>
      <c r="AR414" s="1" t="s">
        <v>105</v>
      </c>
      <c r="AS414" s="1" t="s">
        <v>87</v>
      </c>
      <c r="AU414" s="1" t="s">
        <v>88</v>
      </c>
      <c r="AV414" s="1" t="s">
        <v>78</v>
      </c>
      <c r="AW414" s="1" t="s">
        <v>119</v>
      </c>
      <c r="AX414" s="1" t="s">
        <v>87</v>
      </c>
      <c r="AY414" s="1" t="s">
        <v>107</v>
      </c>
      <c r="AZ414" s="1" t="s">
        <v>170</v>
      </c>
      <c r="BA414" s="1" t="s">
        <v>89</v>
      </c>
      <c r="BB414" s="1" t="s">
        <v>230</v>
      </c>
      <c r="BC414" s="1" t="s">
        <v>773</v>
      </c>
      <c r="BD414" s="1" t="s">
        <v>137</v>
      </c>
      <c r="BE414" s="1" t="s">
        <v>93</v>
      </c>
      <c r="BF414" s="1" t="s">
        <v>92</v>
      </c>
      <c r="BG414" s="1" t="s">
        <v>92</v>
      </c>
      <c r="BH414" s="1" t="s">
        <v>93</v>
      </c>
      <c r="BI414" s="1" t="s">
        <v>92</v>
      </c>
      <c r="BJ414" s="1" t="s">
        <v>92</v>
      </c>
      <c r="BK414" s="1" t="s">
        <v>138</v>
      </c>
      <c r="BL414" s="1" t="s">
        <v>138</v>
      </c>
      <c r="BM414" s="1" t="s">
        <v>686</v>
      </c>
      <c r="BN414" s="1" t="s">
        <v>139</v>
      </c>
      <c r="BO414" s="1" t="s">
        <v>78</v>
      </c>
      <c r="BP414" s="1" t="s">
        <v>687</v>
      </c>
    </row>
    <row r="415" spans="2:70" ht="14.85" customHeight="1">
      <c r="B415" s="1">
        <v>801</v>
      </c>
      <c r="C415" s="1" t="s">
        <v>1643</v>
      </c>
      <c r="D415" s="1">
        <v>6</v>
      </c>
      <c r="E415" s="1" t="s">
        <v>68</v>
      </c>
      <c r="F415" s="1" t="s">
        <v>1644</v>
      </c>
      <c r="G415" s="1" t="s">
        <v>1643</v>
      </c>
      <c r="H415" s="1" t="s">
        <v>1645</v>
      </c>
      <c r="I415" s="1">
        <v>1978</v>
      </c>
      <c r="J415" s="1" t="s">
        <v>95</v>
      </c>
      <c r="K415"/>
      <c r="L415"/>
      <c r="M415"/>
      <c r="N415"/>
      <c r="O415"/>
      <c r="P415"/>
      <c r="Q415"/>
      <c r="R415"/>
      <c r="S415"/>
      <c r="T415"/>
      <c r="U415"/>
      <c r="V415"/>
      <c r="W415"/>
      <c r="X415"/>
      <c r="Y415"/>
      <c r="Z415"/>
      <c r="AA415" s="1" t="s">
        <v>391</v>
      </c>
      <c r="AB415" s="1"/>
      <c r="AC415" s="1" t="s">
        <v>148</v>
      </c>
      <c r="AE415" s="1" t="s">
        <v>75</v>
      </c>
      <c r="AF415" s="1" t="s">
        <v>206</v>
      </c>
      <c r="AG415" s="1" t="s">
        <v>77</v>
      </c>
      <c r="AI415" s="1" t="s">
        <v>87</v>
      </c>
      <c r="AJ415" s="1" t="s">
        <v>309</v>
      </c>
      <c r="AK415" s="1" t="s">
        <v>166</v>
      </c>
      <c r="AM415" s="1" t="s">
        <v>222</v>
      </c>
      <c r="AN415" s="1" t="s">
        <v>657</v>
      </c>
      <c r="AO415" s="1" t="s">
        <v>83</v>
      </c>
      <c r="AP415" s="1" t="s">
        <v>83</v>
      </c>
      <c r="AQ415" s="1" t="s">
        <v>196</v>
      </c>
      <c r="AR415" s="1" t="s">
        <v>169</v>
      </c>
      <c r="AS415" s="1" t="s">
        <v>87</v>
      </c>
      <c r="AU415" s="1" t="s">
        <v>88</v>
      </c>
      <c r="AV415" s="1" t="s">
        <v>78</v>
      </c>
      <c r="AW415" s="1" t="s">
        <v>119</v>
      </c>
      <c r="AX415" s="1" t="s">
        <v>87</v>
      </c>
      <c r="AY415" s="1" t="s">
        <v>107</v>
      </c>
      <c r="AZ415" s="1" t="s">
        <v>170</v>
      </c>
      <c r="BA415" s="1" t="s">
        <v>89</v>
      </c>
      <c r="BB415" s="1" t="s">
        <v>665</v>
      </c>
      <c r="BC415" s="1" t="s">
        <v>665</v>
      </c>
      <c r="BD415" s="1" t="s">
        <v>137</v>
      </c>
      <c r="BE415" s="1" t="s">
        <v>93</v>
      </c>
      <c r="BF415" s="1" t="s">
        <v>93</v>
      </c>
      <c r="BG415" s="1" t="s">
        <v>93</v>
      </c>
      <c r="BH415" s="1" t="s">
        <v>93</v>
      </c>
      <c r="BI415" s="1" t="s">
        <v>93</v>
      </c>
      <c r="BJ415" s="1" t="s">
        <v>93</v>
      </c>
      <c r="BK415" s="1" t="s">
        <v>94</v>
      </c>
      <c r="BL415" s="1" t="s">
        <v>94</v>
      </c>
      <c r="BM415" s="1" t="s">
        <v>686</v>
      </c>
      <c r="BN415" s="1" t="s">
        <v>139</v>
      </c>
      <c r="BO415" s="1" t="s">
        <v>78</v>
      </c>
      <c r="BP415" s="1" t="s">
        <v>677</v>
      </c>
    </row>
    <row r="416" spans="2:70" ht="14.85" customHeight="1">
      <c r="B416" s="1">
        <v>805</v>
      </c>
      <c r="C416" s="1" t="s">
        <v>1646</v>
      </c>
      <c r="D416" s="1">
        <v>6</v>
      </c>
      <c r="E416" s="1" t="s">
        <v>68</v>
      </c>
      <c r="F416" s="1" t="s">
        <v>1647</v>
      </c>
      <c r="G416" s="1" t="s">
        <v>1646</v>
      </c>
      <c r="H416" s="1" t="s">
        <v>1648</v>
      </c>
      <c r="I416" s="1">
        <v>2012</v>
      </c>
      <c r="J416" s="1" t="s">
        <v>697</v>
      </c>
      <c r="K416"/>
      <c r="L416"/>
      <c r="M416"/>
      <c r="N416"/>
      <c r="O416"/>
      <c r="P416"/>
      <c r="Q416"/>
      <c r="R416"/>
      <c r="S416"/>
      <c r="T416"/>
      <c r="U416"/>
      <c r="V416"/>
      <c r="W416"/>
      <c r="X416"/>
      <c r="Y416"/>
      <c r="Z416" s="1" t="s">
        <v>245</v>
      </c>
      <c r="AA416"/>
      <c r="AB416"/>
      <c r="AC416" s="1" t="s">
        <v>148</v>
      </c>
      <c r="AE416" s="1" t="s">
        <v>162</v>
      </c>
      <c r="AF416" s="1" t="s">
        <v>206</v>
      </c>
      <c r="AG416" s="1" t="s">
        <v>156</v>
      </c>
      <c r="AH416" s="1" t="s">
        <v>1649</v>
      </c>
      <c r="AI416" s="1" t="s">
        <v>87</v>
      </c>
      <c r="AJ416" s="1" t="s">
        <v>79</v>
      </c>
      <c r="AK416" s="1" t="s">
        <v>80</v>
      </c>
      <c r="AM416" s="1" t="s">
        <v>81</v>
      </c>
      <c r="AN416" s="1" t="s">
        <v>718</v>
      </c>
      <c r="AO416" s="1" t="s">
        <v>83</v>
      </c>
      <c r="AP416" s="1" t="s">
        <v>83</v>
      </c>
      <c r="AQ416" s="1" t="s">
        <v>196</v>
      </c>
      <c r="AR416" s="1" t="s">
        <v>86</v>
      </c>
      <c r="AS416" s="1" t="s">
        <v>87</v>
      </c>
      <c r="AU416" s="1" t="s">
        <v>88</v>
      </c>
      <c r="AV416" s="1" t="s">
        <v>78</v>
      </c>
      <c r="AW416" s="1" t="s">
        <v>106</v>
      </c>
      <c r="AX416" s="1" t="s">
        <v>87</v>
      </c>
      <c r="AY416" s="1" t="s">
        <v>107</v>
      </c>
      <c r="AZ416" s="1" t="s">
        <v>170</v>
      </c>
      <c r="BA416" s="1" t="s">
        <v>170</v>
      </c>
      <c r="BB416" s="1" t="s">
        <v>658</v>
      </c>
      <c r="BC416" s="1" t="s">
        <v>659</v>
      </c>
      <c r="BD416" s="1" t="s">
        <v>91</v>
      </c>
      <c r="BE416" s="1" t="s">
        <v>93</v>
      </c>
      <c r="BF416" s="1" t="s">
        <v>92</v>
      </c>
      <c r="BG416" s="1" t="s">
        <v>93</v>
      </c>
      <c r="BH416" s="1" t="s">
        <v>93</v>
      </c>
      <c r="BI416" s="1" t="s">
        <v>93</v>
      </c>
      <c r="BJ416" s="1" t="s">
        <v>93</v>
      </c>
      <c r="BK416" s="1" t="s">
        <v>138</v>
      </c>
      <c r="BL416" s="1" t="s">
        <v>94</v>
      </c>
      <c r="BM416" s="1" t="s">
        <v>691</v>
      </c>
      <c r="BN416" s="1" t="s">
        <v>139</v>
      </c>
      <c r="BO416" s="1" t="s">
        <v>78</v>
      </c>
      <c r="BP416" s="1" t="s">
        <v>687</v>
      </c>
    </row>
    <row r="417" spans="2:70" ht="14.85" customHeight="1">
      <c r="B417" s="1">
        <v>806</v>
      </c>
      <c r="C417" s="1" t="s">
        <v>1650</v>
      </c>
      <c r="D417" s="1">
        <v>6</v>
      </c>
      <c r="E417" s="1" t="s">
        <v>68</v>
      </c>
      <c r="F417" s="1" t="s">
        <v>1651</v>
      </c>
      <c r="G417" s="1" t="s">
        <v>1650</v>
      </c>
      <c r="H417" s="1" t="s">
        <v>1652</v>
      </c>
      <c r="I417" s="1">
        <v>2012</v>
      </c>
      <c r="J417" s="1" t="s">
        <v>95</v>
      </c>
      <c r="K417"/>
      <c r="L417"/>
      <c r="M417"/>
      <c r="N417"/>
      <c r="O417"/>
      <c r="P417"/>
      <c r="Q417"/>
      <c r="R417"/>
      <c r="S417"/>
      <c r="T417"/>
      <c r="U417"/>
      <c r="V417"/>
      <c r="W417"/>
      <c r="X417"/>
      <c r="Y417"/>
      <c r="Z417"/>
      <c r="AA417" s="1" t="s">
        <v>245</v>
      </c>
      <c r="AB417" s="1"/>
      <c r="AC417" s="1" t="s">
        <v>148</v>
      </c>
      <c r="AE417" s="1" t="s">
        <v>87</v>
      </c>
      <c r="AF417" s="1" t="s">
        <v>175</v>
      </c>
      <c r="AG417" s="1" t="s">
        <v>164</v>
      </c>
      <c r="AI417" s="1" t="s">
        <v>87</v>
      </c>
      <c r="AJ417" s="1" t="s">
        <v>116</v>
      </c>
      <c r="AK417" s="1" t="s">
        <v>272</v>
      </c>
      <c r="AN417" s="1" t="s">
        <v>739</v>
      </c>
      <c r="AO417" s="1" t="s">
        <v>83</v>
      </c>
      <c r="AP417" s="1" t="s">
        <v>83</v>
      </c>
      <c r="AQ417" s="1" t="s">
        <v>196</v>
      </c>
      <c r="AR417" s="1" t="s">
        <v>105</v>
      </c>
      <c r="AS417" s="1" t="s">
        <v>87</v>
      </c>
      <c r="AU417" s="1" t="s">
        <v>88</v>
      </c>
      <c r="AV417" s="1" t="s">
        <v>78</v>
      </c>
      <c r="AW417" s="1" t="s">
        <v>119</v>
      </c>
      <c r="AX417" s="1" t="s">
        <v>87</v>
      </c>
      <c r="AY417" s="1" t="s">
        <v>107</v>
      </c>
      <c r="AZ417" s="1" t="s">
        <v>170</v>
      </c>
      <c r="BA417" s="1" t="s">
        <v>170</v>
      </c>
      <c r="BB417" s="1" t="s">
        <v>230</v>
      </c>
      <c r="BC417" s="1" t="s">
        <v>773</v>
      </c>
      <c r="BD417" s="1" t="s">
        <v>91</v>
      </c>
      <c r="BE417" s="1" t="s">
        <v>93</v>
      </c>
      <c r="BF417" s="1" t="s">
        <v>93</v>
      </c>
      <c r="BG417" s="1" t="s">
        <v>93</v>
      </c>
      <c r="BH417" s="1" t="s">
        <v>93</v>
      </c>
      <c r="BI417" s="1" t="s">
        <v>93</v>
      </c>
      <c r="BJ417" s="1" t="s">
        <v>93</v>
      </c>
      <c r="BK417" s="1" t="s">
        <v>138</v>
      </c>
      <c r="BL417" s="1" t="s">
        <v>138</v>
      </c>
      <c r="BM417" s="1" t="s">
        <v>691</v>
      </c>
      <c r="BN417" s="1" t="s">
        <v>208</v>
      </c>
      <c r="BO417" s="1" t="s">
        <v>78</v>
      </c>
      <c r="BP417" s="1" t="s">
        <v>687</v>
      </c>
    </row>
    <row r="418" spans="2:70" ht="14.85" customHeight="1">
      <c r="B418" s="1">
        <v>807</v>
      </c>
      <c r="C418" s="1" t="s">
        <v>1653</v>
      </c>
      <c r="D418" s="1">
        <v>6</v>
      </c>
      <c r="E418" s="1" t="s">
        <v>68</v>
      </c>
      <c r="F418" s="1" t="s">
        <v>1654</v>
      </c>
      <c r="G418" s="1" t="s">
        <v>1653</v>
      </c>
      <c r="H418" s="1" t="s">
        <v>1655</v>
      </c>
      <c r="I418" s="1">
        <v>2012</v>
      </c>
      <c r="J418" s="1" t="s">
        <v>697</v>
      </c>
      <c r="K418"/>
      <c r="L418"/>
      <c r="M418"/>
      <c r="N418"/>
      <c r="O418"/>
      <c r="P418"/>
      <c r="Q418"/>
      <c r="R418"/>
      <c r="S418"/>
      <c r="T418"/>
      <c r="U418"/>
      <c r="V418"/>
      <c r="W418"/>
      <c r="X418"/>
      <c r="Y418"/>
      <c r="Z418" s="1" t="s">
        <v>245</v>
      </c>
      <c r="AA418"/>
      <c r="AB418"/>
      <c r="AC418" s="1" t="s">
        <v>135</v>
      </c>
      <c r="AI418" s="1" t="s">
        <v>88</v>
      </c>
      <c r="AO418" s="1" t="s">
        <v>83</v>
      </c>
      <c r="AP418" s="1" t="s">
        <v>104</v>
      </c>
      <c r="AQ418" s="1" t="s">
        <v>118</v>
      </c>
      <c r="AR418" s="1" t="s">
        <v>86</v>
      </c>
      <c r="AS418" s="1" t="s">
        <v>87</v>
      </c>
      <c r="AU418" s="1" t="s">
        <v>88</v>
      </c>
      <c r="AV418" s="1" t="s">
        <v>78</v>
      </c>
      <c r="AW418" s="1" t="s">
        <v>106</v>
      </c>
      <c r="AX418" s="1" t="s">
        <v>87</v>
      </c>
      <c r="AY418" s="1" t="s">
        <v>107</v>
      </c>
      <c r="AZ418" s="1" t="s">
        <v>170</v>
      </c>
      <c r="BA418" s="1" t="s">
        <v>170</v>
      </c>
      <c r="BB418" s="1" t="s">
        <v>773</v>
      </c>
      <c r="BC418" s="1" t="s">
        <v>230</v>
      </c>
      <c r="BD418" s="1" t="s">
        <v>91</v>
      </c>
      <c r="BE418" s="1" t="s">
        <v>93</v>
      </c>
      <c r="BF418" s="1" t="s">
        <v>93</v>
      </c>
      <c r="BG418" s="1" t="s">
        <v>93</v>
      </c>
      <c r="BH418" s="1" t="s">
        <v>93</v>
      </c>
      <c r="BI418" s="1" t="s">
        <v>93</v>
      </c>
      <c r="BJ418" s="1" t="s">
        <v>93</v>
      </c>
      <c r="BK418" s="1" t="s">
        <v>138</v>
      </c>
      <c r="BL418" s="1" t="s">
        <v>138</v>
      </c>
      <c r="BM418" s="1" t="s">
        <v>691</v>
      </c>
      <c r="BN418" s="1" t="s">
        <v>208</v>
      </c>
      <c r="BO418" s="1" t="s">
        <v>78</v>
      </c>
      <c r="BP418" s="1" t="s">
        <v>677</v>
      </c>
    </row>
    <row r="419" spans="2:70" ht="14.85" customHeight="1">
      <c r="B419" s="1">
        <v>811</v>
      </c>
      <c r="C419" s="1" t="s">
        <v>1656</v>
      </c>
      <c r="D419" s="1">
        <v>6</v>
      </c>
      <c r="E419" s="1" t="s">
        <v>68</v>
      </c>
      <c r="F419" s="1" t="s">
        <v>1657</v>
      </c>
      <c r="G419" s="1" t="s">
        <v>1656</v>
      </c>
      <c r="H419" s="1" t="s">
        <v>1658</v>
      </c>
      <c r="I419" s="1">
        <v>2015</v>
      </c>
      <c r="J419" s="1" t="s">
        <v>697</v>
      </c>
      <c r="K419"/>
      <c r="L419"/>
      <c r="M419"/>
      <c r="N419"/>
      <c r="O419"/>
      <c r="P419"/>
      <c r="Q419"/>
      <c r="R419"/>
      <c r="S419"/>
      <c r="T419"/>
      <c r="U419"/>
      <c r="V419"/>
      <c r="W419"/>
      <c r="X419"/>
      <c r="Y419"/>
      <c r="Z419" s="1" t="s">
        <v>245</v>
      </c>
      <c r="AA419"/>
      <c r="AB419"/>
      <c r="AC419" s="1" t="s">
        <v>156</v>
      </c>
      <c r="AD419" s="1" t="s">
        <v>1659</v>
      </c>
      <c r="AI419" s="1" t="s">
        <v>88</v>
      </c>
      <c r="AO419" s="1" t="s">
        <v>83</v>
      </c>
      <c r="AP419" s="1" t="s">
        <v>104</v>
      </c>
      <c r="AQ419" s="1" t="s">
        <v>196</v>
      </c>
      <c r="AR419" s="1" t="s">
        <v>130</v>
      </c>
      <c r="AS419" s="1" t="s">
        <v>87</v>
      </c>
      <c r="AU419" s="1" t="s">
        <v>88</v>
      </c>
      <c r="AV419" s="1" t="s">
        <v>87</v>
      </c>
      <c r="AX419" s="1" t="s">
        <v>88</v>
      </c>
      <c r="AZ419" s="1" t="s">
        <v>183</v>
      </c>
      <c r="BA419" s="1" t="s">
        <v>89</v>
      </c>
      <c r="BB419" s="1" t="s">
        <v>665</v>
      </c>
      <c r="BC419" s="1" t="s">
        <v>665</v>
      </c>
      <c r="BD419" s="1" t="s">
        <v>144</v>
      </c>
      <c r="BE419" s="1" t="s">
        <v>93</v>
      </c>
      <c r="BF419" s="1" t="s">
        <v>92</v>
      </c>
      <c r="BG419" s="1" t="s">
        <v>93</v>
      </c>
      <c r="BH419" s="1" t="s">
        <v>93</v>
      </c>
      <c r="BI419" s="1" t="s">
        <v>123</v>
      </c>
      <c r="BJ419" s="1" t="s">
        <v>92</v>
      </c>
      <c r="BK419" s="1" t="s">
        <v>138</v>
      </c>
      <c r="BL419" s="1" t="s">
        <v>138</v>
      </c>
      <c r="BM419" s="1" t="s">
        <v>109</v>
      </c>
      <c r="BN419" s="1" t="s">
        <v>177</v>
      </c>
      <c r="BO419" s="1" t="s">
        <v>78</v>
      </c>
      <c r="BP419" s="1" t="s">
        <v>677</v>
      </c>
    </row>
    <row r="420" spans="2:70" ht="14.85" customHeight="1">
      <c r="B420" s="1">
        <v>813</v>
      </c>
      <c r="C420" s="1" t="s">
        <v>1660</v>
      </c>
      <c r="D420" s="1">
        <v>6</v>
      </c>
      <c r="E420" s="1" t="s">
        <v>68</v>
      </c>
      <c r="F420" s="1" t="s">
        <v>1661</v>
      </c>
      <c r="G420" s="1" t="s">
        <v>1660</v>
      </c>
      <c r="H420" s="1" t="s">
        <v>1662</v>
      </c>
      <c r="I420" s="1">
        <v>1984</v>
      </c>
      <c r="J420" s="1" t="s">
        <v>95</v>
      </c>
      <c r="K420"/>
      <c r="L420"/>
      <c r="M420"/>
      <c r="N420"/>
      <c r="O420"/>
      <c r="P420"/>
      <c r="Q420"/>
      <c r="R420"/>
      <c r="S420"/>
      <c r="T420"/>
      <c r="U420"/>
      <c r="V420"/>
      <c r="W420"/>
      <c r="X420"/>
      <c r="Y420"/>
      <c r="Z420"/>
      <c r="AA420" s="1" t="s">
        <v>96</v>
      </c>
      <c r="AB420" s="1"/>
      <c r="AC420" s="1" t="s">
        <v>74</v>
      </c>
      <c r="AE420" s="1" t="s">
        <v>75</v>
      </c>
      <c r="AF420" s="1" t="s">
        <v>76</v>
      </c>
      <c r="AG420" s="1" t="s">
        <v>164</v>
      </c>
      <c r="AI420" s="1" t="s">
        <v>87</v>
      </c>
      <c r="AJ420" s="1" t="s">
        <v>309</v>
      </c>
      <c r="AK420" s="1" t="s">
        <v>166</v>
      </c>
      <c r="AM420" s="1" t="s">
        <v>222</v>
      </c>
      <c r="AN420" s="1" t="s">
        <v>739</v>
      </c>
      <c r="AO420" s="1" t="s">
        <v>83</v>
      </c>
      <c r="AP420" s="1" t="s">
        <v>104</v>
      </c>
      <c r="AQ420" s="1" t="s">
        <v>196</v>
      </c>
      <c r="AR420" s="1" t="s">
        <v>105</v>
      </c>
      <c r="AS420" s="1" t="s">
        <v>87</v>
      </c>
      <c r="AU420" s="1" t="s">
        <v>88</v>
      </c>
      <c r="AV420" s="1" t="s">
        <v>78</v>
      </c>
      <c r="AW420" s="1" t="s">
        <v>119</v>
      </c>
      <c r="AX420" s="1" t="s">
        <v>87</v>
      </c>
      <c r="AY420" s="1" t="s">
        <v>107</v>
      </c>
      <c r="AZ420" s="1" t="s">
        <v>89</v>
      </c>
      <c r="BA420" s="1" t="s">
        <v>89</v>
      </c>
      <c r="BB420" s="1" t="s">
        <v>665</v>
      </c>
      <c r="BC420" s="1" t="s">
        <v>665</v>
      </c>
      <c r="BD420" s="1" t="s">
        <v>144</v>
      </c>
      <c r="BE420" s="1" t="s">
        <v>93</v>
      </c>
      <c r="BF420" s="1" t="s">
        <v>93</v>
      </c>
      <c r="BG420" s="1" t="s">
        <v>93</v>
      </c>
      <c r="BH420" s="1" t="s">
        <v>93</v>
      </c>
      <c r="BI420" s="1" t="s">
        <v>93</v>
      </c>
      <c r="BJ420" s="1" t="s">
        <v>93</v>
      </c>
      <c r="BK420" s="1" t="s">
        <v>138</v>
      </c>
      <c r="BL420" s="1" t="s">
        <v>138</v>
      </c>
      <c r="BM420" s="1" t="s">
        <v>672</v>
      </c>
      <c r="BN420" s="1" t="s">
        <v>139</v>
      </c>
      <c r="BO420" s="1" t="s">
        <v>78</v>
      </c>
      <c r="BP420" s="1" t="s">
        <v>677</v>
      </c>
      <c r="BR420" s="1" t="s">
        <v>1663</v>
      </c>
    </row>
    <row r="421" spans="2:70" ht="14.85" customHeight="1">
      <c r="B421" s="1">
        <v>815</v>
      </c>
      <c r="C421" s="1" t="s">
        <v>1664</v>
      </c>
      <c r="D421" s="1">
        <v>6</v>
      </c>
      <c r="E421" s="1" t="s">
        <v>68</v>
      </c>
      <c r="F421" s="1" t="s">
        <v>1665</v>
      </c>
      <c r="G421" s="1" t="s">
        <v>1664</v>
      </c>
      <c r="H421" s="1" t="s">
        <v>1666</v>
      </c>
      <c r="I421" s="1">
        <v>2012</v>
      </c>
      <c r="J421" s="1" t="s">
        <v>305</v>
      </c>
      <c r="K421"/>
      <c r="L421"/>
      <c r="M421"/>
      <c r="N421"/>
      <c r="O421"/>
      <c r="P421"/>
      <c r="Q421"/>
      <c r="R421"/>
      <c r="S421"/>
      <c r="T421"/>
      <c r="U421"/>
      <c r="V421"/>
      <c r="W421" s="1" t="s">
        <v>391</v>
      </c>
      <c r="X421"/>
      <c r="Y421"/>
      <c r="Z421"/>
      <c r="AA421"/>
      <c r="AB421"/>
      <c r="AC421" s="1" t="s">
        <v>135</v>
      </c>
      <c r="AI421" s="1" t="s">
        <v>88</v>
      </c>
      <c r="AO421" s="1" t="s">
        <v>128</v>
      </c>
      <c r="AP421" s="1" t="s">
        <v>84</v>
      </c>
      <c r="AQ421" s="1" t="s">
        <v>118</v>
      </c>
      <c r="AR421" s="1" t="s">
        <v>105</v>
      </c>
      <c r="AS421" s="1" t="s">
        <v>87</v>
      </c>
      <c r="AU421" s="1" t="s">
        <v>88</v>
      </c>
      <c r="AV421" s="1" t="s">
        <v>78</v>
      </c>
      <c r="AW421" s="1" t="s">
        <v>106</v>
      </c>
      <c r="AX421" s="1" t="s">
        <v>87</v>
      </c>
      <c r="AY421" s="1" t="s">
        <v>107</v>
      </c>
      <c r="AZ421" s="1" t="s">
        <v>89</v>
      </c>
      <c r="BA421" s="1" t="s">
        <v>89</v>
      </c>
      <c r="BB421" s="1" t="s">
        <v>230</v>
      </c>
      <c r="BC421" s="1" t="s">
        <v>230</v>
      </c>
      <c r="BD421" s="1" t="s">
        <v>137</v>
      </c>
      <c r="BE421" s="1" t="s">
        <v>93</v>
      </c>
      <c r="BF421" s="1" t="s">
        <v>92</v>
      </c>
      <c r="BG421" s="1" t="s">
        <v>93</v>
      </c>
      <c r="BH421" s="1" t="s">
        <v>93</v>
      </c>
      <c r="BI421" s="1" t="s">
        <v>92</v>
      </c>
      <c r="BJ421" s="1" t="s">
        <v>93</v>
      </c>
      <c r="BK421" s="1" t="s">
        <v>102</v>
      </c>
      <c r="BL421" s="1" t="s">
        <v>94</v>
      </c>
      <c r="BM421" s="1" t="s">
        <v>666</v>
      </c>
      <c r="BN421" s="1" t="s">
        <v>192</v>
      </c>
      <c r="BO421" s="1" t="s">
        <v>78</v>
      </c>
      <c r="BP421" s="1" t="s">
        <v>687</v>
      </c>
    </row>
    <row r="422" spans="2:70" ht="14.85" customHeight="1">
      <c r="B422" s="1">
        <v>816</v>
      </c>
      <c r="C422" s="1" t="s">
        <v>1667</v>
      </c>
      <c r="D422" s="1">
        <v>6</v>
      </c>
      <c r="E422" s="1" t="s">
        <v>68</v>
      </c>
      <c r="F422" s="1" t="s">
        <v>1668</v>
      </c>
      <c r="G422" s="1" t="s">
        <v>1667</v>
      </c>
      <c r="H422" s="1" t="s">
        <v>1669</v>
      </c>
      <c r="I422" s="1">
        <v>2006</v>
      </c>
      <c r="J422" s="1" t="s">
        <v>97</v>
      </c>
      <c r="K422"/>
      <c r="L422"/>
      <c r="M422"/>
      <c r="N422"/>
      <c r="O422"/>
      <c r="P422"/>
      <c r="Q422"/>
      <c r="R422"/>
      <c r="S422"/>
      <c r="T422"/>
      <c r="U422"/>
      <c r="V422"/>
      <c r="W422"/>
      <c r="X422" s="1" t="s">
        <v>326</v>
      </c>
      <c r="Y422"/>
      <c r="Z422"/>
      <c r="AA422"/>
      <c r="AB422"/>
      <c r="AC422" s="1" t="s">
        <v>135</v>
      </c>
      <c r="AI422" s="1" t="s">
        <v>88</v>
      </c>
      <c r="AO422" s="1" t="s">
        <v>104</v>
      </c>
      <c r="AP422" s="1" t="s">
        <v>84</v>
      </c>
      <c r="AQ422" s="1" t="s">
        <v>118</v>
      </c>
      <c r="AR422" s="1" t="s">
        <v>86</v>
      </c>
      <c r="AS422" s="1" t="s">
        <v>87</v>
      </c>
      <c r="AU422" s="1" t="s">
        <v>88</v>
      </c>
      <c r="AV422" s="1" t="s">
        <v>78</v>
      </c>
      <c r="AW422" s="1" t="s">
        <v>119</v>
      </c>
      <c r="AX422" s="1" t="s">
        <v>78</v>
      </c>
      <c r="AY422" s="1" t="s">
        <v>107</v>
      </c>
      <c r="AZ422" s="1" t="s">
        <v>89</v>
      </c>
      <c r="BA422" s="1" t="s">
        <v>89</v>
      </c>
      <c r="BB422" s="1" t="s">
        <v>102</v>
      </c>
      <c r="BC422" s="1" t="s">
        <v>665</v>
      </c>
      <c r="BD422" s="1" t="s">
        <v>91</v>
      </c>
      <c r="BE422" s="1" t="s">
        <v>92</v>
      </c>
      <c r="BF422" s="1" t="s">
        <v>123</v>
      </c>
      <c r="BG422" s="1" t="s">
        <v>92</v>
      </c>
      <c r="BH422" s="1" t="s">
        <v>92</v>
      </c>
      <c r="BI422" s="1" t="s">
        <v>92</v>
      </c>
      <c r="BJ422" s="1" t="s">
        <v>123</v>
      </c>
      <c r="BK422" s="1" t="s">
        <v>124</v>
      </c>
      <c r="BL422" s="1" t="s">
        <v>124</v>
      </c>
      <c r="BM422" s="1" t="s">
        <v>691</v>
      </c>
      <c r="BN422" s="1" t="s">
        <v>192</v>
      </c>
      <c r="BO422" s="1" t="s">
        <v>78</v>
      </c>
      <c r="BP422" s="1" t="s">
        <v>667</v>
      </c>
      <c r="BR422" s="1" t="s">
        <v>1670</v>
      </c>
    </row>
    <row r="423" spans="2:70" ht="14.85" customHeight="1">
      <c r="B423" s="1">
        <v>817</v>
      </c>
      <c r="C423" s="1" t="s">
        <v>1671</v>
      </c>
      <c r="D423" s="1">
        <v>6</v>
      </c>
      <c r="E423" s="1" t="s">
        <v>68</v>
      </c>
      <c r="F423" s="1" t="s">
        <v>1672</v>
      </c>
      <c r="G423" s="1" t="s">
        <v>1671</v>
      </c>
      <c r="H423" s="1" t="s">
        <v>1673</v>
      </c>
      <c r="I423" s="1">
        <v>1997</v>
      </c>
      <c r="J423" s="1" t="s">
        <v>95</v>
      </c>
      <c r="K423"/>
      <c r="L423"/>
      <c r="M423"/>
      <c r="N423"/>
      <c r="O423"/>
      <c r="P423"/>
      <c r="Q423"/>
      <c r="R423"/>
      <c r="S423"/>
      <c r="T423"/>
      <c r="U423"/>
      <c r="V423"/>
      <c r="W423"/>
      <c r="X423"/>
      <c r="Y423"/>
      <c r="Z423"/>
      <c r="AA423" s="1" t="s">
        <v>1285</v>
      </c>
      <c r="AB423" s="1"/>
      <c r="AC423" s="1" t="s">
        <v>74</v>
      </c>
      <c r="AE423" s="1" t="s">
        <v>162</v>
      </c>
      <c r="AF423" s="1" t="s">
        <v>76</v>
      </c>
      <c r="AG423" s="1" t="s">
        <v>77</v>
      </c>
      <c r="AI423" s="1" t="s">
        <v>87</v>
      </c>
      <c r="AJ423" s="1" t="s">
        <v>309</v>
      </c>
      <c r="AK423" s="1" t="s">
        <v>156</v>
      </c>
      <c r="AL423" s="1" t="s">
        <v>1442</v>
      </c>
      <c r="AM423" s="1" t="s">
        <v>222</v>
      </c>
      <c r="AN423" s="1" t="s">
        <v>657</v>
      </c>
      <c r="AO423" s="1" t="s">
        <v>83</v>
      </c>
      <c r="AP423" s="1" t="s">
        <v>83</v>
      </c>
      <c r="AQ423" s="1" t="s">
        <v>196</v>
      </c>
      <c r="AR423" s="1" t="s">
        <v>169</v>
      </c>
      <c r="AS423" s="1" t="s">
        <v>87</v>
      </c>
      <c r="AU423" s="1" t="s">
        <v>88</v>
      </c>
      <c r="AV423" s="1" t="s">
        <v>78</v>
      </c>
      <c r="AW423" s="1" t="s">
        <v>119</v>
      </c>
      <c r="AX423" s="1" t="s">
        <v>87</v>
      </c>
      <c r="AY423" s="1" t="s">
        <v>107</v>
      </c>
      <c r="AZ423" s="1" t="s">
        <v>89</v>
      </c>
      <c r="BA423" s="1" t="s">
        <v>89</v>
      </c>
      <c r="BB423" s="1" t="s">
        <v>773</v>
      </c>
      <c r="BC423" s="1" t="s">
        <v>659</v>
      </c>
      <c r="BD423" s="1" t="s">
        <v>137</v>
      </c>
      <c r="BE423" s="1" t="s">
        <v>93</v>
      </c>
      <c r="BF423" s="1" t="s">
        <v>92</v>
      </c>
      <c r="BG423" s="1" t="s">
        <v>93</v>
      </c>
      <c r="BH423" s="1" t="s">
        <v>93</v>
      </c>
      <c r="BI423" s="1" t="s">
        <v>93</v>
      </c>
      <c r="BJ423" s="1" t="s">
        <v>92</v>
      </c>
      <c r="BK423" s="1" t="s">
        <v>138</v>
      </c>
      <c r="BL423" s="1" t="s">
        <v>138</v>
      </c>
      <c r="BM423" s="1" t="s">
        <v>695</v>
      </c>
      <c r="BN423" s="1" t="s">
        <v>139</v>
      </c>
      <c r="BO423" s="1" t="s">
        <v>78</v>
      </c>
      <c r="BP423" s="1" t="s">
        <v>156</v>
      </c>
      <c r="BQ423" s="1" t="s">
        <v>1602</v>
      </c>
    </row>
    <row r="424" spans="2:70" ht="14.85" customHeight="1">
      <c r="B424" s="1">
        <v>820</v>
      </c>
      <c r="C424" s="1" t="s">
        <v>1674</v>
      </c>
      <c r="D424" s="1">
        <v>6</v>
      </c>
      <c r="E424" s="1" t="s">
        <v>68</v>
      </c>
      <c r="F424" s="1" t="s">
        <v>1675</v>
      </c>
      <c r="G424" s="1" t="s">
        <v>1674</v>
      </c>
      <c r="H424" s="1" t="s">
        <v>1676</v>
      </c>
      <c r="I424" s="1">
        <v>2014</v>
      </c>
      <c r="J424" s="1" t="s">
        <v>72</v>
      </c>
      <c r="K424"/>
      <c r="L424"/>
      <c r="M424"/>
      <c r="N424" s="1" t="s">
        <v>134</v>
      </c>
      <c r="O424"/>
      <c r="P424"/>
      <c r="Q424"/>
      <c r="R424"/>
      <c r="S424"/>
      <c r="T424"/>
      <c r="U424"/>
      <c r="V424"/>
      <c r="W424"/>
      <c r="X424"/>
      <c r="Y424"/>
      <c r="Z424"/>
      <c r="AA424"/>
      <c r="AB424"/>
      <c r="AC424" s="1" t="s">
        <v>135</v>
      </c>
      <c r="AI424" s="1" t="s">
        <v>88</v>
      </c>
      <c r="AO424" s="1" t="s">
        <v>104</v>
      </c>
      <c r="AP424" s="1" t="s">
        <v>83</v>
      </c>
      <c r="AQ424" s="1" t="s">
        <v>176</v>
      </c>
      <c r="AR424" s="1" t="s">
        <v>130</v>
      </c>
      <c r="AS424" s="1" t="s">
        <v>87</v>
      </c>
      <c r="AU424" s="1" t="s">
        <v>88</v>
      </c>
      <c r="AV424" s="1" t="s">
        <v>78</v>
      </c>
      <c r="AW424" s="1" t="s">
        <v>106</v>
      </c>
      <c r="AX424" s="1" t="s">
        <v>87</v>
      </c>
      <c r="AY424" s="1" t="s">
        <v>107</v>
      </c>
      <c r="AZ424" s="1" t="s">
        <v>170</v>
      </c>
      <c r="BA424" s="1" t="s">
        <v>89</v>
      </c>
      <c r="BB424" s="1" t="s">
        <v>230</v>
      </c>
      <c r="BC424" s="1" t="s">
        <v>230</v>
      </c>
      <c r="BD424" s="1" t="s">
        <v>137</v>
      </c>
      <c r="BE424" s="1" t="s">
        <v>92</v>
      </c>
      <c r="BF424" s="1" t="s">
        <v>93</v>
      </c>
      <c r="BG424" s="1" t="s">
        <v>123</v>
      </c>
      <c r="BH424" s="1" t="s">
        <v>92</v>
      </c>
      <c r="BI424" s="1" t="s">
        <v>191</v>
      </c>
      <c r="BJ424" s="1" t="s">
        <v>93</v>
      </c>
      <c r="BK424" s="1" t="s">
        <v>124</v>
      </c>
      <c r="BL424" s="1" t="s">
        <v>138</v>
      </c>
      <c r="BM424" s="1" t="s">
        <v>691</v>
      </c>
      <c r="BN424" s="1" t="s">
        <v>102</v>
      </c>
      <c r="BO424" s="1" t="s">
        <v>78</v>
      </c>
      <c r="BP424" s="1" t="s">
        <v>687</v>
      </c>
    </row>
    <row r="425" spans="2:70" ht="14.85" customHeight="1">
      <c r="B425" s="1">
        <v>821</v>
      </c>
      <c r="C425" s="1" t="s">
        <v>1677</v>
      </c>
      <c r="D425" s="1">
        <v>6</v>
      </c>
      <c r="E425" s="1" t="s">
        <v>68</v>
      </c>
      <c r="F425" s="1" t="s">
        <v>1678</v>
      </c>
      <c r="G425" s="1" t="s">
        <v>1677</v>
      </c>
      <c r="H425" s="1" t="s">
        <v>1679</v>
      </c>
      <c r="I425" s="1">
        <v>2012</v>
      </c>
      <c r="J425" s="1" t="s">
        <v>72</v>
      </c>
      <c r="K425"/>
      <c r="L425"/>
      <c r="M425"/>
      <c r="N425" s="1" t="s">
        <v>1178</v>
      </c>
      <c r="O425"/>
      <c r="P425"/>
      <c r="Q425"/>
      <c r="R425"/>
      <c r="S425"/>
      <c r="T425"/>
      <c r="U425"/>
      <c r="V425"/>
      <c r="W425"/>
      <c r="X425"/>
      <c r="Y425"/>
      <c r="Z425"/>
      <c r="AA425"/>
      <c r="AB425"/>
      <c r="AC425" s="1" t="s">
        <v>135</v>
      </c>
      <c r="AI425" s="1" t="s">
        <v>88</v>
      </c>
      <c r="AO425" s="1" t="s">
        <v>104</v>
      </c>
      <c r="AP425" s="1" t="s">
        <v>104</v>
      </c>
      <c r="AQ425" s="1" t="s">
        <v>129</v>
      </c>
      <c r="AR425" s="1" t="s">
        <v>130</v>
      </c>
      <c r="AS425" s="1" t="s">
        <v>87</v>
      </c>
      <c r="AU425" s="1" t="s">
        <v>88</v>
      </c>
      <c r="AV425" s="1" t="s">
        <v>78</v>
      </c>
      <c r="AW425" s="1" t="s">
        <v>106</v>
      </c>
      <c r="AX425" s="1" t="s">
        <v>87</v>
      </c>
      <c r="AY425" s="1" t="s">
        <v>107</v>
      </c>
      <c r="AZ425" s="1" t="s">
        <v>89</v>
      </c>
      <c r="BA425" s="1" t="s">
        <v>89</v>
      </c>
      <c r="BB425" s="1" t="s">
        <v>665</v>
      </c>
      <c r="BC425" s="1" t="s">
        <v>230</v>
      </c>
      <c r="BD425" s="1" t="s">
        <v>137</v>
      </c>
      <c r="BE425" s="1" t="s">
        <v>93</v>
      </c>
      <c r="BF425" s="1" t="s">
        <v>92</v>
      </c>
      <c r="BG425" s="1" t="s">
        <v>123</v>
      </c>
      <c r="BH425" s="1" t="s">
        <v>93</v>
      </c>
      <c r="BI425" s="1" t="s">
        <v>122</v>
      </c>
      <c r="BJ425" s="1" t="s">
        <v>93</v>
      </c>
      <c r="BK425" s="1" t="s">
        <v>94</v>
      </c>
      <c r="BL425" s="1" t="s">
        <v>138</v>
      </c>
      <c r="BM425" s="1" t="s">
        <v>691</v>
      </c>
      <c r="BN425" s="1" t="s">
        <v>192</v>
      </c>
      <c r="BO425" s="1" t="s">
        <v>78</v>
      </c>
      <c r="BP425" s="1" t="s">
        <v>687</v>
      </c>
      <c r="BR425" s="1" t="s">
        <v>1680</v>
      </c>
    </row>
    <row r="426" spans="2:70" ht="14.85" customHeight="1">
      <c r="B426" s="1">
        <v>823</v>
      </c>
      <c r="C426" s="1" t="s">
        <v>1681</v>
      </c>
      <c r="D426" s="1">
        <v>6</v>
      </c>
      <c r="E426" s="1" t="s">
        <v>68</v>
      </c>
      <c r="F426" s="1" t="s">
        <v>1682</v>
      </c>
      <c r="G426" s="1" t="s">
        <v>1681</v>
      </c>
      <c r="H426" s="1" t="s">
        <v>1683</v>
      </c>
      <c r="I426" s="1">
        <v>2012</v>
      </c>
      <c r="J426" s="1" t="s">
        <v>95</v>
      </c>
      <c r="K426"/>
      <c r="L426"/>
      <c r="M426"/>
      <c r="N426"/>
      <c r="O426"/>
      <c r="P426"/>
      <c r="Q426"/>
      <c r="R426"/>
      <c r="S426"/>
      <c r="T426"/>
      <c r="U426"/>
      <c r="V426"/>
      <c r="W426"/>
      <c r="X426"/>
      <c r="Y426"/>
      <c r="Z426"/>
      <c r="AA426" s="1" t="s">
        <v>391</v>
      </c>
      <c r="AB426" s="1"/>
      <c r="AC426" s="1" t="s">
        <v>74</v>
      </c>
      <c r="AE426" s="1" t="s">
        <v>162</v>
      </c>
      <c r="AF426" s="1" t="s">
        <v>76</v>
      </c>
      <c r="AG426" s="1" t="s">
        <v>164</v>
      </c>
      <c r="AI426" s="1" t="s">
        <v>87</v>
      </c>
      <c r="AJ426" s="1" t="s">
        <v>79</v>
      </c>
      <c r="AK426" s="1" t="s">
        <v>80</v>
      </c>
      <c r="AM426" s="1" t="s">
        <v>222</v>
      </c>
      <c r="AN426" s="1" t="s">
        <v>657</v>
      </c>
      <c r="AO426" s="1" t="s">
        <v>83</v>
      </c>
      <c r="AP426" s="1" t="s">
        <v>84</v>
      </c>
      <c r="AQ426" s="1" t="s">
        <v>196</v>
      </c>
      <c r="AR426" s="1" t="s">
        <v>105</v>
      </c>
      <c r="AS426" s="1" t="s">
        <v>87</v>
      </c>
      <c r="AU426" s="1" t="s">
        <v>88</v>
      </c>
      <c r="AV426" s="1" t="s">
        <v>78</v>
      </c>
      <c r="AW426" s="1" t="s">
        <v>119</v>
      </c>
      <c r="AX426" s="1" t="s">
        <v>87</v>
      </c>
      <c r="AY426" s="1" t="s">
        <v>107</v>
      </c>
      <c r="AZ426" s="1" t="s">
        <v>170</v>
      </c>
      <c r="BA426" s="1" t="s">
        <v>89</v>
      </c>
      <c r="BB426" s="1" t="s">
        <v>698</v>
      </c>
      <c r="BC426" s="1" t="s">
        <v>665</v>
      </c>
      <c r="BD426" s="1" t="s">
        <v>137</v>
      </c>
      <c r="BE426" s="1" t="s">
        <v>92</v>
      </c>
      <c r="BF426" s="1" t="s">
        <v>92</v>
      </c>
      <c r="BG426" s="1" t="s">
        <v>93</v>
      </c>
      <c r="BH426" s="1" t="s">
        <v>93</v>
      </c>
      <c r="BI426" s="1" t="s">
        <v>93</v>
      </c>
      <c r="BJ426" s="1" t="s">
        <v>93</v>
      </c>
      <c r="BK426" s="1" t="s">
        <v>138</v>
      </c>
      <c r="BL426" s="1" t="s">
        <v>138</v>
      </c>
      <c r="BM426" s="1" t="s">
        <v>691</v>
      </c>
      <c r="BN426" s="1" t="s">
        <v>418</v>
      </c>
      <c r="BO426" s="1" t="s">
        <v>78</v>
      </c>
      <c r="BP426" s="1" t="s">
        <v>667</v>
      </c>
    </row>
    <row r="427" spans="2:70" ht="74.650000000000006" customHeight="1">
      <c r="B427" s="1">
        <v>825</v>
      </c>
      <c r="C427" s="1" t="s">
        <v>1684</v>
      </c>
      <c r="D427" s="1">
        <v>6</v>
      </c>
      <c r="E427" s="1" t="s">
        <v>68</v>
      </c>
      <c r="F427" s="1" t="s">
        <v>1685</v>
      </c>
      <c r="G427" s="1" t="s">
        <v>1684</v>
      </c>
      <c r="H427" s="1" t="s">
        <v>1686</v>
      </c>
      <c r="I427" s="1">
        <v>1993</v>
      </c>
      <c r="J427" s="1" t="s">
        <v>95</v>
      </c>
      <c r="K427"/>
      <c r="L427"/>
      <c r="M427"/>
      <c r="N427"/>
      <c r="O427"/>
      <c r="P427"/>
      <c r="Q427"/>
      <c r="R427"/>
      <c r="S427"/>
      <c r="T427"/>
      <c r="U427"/>
      <c r="V427"/>
      <c r="W427"/>
      <c r="X427"/>
      <c r="Y427"/>
      <c r="Z427"/>
      <c r="AA427" s="1" t="s">
        <v>391</v>
      </c>
      <c r="AB427" s="1"/>
      <c r="AC427" s="1" t="s">
        <v>74</v>
      </c>
      <c r="AE427" s="1" t="s">
        <v>162</v>
      </c>
      <c r="AF427" s="1" t="s">
        <v>76</v>
      </c>
      <c r="AG427" s="1" t="s">
        <v>77</v>
      </c>
      <c r="AI427" s="1" t="s">
        <v>87</v>
      </c>
      <c r="AJ427" s="1" t="s">
        <v>309</v>
      </c>
      <c r="AK427" s="1" t="s">
        <v>156</v>
      </c>
      <c r="AL427" s="1" t="s">
        <v>1687</v>
      </c>
      <c r="AM427" s="1" t="s">
        <v>222</v>
      </c>
      <c r="AN427" s="1" t="s">
        <v>739</v>
      </c>
      <c r="AO427" s="1" t="s">
        <v>84</v>
      </c>
      <c r="AP427" s="1" t="s">
        <v>83</v>
      </c>
      <c r="AQ427" s="1" t="s">
        <v>85</v>
      </c>
      <c r="AR427" s="1" t="s">
        <v>169</v>
      </c>
      <c r="AS427" s="1" t="s">
        <v>87</v>
      </c>
      <c r="AU427" s="1" t="s">
        <v>88</v>
      </c>
      <c r="AV427" s="1" t="s">
        <v>78</v>
      </c>
      <c r="AW427" s="1" t="s">
        <v>119</v>
      </c>
      <c r="AX427" s="1" t="s">
        <v>87</v>
      </c>
      <c r="AY427" s="1" t="s">
        <v>107</v>
      </c>
      <c r="AZ427" s="1" t="s">
        <v>170</v>
      </c>
      <c r="BA427" s="1" t="s">
        <v>89</v>
      </c>
      <c r="BB427" s="1" t="s">
        <v>230</v>
      </c>
      <c r="BC427" s="1" t="s">
        <v>230</v>
      </c>
      <c r="BD427" s="1" t="s">
        <v>137</v>
      </c>
      <c r="BE427" s="1" t="s">
        <v>93</v>
      </c>
      <c r="BF427" s="1" t="s">
        <v>93</v>
      </c>
      <c r="BG427" s="1" t="s">
        <v>93</v>
      </c>
      <c r="BH427" s="1" t="s">
        <v>93</v>
      </c>
      <c r="BI427" s="1" t="s">
        <v>93</v>
      </c>
      <c r="BJ427" s="1" t="s">
        <v>92</v>
      </c>
      <c r="BK427" s="1" t="s">
        <v>138</v>
      </c>
      <c r="BL427" s="1" t="s">
        <v>138</v>
      </c>
      <c r="BM427" s="1" t="s">
        <v>695</v>
      </c>
      <c r="BN427" s="1" t="s">
        <v>139</v>
      </c>
      <c r="BO427" s="1" t="s">
        <v>78</v>
      </c>
      <c r="BP427" s="1" t="s">
        <v>687</v>
      </c>
    </row>
    <row r="428" spans="2:70" ht="14.85" customHeight="1">
      <c r="B428" s="1">
        <v>830</v>
      </c>
      <c r="C428" s="1" t="s">
        <v>1689</v>
      </c>
      <c r="D428" s="1">
        <v>6</v>
      </c>
      <c r="E428" s="1" t="s">
        <v>68</v>
      </c>
      <c r="F428" s="1" t="s">
        <v>1690</v>
      </c>
      <c r="G428" s="1" t="s">
        <v>1689</v>
      </c>
      <c r="H428" s="1" t="s">
        <v>1691</v>
      </c>
      <c r="I428" s="1">
        <v>2015</v>
      </c>
      <c r="J428" s="1" t="s">
        <v>697</v>
      </c>
      <c r="K428"/>
      <c r="L428"/>
      <c r="M428"/>
      <c r="N428"/>
      <c r="O428"/>
      <c r="P428"/>
      <c r="Q428"/>
      <c r="R428"/>
      <c r="S428"/>
      <c r="T428"/>
      <c r="U428"/>
      <c r="V428"/>
      <c r="W428"/>
      <c r="X428"/>
      <c r="Y428"/>
      <c r="Z428" s="1" t="s">
        <v>245</v>
      </c>
      <c r="AA428"/>
      <c r="AB428"/>
      <c r="AC428" s="1" t="s">
        <v>74</v>
      </c>
      <c r="AE428" s="1" t="s">
        <v>162</v>
      </c>
      <c r="AF428" s="1" t="s">
        <v>163</v>
      </c>
      <c r="AG428" s="1" t="s">
        <v>101</v>
      </c>
      <c r="AI428" s="1" t="s">
        <v>87</v>
      </c>
      <c r="AJ428" s="1" t="s">
        <v>149</v>
      </c>
      <c r="AK428" s="1" t="s">
        <v>80</v>
      </c>
      <c r="AM428" s="1" t="s">
        <v>81</v>
      </c>
      <c r="AN428" s="1" t="s">
        <v>657</v>
      </c>
      <c r="AO428" s="1" t="s">
        <v>83</v>
      </c>
      <c r="AP428" s="1" t="s">
        <v>104</v>
      </c>
      <c r="AQ428" s="1" t="s">
        <v>85</v>
      </c>
      <c r="AR428" s="1" t="s">
        <v>86</v>
      </c>
      <c r="AS428" s="1" t="s">
        <v>87</v>
      </c>
      <c r="AU428" s="1" t="s">
        <v>88</v>
      </c>
      <c r="AV428" s="1" t="s">
        <v>87</v>
      </c>
      <c r="AX428" s="1" t="s">
        <v>88</v>
      </c>
      <c r="AZ428" s="1" t="s">
        <v>89</v>
      </c>
      <c r="BA428" s="1" t="s">
        <v>89</v>
      </c>
      <c r="BB428" s="1" t="s">
        <v>665</v>
      </c>
      <c r="BC428" s="1" t="s">
        <v>665</v>
      </c>
      <c r="BD428" s="1" t="s">
        <v>144</v>
      </c>
      <c r="BE428" s="1" t="s">
        <v>92</v>
      </c>
      <c r="BF428" s="1" t="s">
        <v>123</v>
      </c>
      <c r="BG428" s="1" t="s">
        <v>92</v>
      </c>
      <c r="BH428" s="1" t="s">
        <v>92</v>
      </c>
      <c r="BI428" s="1" t="s">
        <v>92</v>
      </c>
      <c r="BJ428" s="1" t="s">
        <v>93</v>
      </c>
      <c r="BK428" s="1" t="s">
        <v>94</v>
      </c>
      <c r="BL428" s="1" t="s">
        <v>94</v>
      </c>
      <c r="BM428" s="1" t="s">
        <v>109</v>
      </c>
      <c r="BN428" s="1" t="s">
        <v>111</v>
      </c>
      <c r="BO428" s="1" t="s">
        <v>78</v>
      </c>
      <c r="BP428" s="1" t="s">
        <v>687</v>
      </c>
    </row>
    <row r="429" spans="2:70" ht="14.85" customHeight="1">
      <c r="B429" s="1">
        <v>832</v>
      </c>
      <c r="C429" s="1" t="s">
        <v>1692</v>
      </c>
      <c r="D429" s="1">
        <v>6</v>
      </c>
      <c r="E429" s="1" t="s">
        <v>68</v>
      </c>
      <c r="F429" s="1" t="s">
        <v>1693</v>
      </c>
      <c r="G429" s="1" t="s">
        <v>1692</v>
      </c>
      <c r="H429" s="1" t="s">
        <v>1694</v>
      </c>
      <c r="I429" s="1">
        <v>2014</v>
      </c>
      <c r="J429" s="1" t="s">
        <v>226</v>
      </c>
      <c r="L429" s="2" t="s">
        <v>245</v>
      </c>
      <c r="AC429" s="1" t="s">
        <v>135</v>
      </c>
      <c r="AI429" s="1" t="s">
        <v>88</v>
      </c>
      <c r="AO429" s="1" t="s">
        <v>84</v>
      </c>
      <c r="AP429" s="1" t="s">
        <v>104</v>
      </c>
      <c r="AQ429" s="1" t="s">
        <v>118</v>
      </c>
      <c r="AR429" s="1" t="s">
        <v>130</v>
      </c>
      <c r="AS429" s="1" t="s">
        <v>87</v>
      </c>
      <c r="AU429" s="1" t="s">
        <v>88</v>
      </c>
      <c r="AV429" s="1" t="s">
        <v>78</v>
      </c>
      <c r="AW429" s="1" t="s">
        <v>119</v>
      </c>
      <c r="AX429" s="1" t="s">
        <v>78</v>
      </c>
      <c r="AY429" s="1" t="s">
        <v>107</v>
      </c>
      <c r="AZ429" s="1" t="s">
        <v>170</v>
      </c>
      <c r="BA429" s="1" t="s">
        <v>89</v>
      </c>
      <c r="BB429" s="1" t="s">
        <v>230</v>
      </c>
      <c r="BC429" s="1" t="s">
        <v>659</v>
      </c>
      <c r="BD429" s="1" t="s">
        <v>137</v>
      </c>
      <c r="BE429" s="1" t="s">
        <v>93</v>
      </c>
      <c r="BF429" s="1" t="s">
        <v>93</v>
      </c>
      <c r="BG429" s="1" t="s">
        <v>92</v>
      </c>
      <c r="BH429" s="1" t="s">
        <v>123</v>
      </c>
      <c r="BI429" s="1" t="s">
        <v>123</v>
      </c>
      <c r="BJ429" s="1" t="s">
        <v>92</v>
      </c>
      <c r="BK429" s="1" t="s">
        <v>94</v>
      </c>
      <c r="BL429" s="1" t="s">
        <v>138</v>
      </c>
      <c r="BM429" s="1" t="s">
        <v>691</v>
      </c>
      <c r="BN429" s="1" t="s">
        <v>192</v>
      </c>
      <c r="BO429" s="1" t="s">
        <v>78</v>
      </c>
      <c r="BP429" s="1" t="s">
        <v>660</v>
      </c>
    </row>
    <row r="430" spans="2:70" ht="14.85" customHeight="1">
      <c r="B430" s="1">
        <v>833</v>
      </c>
      <c r="C430" s="1" t="s">
        <v>1695</v>
      </c>
      <c r="D430" s="1">
        <v>6</v>
      </c>
      <c r="E430" s="1" t="s">
        <v>68</v>
      </c>
      <c r="F430" s="1" t="s">
        <v>1696</v>
      </c>
      <c r="G430" s="1" t="s">
        <v>1695</v>
      </c>
      <c r="H430" s="1" t="s">
        <v>1697</v>
      </c>
      <c r="I430" s="1">
        <v>2013</v>
      </c>
      <c r="J430" s="1" t="s">
        <v>72</v>
      </c>
      <c r="K430"/>
      <c r="L430"/>
      <c r="M430"/>
      <c r="N430" s="1" t="s">
        <v>134</v>
      </c>
      <c r="O430"/>
      <c r="P430"/>
      <c r="Q430"/>
      <c r="R430"/>
      <c r="S430"/>
      <c r="T430"/>
      <c r="U430"/>
      <c r="V430"/>
      <c r="W430"/>
      <c r="X430"/>
      <c r="Y430"/>
      <c r="Z430"/>
      <c r="AA430"/>
      <c r="AB430"/>
      <c r="AC430" s="1" t="s">
        <v>135</v>
      </c>
      <c r="AI430" s="1" t="s">
        <v>88</v>
      </c>
      <c r="AO430" s="1" t="s">
        <v>83</v>
      </c>
      <c r="AP430" s="1" t="s">
        <v>84</v>
      </c>
      <c r="AQ430" s="1" t="s">
        <v>118</v>
      </c>
      <c r="AR430" s="1" t="s">
        <v>130</v>
      </c>
      <c r="AS430" s="1" t="s">
        <v>87</v>
      </c>
      <c r="AU430" s="1" t="s">
        <v>88</v>
      </c>
      <c r="AV430" s="1" t="s">
        <v>87</v>
      </c>
      <c r="AX430" s="1" t="s">
        <v>88</v>
      </c>
      <c r="AZ430" s="1" t="s">
        <v>89</v>
      </c>
      <c r="BA430" s="1" t="s">
        <v>89</v>
      </c>
      <c r="BB430" s="1" t="s">
        <v>659</v>
      </c>
      <c r="BC430" s="1" t="s">
        <v>665</v>
      </c>
      <c r="BD430" s="1" t="s">
        <v>144</v>
      </c>
      <c r="BE430" s="1" t="s">
        <v>93</v>
      </c>
      <c r="BF430" s="1" t="s">
        <v>93</v>
      </c>
      <c r="BG430" s="1" t="s">
        <v>92</v>
      </c>
      <c r="BH430" s="1" t="s">
        <v>92</v>
      </c>
      <c r="BI430" s="1" t="s">
        <v>92</v>
      </c>
      <c r="BJ430" s="1" t="s">
        <v>92</v>
      </c>
      <c r="BK430" s="1" t="s">
        <v>124</v>
      </c>
      <c r="BL430" s="1" t="s">
        <v>94</v>
      </c>
      <c r="BM430" s="1" t="s">
        <v>109</v>
      </c>
      <c r="BN430" s="1" t="s">
        <v>125</v>
      </c>
      <c r="BO430" s="1" t="s">
        <v>78</v>
      </c>
      <c r="BP430" s="1" t="s">
        <v>677</v>
      </c>
    </row>
    <row r="431" spans="2:70" ht="14.85" customHeight="1">
      <c r="B431" s="1">
        <v>834</v>
      </c>
      <c r="C431" s="1" t="s">
        <v>1698</v>
      </c>
      <c r="D431" s="1">
        <v>6</v>
      </c>
      <c r="E431" s="1" t="s">
        <v>68</v>
      </c>
      <c r="F431" s="1" t="s">
        <v>1699</v>
      </c>
      <c r="G431" s="1" t="s">
        <v>1698</v>
      </c>
      <c r="H431" s="1" t="s">
        <v>1700</v>
      </c>
      <c r="I431" s="1">
        <v>2011</v>
      </c>
      <c r="J431" s="1" t="s">
        <v>161</v>
      </c>
      <c r="K431"/>
      <c r="L431"/>
      <c r="M431"/>
      <c r="N431"/>
      <c r="O431" s="1" t="s">
        <v>911</v>
      </c>
      <c r="P431"/>
      <c r="Q431"/>
      <c r="R431"/>
      <c r="S431"/>
      <c r="T431"/>
      <c r="U431"/>
      <c r="V431"/>
      <c r="W431"/>
      <c r="X431"/>
      <c r="Y431"/>
      <c r="Z431"/>
      <c r="AA431"/>
      <c r="AB431"/>
      <c r="AC431" s="1" t="s">
        <v>74</v>
      </c>
      <c r="AE431" s="1" t="s">
        <v>75</v>
      </c>
      <c r="AF431" s="1" t="s">
        <v>163</v>
      </c>
      <c r="AG431" s="1" t="s">
        <v>521</v>
      </c>
      <c r="AI431" s="1" t="s">
        <v>87</v>
      </c>
      <c r="AJ431" s="1" t="s">
        <v>79</v>
      </c>
      <c r="AK431" s="1" t="s">
        <v>80</v>
      </c>
      <c r="AM431" s="1" t="s">
        <v>81</v>
      </c>
      <c r="AN431" s="1" t="s">
        <v>739</v>
      </c>
      <c r="AO431" s="1" t="s">
        <v>83</v>
      </c>
      <c r="AP431" s="1" t="s">
        <v>104</v>
      </c>
      <c r="AQ431" s="1" t="s">
        <v>85</v>
      </c>
      <c r="AR431" s="1" t="s">
        <v>86</v>
      </c>
      <c r="AS431" s="1" t="s">
        <v>87</v>
      </c>
      <c r="AU431" s="1" t="s">
        <v>88</v>
      </c>
      <c r="AV431" s="1" t="s">
        <v>78</v>
      </c>
      <c r="AW431" s="1" t="s">
        <v>119</v>
      </c>
      <c r="AX431" s="1" t="s">
        <v>78</v>
      </c>
      <c r="AY431" s="1" t="s">
        <v>107</v>
      </c>
      <c r="AZ431" s="1" t="s">
        <v>89</v>
      </c>
      <c r="BA431" s="1" t="s">
        <v>89</v>
      </c>
      <c r="BB431" s="1" t="s">
        <v>665</v>
      </c>
      <c r="BC431" s="1" t="s">
        <v>659</v>
      </c>
      <c r="BD431" s="1" t="s">
        <v>137</v>
      </c>
      <c r="BE431" s="1" t="s">
        <v>92</v>
      </c>
      <c r="BF431" s="1" t="s">
        <v>92</v>
      </c>
      <c r="BG431" s="1" t="s">
        <v>93</v>
      </c>
      <c r="BH431" s="1" t="s">
        <v>93</v>
      </c>
      <c r="BI431" s="1" t="s">
        <v>123</v>
      </c>
      <c r="BJ431" s="1" t="s">
        <v>92</v>
      </c>
      <c r="BK431" s="1" t="s">
        <v>138</v>
      </c>
      <c r="BL431" s="1" t="s">
        <v>94</v>
      </c>
      <c r="BM431" s="1" t="s">
        <v>691</v>
      </c>
      <c r="BN431" s="1" t="s">
        <v>111</v>
      </c>
      <c r="BO431" s="1" t="s">
        <v>78</v>
      </c>
      <c r="BP431" s="1" t="s">
        <v>660</v>
      </c>
    </row>
    <row r="432" spans="2:70" ht="14.85" customHeight="1">
      <c r="B432" s="1">
        <v>838</v>
      </c>
      <c r="C432" s="1" t="s">
        <v>1701</v>
      </c>
      <c r="D432" s="1">
        <v>6</v>
      </c>
      <c r="E432" s="1" t="s">
        <v>68</v>
      </c>
      <c r="F432" s="1" t="s">
        <v>1702</v>
      </c>
      <c r="G432" s="1" t="s">
        <v>1701</v>
      </c>
      <c r="H432" s="1" t="s">
        <v>1703</v>
      </c>
      <c r="I432" s="1">
        <v>2015</v>
      </c>
      <c r="J432" s="1" t="s">
        <v>325</v>
      </c>
      <c r="K432"/>
      <c r="L432"/>
      <c r="M432"/>
      <c r="N432"/>
      <c r="O432"/>
      <c r="P432"/>
      <c r="Q432"/>
      <c r="R432"/>
      <c r="S432" s="1" t="s">
        <v>99</v>
      </c>
      <c r="T432"/>
      <c r="U432"/>
      <c r="V432"/>
      <c r="W432"/>
      <c r="X432"/>
      <c r="Y432"/>
      <c r="Z432"/>
      <c r="AA432"/>
      <c r="AB432"/>
      <c r="AC432" s="1" t="s">
        <v>74</v>
      </c>
      <c r="AE432" s="1" t="s">
        <v>87</v>
      </c>
      <c r="AF432" s="1" t="s">
        <v>206</v>
      </c>
      <c r="AG432" s="1" t="s">
        <v>164</v>
      </c>
      <c r="AI432" s="1" t="s">
        <v>78</v>
      </c>
      <c r="AJ432" s="1" t="s">
        <v>102</v>
      </c>
      <c r="AK432" s="1" t="s">
        <v>156</v>
      </c>
      <c r="AL432" s="1" t="s">
        <v>1704</v>
      </c>
      <c r="AN432" s="1" t="s">
        <v>664</v>
      </c>
      <c r="AO432" s="1" t="s">
        <v>84</v>
      </c>
      <c r="AP432" s="1" t="s">
        <v>104</v>
      </c>
      <c r="AQ432" s="1" t="s">
        <v>118</v>
      </c>
      <c r="AR432" s="1" t="s">
        <v>105</v>
      </c>
      <c r="AS432" s="1" t="s">
        <v>87</v>
      </c>
      <c r="AU432" s="1" t="s">
        <v>88</v>
      </c>
      <c r="AV432" s="1" t="s">
        <v>78</v>
      </c>
      <c r="AW432" s="1" t="s">
        <v>158</v>
      </c>
      <c r="AX432" s="1" t="s">
        <v>87</v>
      </c>
      <c r="AY432" s="1" t="s">
        <v>159</v>
      </c>
      <c r="AZ432" s="1" t="s">
        <v>89</v>
      </c>
      <c r="BA432" s="1" t="s">
        <v>89</v>
      </c>
      <c r="BB432" s="1" t="s">
        <v>665</v>
      </c>
      <c r="BC432" s="1" t="s">
        <v>698</v>
      </c>
      <c r="BD432" s="1" t="s">
        <v>137</v>
      </c>
      <c r="BE432" s="1" t="s">
        <v>93</v>
      </c>
      <c r="BF432" s="1" t="s">
        <v>92</v>
      </c>
      <c r="BG432" s="1" t="s">
        <v>92</v>
      </c>
      <c r="BH432" s="1" t="s">
        <v>92</v>
      </c>
      <c r="BI432" s="1" t="s">
        <v>123</v>
      </c>
      <c r="BJ432" s="1" t="s">
        <v>92</v>
      </c>
      <c r="BK432" s="1" t="s">
        <v>94</v>
      </c>
      <c r="BL432" s="1" t="s">
        <v>138</v>
      </c>
      <c r="BM432" s="1" t="s">
        <v>691</v>
      </c>
      <c r="BN432" s="1" t="s">
        <v>111</v>
      </c>
      <c r="BO432" s="1" t="s">
        <v>78</v>
      </c>
      <c r="BP432" s="1" t="s">
        <v>687</v>
      </c>
    </row>
    <row r="433" spans="2:70" ht="14.85" customHeight="1">
      <c r="B433" s="1">
        <v>839</v>
      </c>
      <c r="C433" s="1" t="s">
        <v>1705</v>
      </c>
      <c r="D433" s="1">
        <v>6</v>
      </c>
      <c r="E433" s="1" t="s">
        <v>68</v>
      </c>
      <c r="F433" s="1" t="s">
        <v>1706</v>
      </c>
      <c r="G433" s="1" t="s">
        <v>1705</v>
      </c>
      <c r="H433" s="1" t="s">
        <v>1707</v>
      </c>
      <c r="I433" s="1">
        <v>2015</v>
      </c>
      <c r="J433" s="1" t="s">
        <v>95</v>
      </c>
      <c r="K433"/>
      <c r="L433"/>
      <c r="M433"/>
      <c r="N433"/>
      <c r="O433"/>
      <c r="P433"/>
      <c r="Q433"/>
      <c r="R433"/>
      <c r="S433"/>
      <c r="T433"/>
      <c r="U433"/>
      <c r="V433"/>
      <c r="W433"/>
      <c r="X433"/>
      <c r="Y433"/>
      <c r="Z433"/>
      <c r="AA433" s="1" t="s">
        <v>227</v>
      </c>
      <c r="AB433" s="1"/>
      <c r="AC433" s="1" t="s">
        <v>135</v>
      </c>
      <c r="AI433" s="1" t="s">
        <v>88</v>
      </c>
      <c r="AO433" s="1" t="s">
        <v>84</v>
      </c>
      <c r="AP433" s="1" t="s">
        <v>104</v>
      </c>
      <c r="AQ433" s="1" t="s">
        <v>85</v>
      </c>
      <c r="AR433" s="1" t="s">
        <v>105</v>
      </c>
      <c r="AS433" s="1" t="s">
        <v>87</v>
      </c>
      <c r="AU433" s="1" t="s">
        <v>88</v>
      </c>
      <c r="AV433" s="1" t="s">
        <v>78</v>
      </c>
      <c r="AW433" s="1" t="s">
        <v>119</v>
      </c>
      <c r="AX433" s="1" t="s">
        <v>87</v>
      </c>
      <c r="AY433" s="1" t="s">
        <v>107</v>
      </c>
      <c r="AZ433" s="1" t="s">
        <v>89</v>
      </c>
      <c r="BA433" s="1" t="s">
        <v>89</v>
      </c>
      <c r="BB433" s="1" t="s">
        <v>698</v>
      </c>
      <c r="BC433" s="1" t="s">
        <v>659</v>
      </c>
      <c r="BD433" s="1" t="s">
        <v>91</v>
      </c>
      <c r="BE433" s="1" t="s">
        <v>93</v>
      </c>
      <c r="BF433" s="1" t="s">
        <v>92</v>
      </c>
      <c r="BG433" s="1" t="s">
        <v>92</v>
      </c>
      <c r="BH433" s="1" t="s">
        <v>92</v>
      </c>
      <c r="BI433" s="1" t="s">
        <v>93</v>
      </c>
      <c r="BJ433" s="1" t="s">
        <v>93</v>
      </c>
      <c r="BK433" s="1" t="s">
        <v>138</v>
      </c>
      <c r="BL433" s="1" t="s">
        <v>138</v>
      </c>
      <c r="BM433" s="1" t="s">
        <v>691</v>
      </c>
      <c r="BN433" s="1" t="s">
        <v>208</v>
      </c>
      <c r="BO433" s="1" t="s">
        <v>78</v>
      </c>
      <c r="BP433" s="1" t="s">
        <v>687</v>
      </c>
    </row>
    <row r="434" spans="2:70" ht="50.65" customHeight="1">
      <c r="B434" s="1">
        <v>840</v>
      </c>
      <c r="C434" s="1" t="s">
        <v>1708</v>
      </c>
      <c r="D434" s="1">
        <v>6</v>
      </c>
      <c r="E434" s="1" t="s">
        <v>68</v>
      </c>
      <c r="F434" s="1" t="s">
        <v>1709</v>
      </c>
      <c r="G434" s="1" t="s">
        <v>1708</v>
      </c>
      <c r="H434" s="1" t="s">
        <v>1710</v>
      </c>
      <c r="I434" s="1">
        <v>1987</v>
      </c>
      <c r="J434" s="1" t="s">
        <v>95</v>
      </c>
      <c r="K434"/>
      <c r="L434"/>
      <c r="M434"/>
      <c r="N434"/>
      <c r="O434"/>
      <c r="P434"/>
      <c r="Q434"/>
      <c r="R434"/>
      <c r="S434"/>
      <c r="T434"/>
      <c r="U434"/>
      <c r="V434"/>
      <c r="W434"/>
      <c r="X434"/>
      <c r="Y434"/>
      <c r="Z434"/>
      <c r="AA434" s="1" t="s">
        <v>227</v>
      </c>
      <c r="AB434" s="1"/>
      <c r="AC434" s="1" t="s">
        <v>148</v>
      </c>
      <c r="AE434" s="1" t="s">
        <v>87</v>
      </c>
      <c r="AF434" s="1" t="s">
        <v>206</v>
      </c>
      <c r="AG434" s="1" t="s">
        <v>164</v>
      </c>
      <c r="AI434" s="1" t="s">
        <v>87</v>
      </c>
      <c r="AJ434" s="1" t="s">
        <v>116</v>
      </c>
      <c r="AK434" s="1" t="s">
        <v>166</v>
      </c>
      <c r="AN434" s="1" t="s">
        <v>718</v>
      </c>
      <c r="AO434" s="1" t="s">
        <v>83</v>
      </c>
      <c r="AP434" s="1" t="s">
        <v>83</v>
      </c>
      <c r="AQ434" s="1" t="s">
        <v>196</v>
      </c>
      <c r="AR434" s="1" t="s">
        <v>105</v>
      </c>
      <c r="AS434" s="1" t="s">
        <v>87</v>
      </c>
      <c r="AU434" s="1" t="s">
        <v>88</v>
      </c>
      <c r="AV434" s="1" t="s">
        <v>78</v>
      </c>
      <c r="AW434" s="1" t="s">
        <v>119</v>
      </c>
      <c r="AX434" s="1" t="s">
        <v>87</v>
      </c>
      <c r="AY434" s="1" t="s">
        <v>107</v>
      </c>
      <c r="AZ434" s="1" t="s">
        <v>170</v>
      </c>
      <c r="BA434" s="1" t="s">
        <v>89</v>
      </c>
      <c r="BB434" s="1" t="s">
        <v>665</v>
      </c>
      <c r="BC434" s="1" t="s">
        <v>665</v>
      </c>
      <c r="BD434" s="1" t="s">
        <v>137</v>
      </c>
      <c r="BE434" s="1" t="s">
        <v>93</v>
      </c>
      <c r="BF434" s="1" t="s">
        <v>93</v>
      </c>
      <c r="BG434" s="1" t="s">
        <v>93</v>
      </c>
      <c r="BH434" s="1" t="s">
        <v>93</v>
      </c>
      <c r="BI434" s="1" t="s">
        <v>93</v>
      </c>
      <c r="BJ434" s="1" t="s">
        <v>93</v>
      </c>
      <c r="BK434" s="1" t="s">
        <v>138</v>
      </c>
      <c r="BL434" s="1" t="s">
        <v>138</v>
      </c>
      <c r="BM434" s="1" t="s">
        <v>686</v>
      </c>
      <c r="BN434" s="1" t="s">
        <v>139</v>
      </c>
      <c r="BO434" s="1" t="s">
        <v>78</v>
      </c>
      <c r="BP434" s="1" t="s">
        <v>687</v>
      </c>
    </row>
    <row r="435" spans="2:70" ht="14.85" customHeight="1">
      <c r="B435" s="1">
        <v>841</v>
      </c>
      <c r="C435" s="1" t="s">
        <v>1711</v>
      </c>
      <c r="D435" s="1">
        <v>6</v>
      </c>
      <c r="E435" s="1" t="s">
        <v>68</v>
      </c>
      <c r="F435" s="1" t="s">
        <v>1712</v>
      </c>
      <c r="G435" s="1" t="s">
        <v>1711</v>
      </c>
      <c r="H435" s="1" t="s">
        <v>1713</v>
      </c>
      <c r="I435" s="1">
        <v>2013</v>
      </c>
      <c r="J435" s="1" t="s">
        <v>95</v>
      </c>
      <c r="K435"/>
      <c r="L435"/>
      <c r="M435"/>
      <c r="N435"/>
      <c r="O435"/>
      <c r="P435"/>
      <c r="Q435"/>
      <c r="R435"/>
      <c r="S435"/>
      <c r="T435"/>
      <c r="U435"/>
      <c r="V435"/>
      <c r="W435"/>
      <c r="X435"/>
      <c r="Y435"/>
      <c r="Z435"/>
      <c r="AA435" s="1" t="s">
        <v>751</v>
      </c>
      <c r="AB435" s="1"/>
      <c r="AC435" s="1" t="s">
        <v>127</v>
      </c>
      <c r="AI435" s="1" t="s">
        <v>88</v>
      </c>
      <c r="AO435" s="1" t="s">
        <v>83</v>
      </c>
      <c r="AP435" s="1" t="s">
        <v>104</v>
      </c>
      <c r="AQ435" s="1" t="s">
        <v>129</v>
      </c>
      <c r="AR435" s="1" t="s">
        <v>130</v>
      </c>
      <c r="AS435" s="1" t="s">
        <v>87</v>
      </c>
      <c r="AU435" s="1" t="s">
        <v>88</v>
      </c>
      <c r="AV435" s="1" t="s">
        <v>87</v>
      </c>
      <c r="AX435" s="1" t="s">
        <v>88</v>
      </c>
      <c r="AZ435" s="1" t="s">
        <v>185</v>
      </c>
      <c r="BA435" s="1" t="s">
        <v>170</v>
      </c>
      <c r="BB435" s="1" t="s">
        <v>659</v>
      </c>
      <c r="BC435" s="1" t="s">
        <v>659</v>
      </c>
      <c r="BD435" s="1" t="s">
        <v>91</v>
      </c>
      <c r="BE435" s="1" t="s">
        <v>92</v>
      </c>
      <c r="BF435" s="1" t="s">
        <v>122</v>
      </c>
      <c r="BG435" s="1" t="s">
        <v>123</v>
      </c>
      <c r="BH435" s="1" t="s">
        <v>123</v>
      </c>
      <c r="BI435" s="1" t="s">
        <v>191</v>
      </c>
      <c r="BJ435" s="1" t="s">
        <v>123</v>
      </c>
      <c r="BK435" s="1" t="s">
        <v>124</v>
      </c>
      <c r="BL435" s="1" t="s">
        <v>124</v>
      </c>
      <c r="BM435" s="1" t="s">
        <v>109</v>
      </c>
      <c r="BN435" s="1" t="s">
        <v>192</v>
      </c>
      <c r="BO435" s="1" t="s">
        <v>78</v>
      </c>
      <c r="BP435" s="1" t="s">
        <v>667</v>
      </c>
      <c r="BR435" s="1" t="s">
        <v>1714</v>
      </c>
    </row>
    <row r="436" spans="2:70" ht="14.85" customHeight="1">
      <c r="B436" s="1">
        <v>842</v>
      </c>
      <c r="C436" s="1" t="s">
        <v>1715</v>
      </c>
      <c r="D436" s="1">
        <v>6</v>
      </c>
      <c r="E436" s="1" t="s">
        <v>68</v>
      </c>
      <c r="F436" s="1" t="s">
        <v>1716</v>
      </c>
      <c r="G436" s="1" t="s">
        <v>1715</v>
      </c>
      <c r="H436" s="1" t="s">
        <v>1717</v>
      </c>
      <c r="I436" s="1">
        <v>2005</v>
      </c>
      <c r="J436" s="1" t="s">
        <v>709</v>
      </c>
      <c r="K436" s="1" t="s">
        <v>155</v>
      </c>
      <c r="L436"/>
      <c r="M436"/>
      <c r="N436"/>
      <c r="O436"/>
      <c r="P436"/>
      <c r="Q436"/>
      <c r="R436"/>
      <c r="S436"/>
      <c r="T436"/>
      <c r="U436"/>
      <c r="V436"/>
      <c r="W436"/>
      <c r="X436"/>
      <c r="Y436"/>
      <c r="Z436"/>
      <c r="AA436"/>
      <c r="AB436"/>
      <c r="AC436" s="1" t="s">
        <v>148</v>
      </c>
      <c r="AE436" s="1" t="s">
        <v>87</v>
      </c>
      <c r="AF436" s="1" t="s">
        <v>206</v>
      </c>
      <c r="AG436" s="1" t="s">
        <v>115</v>
      </c>
      <c r="AI436" s="1" t="s">
        <v>87</v>
      </c>
      <c r="AJ436" s="1" t="s">
        <v>116</v>
      </c>
      <c r="AK436" s="1" t="s">
        <v>166</v>
      </c>
      <c r="AN436" s="1" t="s">
        <v>664</v>
      </c>
      <c r="AO436" s="1" t="s">
        <v>128</v>
      </c>
      <c r="AP436" s="1" t="s">
        <v>104</v>
      </c>
      <c r="AQ436" s="1" t="s">
        <v>118</v>
      </c>
      <c r="AR436" s="1" t="s">
        <v>102</v>
      </c>
      <c r="AS436" s="1" t="s">
        <v>87</v>
      </c>
      <c r="AU436" s="1" t="s">
        <v>88</v>
      </c>
      <c r="AV436" s="1" t="s">
        <v>78</v>
      </c>
      <c r="AW436" s="1" t="s">
        <v>158</v>
      </c>
      <c r="AX436" s="1" t="s">
        <v>87</v>
      </c>
      <c r="AY436" s="1" t="s">
        <v>107</v>
      </c>
      <c r="AZ436" s="1" t="s">
        <v>89</v>
      </c>
      <c r="BA436" s="1" t="s">
        <v>89</v>
      </c>
      <c r="BB436" s="1" t="s">
        <v>659</v>
      </c>
      <c r="BC436" s="1" t="s">
        <v>230</v>
      </c>
      <c r="BD436" s="1" t="s">
        <v>137</v>
      </c>
      <c r="BE436" s="1" t="s">
        <v>93</v>
      </c>
      <c r="BF436" s="1" t="s">
        <v>93</v>
      </c>
      <c r="BG436" s="1" t="s">
        <v>92</v>
      </c>
      <c r="BH436" s="1" t="s">
        <v>92</v>
      </c>
      <c r="BI436" s="1" t="s">
        <v>92</v>
      </c>
      <c r="BJ436" s="1" t="s">
        <v>93</v>
      </c>
      <c r="BK436" s="1" t="s">
        <v>138</v>
      </c>
      <c r="BL436" s="1" t="s">
        <v>138</v>
      </c>
      <c r="BM436" s="1" t="s">
        <v>666</v>
      </c>
      <c r="BN436" s="1" t="s">
        <v>139</v>
      </c>
      <c r="BO436" s="1" t="s">
        <v>78</v>
      </c>
      <c r="BP436" s="1" t="s">
        <v>677</v>
      </c>
      <c r="BR436" s="1" t="s">
        <v>1718</v>
      </c>
    </row>
    <row r="437" spans="2:70" ht="14.85" customHeight="1">
      <c r="B437" s="1">
        <v>843</v>
      </c>
      <c r="C437" s="1" t="s">
        <v>1719</v>
      </c>
      <c r="D437" s="1">
        <v>6</v>
      </c>
      <c r="E437" s="1" t="s">
        <v>68</v>
      </c>
      <c r="F437" s="1" t="s">
        <v>1720</v>
      </c>
      <c r="G437" s="1" t="s">
        <v>1719</v>
      </c>
      <c r="H437" s="1" t="s">
        <v>1721</v>
      </c>
      <c r="I437" s="1">
        <v>1997</v>
      </c>
      <c r="J437" s="1" t="s">
        <v>95</v>
      </c>
      <c r="K437"/>
      <c r="L437"/>
      <c r="M437"/>
      <c r="N437"/>
      <c r="O437"/>
      <c r="P437"/>
      <c r="Q437"/>
      <c r="R437"/>
      <c r="S437"/>
      <c r="T437"/>
      <c r="U437"/>
      <c r="V437"/>
      <c r="W437"/>
      <c r="X437"/>
      <c r="Y437"/>
      <c r="Z437"/>
      <c r="AA437" s="1" t="s">
        <v>391</v>
      </c>
      <c r="AB437" s="1"/>
      <c r="AC437" s="1" t="s">
        <v>148</v>
      </c>
      <c r="AE437" s="1" t="s">
        <v>87</v>
      </c>
      <c r="AF437" s="1" t="s">
        <v>175</v>
      </c>
      <c r="AG437" s="1" t="s">
        <v>164</v>
      </c>
      <c r="AI437" s="1" t="s">
        <v>87</v>
      </c>
      <c r="AJ437" s="1" t="s">
        <v>102</v>
      </c>
      <c r="AK437" s="1" t="s">
        <v>80</v>
      </c>
      <c r="AN437" s="1" t="s">
        <v>718</v>
      </c>
      <c r="AO437" s="1" t="s">
        <v>83</v>
      </c>
      <c r="AP437" s="1" t="s">
        <v>83</v>
      </c>
      <c r="AQ437" s="1" t="s">
        <v>85</v>
      </c>
      <c r="AR437" s="1" t="s">
        <v>105</v>
      </c>
      <c r="AS437" s="1" t="s">
        <v>87</v>
      </c>
      <c r="AU437" s="1" t="s">
        <v>88</v>
      </c>
      <c r="AV437" s="1" t="s">
        <v>78</v>
      </c>
      <c r="AW437" s="1" t="s">
        <v>106</v>
      </c>
      <c r="AX437" s="1" t="s">
        <v>87</v>
      </c>
      <c r="AY437" s="1" t="s">
        <v>107</v>
      </c>
      <c r="AZ437" s="1" t="s">
        <v>170</v>
      </c>
      <c r="BA437" s="1" t="s">
        <v>89</v>
      </c>
      <c r="BB437" s="1" t="s">
        <v>102</v>
      </c>
      <c r="BC437" s="1" t="s">
        <v>659</v>
      </c>
      <c r="BD437" s="1" t="s">
        <v>137</v>
      </c>
      <c r="BE437" s="1" t="s">
        <v>93</v>
      </c>
      <c r="BF437" s="1" t="s">
        <v>93</v>
      </c>
      <c r="BG437" s="1" t="s">
        <v>93</v>
      </c>
      <c r="BH437" s="1" t="s">
        <v>92</v>
      </c>
      <c r="BI437" s="1" t="s">
        <v>92</v>
      </c>
      <c r="BJ437" s="1" t="s">
        <v>92</v>
      </c>
      <c r="BK437" s="1" t="s">
        <v>138</v>
      </c>
      <c r="BL437" s="1" t="s">
        <v>138</v>
      </c>
      <c r="BM437" s="1" t="s">
        <v>672</v>
      </c>
      <c r="BN437" s="1" t="s">
        <v>139</v>
      </c>
      <c r="BO437" s="1" t="s">
        <v>78</v>
      </c>
      <c r="BP437" s="1" t="s">
        <v>687</v>
      </c>
    </row>
    <row r="438" spans="2:70" ht="14.85" customHeight="1">
      <c r="B438" s="1">
        <v>844</v>
      </c>
      <c r="C438" s="1" t="s">
        <v>1722</v>
      </c>
      <c r="D438" s="1">
        <v>6</v>
      </c>
      <c r="E438" s="1" t="s">
        <v>68</v>
      </c>
      <c r="F438" s="1" t="s">
        <v>1723</v>
      </c>
      <c r="G438" s="1" t="s">
        <v>1722</v>
      </c>
      <c r="H438" s="1" t="s">
        <v>1724</v>
      </c>
      <c r="I438" s="1">
        <v>1987</v>
      </c>
      <c r="J438" s="1" t="s">
        <v>95</v>
      </c>
      <c r="K438"/>
      <c r="L438"/>
      <c r="M438"/>
      <c r="N438"/>
      <c r="O438"/>
      <c r="P438"/>
      <c r="Q438"/>
      <c r="R438"/>
      <c r="S438"/>
      <c r="T438"/>
      <c r="U438"/>
      <c r="V438"/>
      <c r="W438"/>
      <c r="X438"/>
      <c r="Y438"/>
      <c r="Z438"/>
      <c r="AA438" s="1" t="s">
        <v>227</v>
      </c>
      <c r="AB438" s="1"/>
      <c r="AC438" s="1" t="s">
        <v>148</v>
      </c>
      <c r="AE438" s="1" t="s">
        <v>162</v>
      </c>
      <c r="AF438" s="1" t="s">
        <v>76</v>
      </c>
      <c r="AG438" s="1" t="s">
        <v>164</v>
      </c>
      <c r="AI438" s="1" t="s">
        <v>87</v>
      </c>
      <c r="AJ438" s="1" t="s">
        <v>309</v>
      </c>
      <c r="AK438" s="1" t="s">
        <v>80</v>
      </c>
      <c r="AM438" s="1" t="s">
        <v>81</v>
      </c>
      <c r="AN438" s="1" t="s">
        <v>657</v>
      </c>
      <c r="AO438" s="1" t="s">
        <v>104</v>
      </c>
      <c r="AP438" s="1" t="s">
        <v>83</v>
      </c>
      <c r="AQ438" s="1" t="s">
        <v>196</v>
      </c>
      <c r="AR438" s="1" t="s">
        <v>105</v>
      </c>
      <c r="AS438" s="1" t="s">
        <v>87</v>
      </c>
      <c r="AU438" s="1" t="s">
        <v>88</v>
      </c>
      <c r="AV438" s="1" t="s">
        <v>78</v>
      </c>
      <c r="AW438" s="1" t="s">
        <v>119</v>
      </c>
      <c r="AX438" s="1" t="s">
        <v>87</v>
      </c>
      <c r="AY438" s="1" t="s">
        <v>107</v>
      </c>
      <c r="AZ438" s="1" t="s">
        <v>89</v>
      </c>
      <c r="BA438" s="1" t="s">
        <v>89</v>
      </c>
      <c r="BB438" s="1" t="s">
        <v>665</v>
      </c>
      <c r="BC438" s="1" t="s">
        <v>665</v>
      </c>
      <c r="BD438" s="1" t="s">
        <v>137</v>
      </c>
      <c r="BE438" s="1" t="s">
        <v>93</v>
      </c>
      <c r="BF438" s="1" t="s">
        <v>93</v>
      </c>
      <c r="BG438" s="1" t="s">
        <v>93</v>
      </c>
      <c r="BH438" s="1" t="s">
        <v>93</v>
      </c>
      <c r="BI438" s="1" t="s">
        <v>92</v>
      </c>
      <c r="BJ438" s="1" t="s">
        <v>92</v>
      </c>
      <c r="BK438" s="1" t="s">
        <v>94</v>
      </c>
      <c r="BL438" s="1" t="s">
        <v>94</v>
      </c>
      <c r="BM438" s="1" t="s">
        <v>672</v>
      </c>
      <c r="BN438" s="1" t="s">
        <v>139</v>
      </c>
      <c r="BO438" s="1" t="s">
        <v>78</v>
      </c>
      <c r="BP438" s="1" t="s">
        <v>667</v>
      </c>
    </row>
    <row r="439" spans="2:70" ht="14.85" customHeight="1">
      <c r="B439" s="1">
        <v>847</v>
      </c>
      <c r="C439" s="1" t="s">
        <v>1725</v>
      </c>
      <c r="D439" s="1">
        <v>6</v>
      </c>
      <c r="E439" s="1" t="s">
        <v>68</v>
      </c>
      <c r="F439" s="1" t="s">
        <v>1726</v>
      </c>
      <c r="G439" s="1" t="s">
        <v>1725</v>
      </c>
      <c r="H439" s="1" t="s">
        <v>1727</v>
      </c>
      <c r="I439" s="1">
        <v>2009</v>
      </c>
      <c r="J439" s="1" t="s">
        <v>95</v>
      </c>
      <c r="K439"/>
      <c r="L439"/>
      <c r="M439"/>
      <c r="N439"/>
      <c r="O439"/>
      <c r="P439"/>
      <c r="Q439"/>
      <c r="R439"/>
      <c r="S439"/>
      <c r="T439"/>
      <c r="U439"/>
      <c r="V439"/>
      <c r="W439"/>
      <c r="X439"/>
      <c r="Y439"/>
      <c r="Z439"/>
      <c r="AA439" s="1" t="s">
        <v>751</v>
      </c>
      <c r="AB439" s="1"/>
      <c r="AC439" s="1" t="s">
        <v>74</v>
      </c>
      <c r="AE439" s="1" t="s">
        <v>75</v>
      </c>
      <c r="AF439" s="1" t="s">
        <v>175</v>
      </c>
      <c r="AG439" s="1" t="s">
        <v>164</v>
      </c>
      <c r="AI439" s="1" t="s">
        <v>87</v>
      </c>
      <c r="AJ439" s="1" t="s">
        <v>79</v>
      </c>
      <c r="AK439" s="1" t="s">
        <v>103</v>
      </c>
      <c r="AM439" s="1" t="s">
        <v>167</v>
      </c>
      <c r="AN439" s="1" t="s">
        <v>657</v>
      </c>
      <c r="AO439" s="1" t="s">
        <v>84</v>
      </c>
      <c r="AP439" s="1" t="s">
        <v>84</v>
      </c>
      <c r="AQ439" s="1" t="s">
        <v>118</v>
      </c>
      <c r="AR439" s="1" t="s">
        <v>105</v>
      </c>
      <c r="AS439" s="1" t="s">
        <v>78</v>
      </c>
      <c r="AT439" s="1" t="s">
        <v>207</v>
      </c>
      <c r="AU439" s="1" t="s">
        <v>87</v>
      </c>
      <c r="AV439" s="1" t="s">
        <v>78</v>
      </c>
      <c r="AW439" s="1" t="s">
        <v>106</v>
      </c>
      <c r="AX439" s="1" t="s">
        <v>87</v>
      </c>
      <c r="AY439" s="1" t="s">
        <v>107</v>
      </c>
      <c r="AZ439" s="1" t="s">
        <v>170</v>
      </c>
      <c r="BA439" s="1" t="s">
        <v>89</v>
      </c>
      <c r="BB439" s="1" t="s">
        <v>658</v>
      </c>
      <c r="BC439" s="1" t="s">
        <v>659</v>
      </c>
      <c r="BD439" s="1" t="s">
        <v>91</v>
      </c>
      <c r="BE439" s="1" t="s">
        <v>92</v>
      </c>
      <c r="BF439" s="1" t="s">
        <v>92</v>
      </c>
      <c r="BG439" s="1" t="s">
        <v>123</v>
      </c>
      <c r="BH439" s="1" t="s">
        <v>123</v>
      </c>
      <c r="BI439" s="1" t="s">
        <v>123</v>
      </c>
      <c r="BJ439" s="1" t="s">
        <v>92</v>
      </c>
      <c r="BK439" s="1" t="s">
        <v>94</v>
      </c>
      <c r="BL439" s="1" t="s">
        <v>94</v>
      </c>
      <c r="BM439" s="1" t="s">
        <v>666</v>
      </c>
      <c r="BN439" s="1" t="s">
        <v>177</v>
      </c>
      <c r="BO439" s="1" t="s">
        <v>78</v>
      </c>
      <c r="BP439" s="1" t="s">
        <v>677</v>
      </c>
    </row>
    <row r="440" spans="2:70" ht="14.85" customHeight="1">
      <c r="B440" s="1">
        <v>848</v>
      </c>
      <c r="C440" s="1" t="s">
        <v>1728</v>
      </c>
      <c r="D440" s="1">
        <v>6</v>
      </c>
      <c r="E440" s="1" t="s">
        <v>68</v>
      </c>
      <c r="F440" s="1" t="s">
        <v>1729</v>
      </c>
      <c r="G440" s="1" t="s">
        <v>1728</v>
      </c>
      <c r="H440" s="1" t="s">
        <v>1730</v>
      </c>
      <c r="I440" s="1">
        <v>2014</v>
      </c>
      <c r="J440" s="1" t="s">
        <v>95</v>
      </c>
      <c r="K440"/>
      <c r="L440"/>
      <c r="M440"/>
      <c r="N440"/>
      <c r="O440"/>
      <c r="P440"/>
      <c r="Q440"/>
      <c r="R440"/>
      <c r="S440"/>
      <c r="T440"/>
      <c r="U440"/>
      <c r="V440"/>
      <c r="W440"/>
      <c r="X440"/>
      <c r="Y440"/>
      <c r="Z440"/>
      <c r="AA440" s="1" t="s">
        <v>227</v>
      </c>
      <c r="AB440" s="1"/>
      <c r="AC440" s="1" t="s">
        <v>74</v>
      </c>
      <c r="AE440" s="1" t="s">
        <v>162</v>
      </c>
      <c r="AF440" s="1" t="s">
        <v>76</v>
      </c>
      <c r="AG440" s="1" t="s">
        <v>164</v>
      </c>
      <c r="AI440" s="1" t="s">
        <v>78</v>
      </c>
      <c r="AJ440" s="1" t="s">
        <v>116</v>
      </c>
      <c r="AK440" s="1" t="s">
        <v>80</v>
      </c>
      <c r="AM440" s="1" t="s">
        <v>81</v>
      </c>
      <c r="AN440" s="1" t="s">
        <v>657</v>
      </c>
      <c r="AO440" s="1" t="s">
        <v>84</v>
      </c>
      <c r="AP440" s="1" t="s">
        <v>84</v>
      </c>
      <c r="AQ440" s="1" t="s">
        <v>85</v>
      </c>
      <c r="AR440" s="1" t="s">
        <v>105</v>
      </c>
      <c r="AS440" s="1" t="s">
        <v>87</v>
      </c>
      <c r="AU440" s="1" t="s">
        <v>88</v>
      </c>
      <c r="AV440" s="1" t="s">
        <v>78</v>
      </c>
      <c r="AW440" s="1" t="s">
        <v>119</v>
      </c>
      <c r="AX440" s="1" t="s">
        <v>87</v>
      </c>
      <c r="AY440" s="1" t="s">
        <v>107</v>
      </c>
      <c r="AZ440" s="1" t="s">
        <v>89</v>
      </c>
      <c r="BA440" s="1" t="s">
        <v>89</v>
      </c>
      <c r="BB440" s="1" t="s">
        <v>659</v>
      </c>
      <c r="BC440" s="1" t="s">
        <v>659</v>
      </c>
      <c r="BD440" s="1" t="s">
        <v>144</v>
      </c>
      <c r="BE440" s="1" t="s">
        <v>92</v>
      </c>
      <c r="BF440" s="1" t="s">
        <v>92</v>
      </c>
      <c r="BG440" s="1" t="s">
        <v>92</v>
      </c>
      <c r="BH440" s="1" t="s">
        <v>92</v>
      </c>
      <c r="BI440" s="1" t="s">
        <v>92</v>
      </c>
      <c r="BJ440" s="1" t="s">
        <v>93</v>
      </c>
      <c r="BK440" s="1" t="s">
        <v>138</v>
      </c>
      <c r="BL440" s="1" t="s">
        <v>138</v>
      </c>
      <c r="BM440" s="1" t="s">
        <v>691</v>
      </c>
      <c r="BN440" s="1" t="s">
        <v>418</v>
      </c>
      <c r="BO440" s="1" t="s">
        <v>78</v>
      </c>
      <c r="BP440" s="1" t="s">
        <v>667</v>
      </c>
    </row>
    <row r="441" spans="2:70" ht="14.85" customHeight="1">
      <c r="B441" s="1">
        <v>850</v>
      </c>
      <c r="C441" s="1" t="s">
        <v>1731</v>
      </c>
      <c r="D441" s="1">
        <v>6</v>
      </c>
      <c r="E441" s="1" t="s">
        <v>68</v>
      </c>
      <c r="F441" s="1" t="s">
        <v>1732</v>
      </c>
      <c r="G441" s="1" t="s">
        <v>1731</v>
      </c>
      <c r="H441" s="1" t="s">
        <v>1733</v>
      </c>
      <c r="I441" s="1">
        <v>1998</v>
      </c>
      <c r="J441" s="1" t="s">
        <v>95</v>
      </c>
      <c r="K441"/>
      <c r="L441"/>
      <c r="M441"/>
      <c r="N441"/>
      <c r="O441"/>
      <c r="P441"/>
      <c r="Q441"/>
      <c r="R441"/>
      <c r="S441"/>
      <c r="T441"/>
      <c r="U441"/>
      <c r="V441"/>
      <c r="W441"/>
      <c r="X441"/>
      <c r="Y441"/>
      <c r="Z441"/>
      <c r="AA441" s="1" t="s">
        <v>717</v>
      </c>
      <c r="AB441" s="1"/>
      <c r="AC441" s="1" t="s">
        <v>148</v>
      </c>
      <c r="AE441" s="1" t="s">
        <v>162</v>
      </c>
      <c r="AF441" s="1" t="s">
        <v>76</v>
      </c>
      <c r="AG441" s="1" t="s">
        <v>164</v>
      </c>
      <c r="AI441" s="1" t="s">
        <v>87</v>
      </c>
      <c r="AJ441" s="1" t="s">
        <v>309</v>
      </c>
      <c r="AK441" s="1" t="s">
        <v>80</v>
      </c>
      <c r="AM441" s="1" t="s">
        <v>222</v>
      </c>
      <c r="AN441" s="1" t="s">
        <v>1734</v>
      </c>
      <c r="AO441" s="1" t="s">
        <v>83</v>
      </c>
      <c r="AP441" s="1" t="s">
        <v>104</v>
      </c>
      <c r="AQ441" s="1" t="s">
        <v>85</v>
      </c>
      <c r="AR441" s="1" t="s">
        <v>169</v>
      </c>
      <c r="AS441" s="1" t="s">
        <v>87</v>
      </c>
      <c r="AU441" s="1" t="s">
        <v>88</v>
      </c>
      <c r="AV441" s="1" t="s">
        <v>78</v>
      </c>
      <c r="AW441" s="1" t="s">
        <v>119</v>
      </c>
      <c r="AX441" s="1" t="s">
        <v>87</v>
      </c>
      <c r="AY441" s="1" t="s">
        <v>107</v>
      </c>
      <c r="AZ441" s="1" t="s">
        <v>170</v>
      </c>
      <c r="BA441" s="1" t="s">
        <v>183</v>
      </c>
      <c r="BB441" s="1" t="s">
        <v>230</v>
      </c>
      <c r="BC441" s="1" t="s">
        <v>230</v>
      </c>
      <c r="BD441" s="1" t="s">
        <v>137</v>
      </c>
      <c r="BE441" s="1" t="s">
        <v>93</v>
      </c>
      <c r="BF441" s="1" t="s">
        <v>92</v>
      </c>
      <c r="BG441" s="1" t="s">
        <v>92</v>
      </c>
      <c r="BH441" s="1" t="s">
        <v>92</v>
      </c>
      <c r="BI441" s="1" t="s">
        <v>92</v>
      </c>
      <c r="BJ441" s="1" t="s">
        <v>92</v>
      </c>
      <c r="BK441" s="1" t="s">
        <v>94</v>
      </c>
      <c r="BL441" s="1" t="s">
        <v>94</v>
      </c>
      <c r="BM441" s="1" t="s">
        <v>666</v>
      </c>
      <c r="BN441" s="1" t="s">
        <v>139</v>
      </c>
      <c r="BO441" s="1" t="s">
        <v>87</v>
      </c>
      <c r="BR441" s="1" t="s">
        <v>1735</v>
      </c>
    </row>
    <row r="442" spans="2:70" ht="14.85" customHeight="1">
      <c r="B442" s="1">
        <v>854</v>
      </c>
      <c r="C442" s="1" t="s">
        <v>1736</v>
      </c>
      <c r="D442" s="1">
        <v>6</v>
      </c>
      <c r="E442" s="1" t="s">
        <v>68</v>
      </c>
      <c r="F442" s="1" t="s">
        <v>1737</v>
      </c>
      <c r="G442" s="1" t="s">
        <v>1736</v>
      </c>
      <c r="H442" s="1" t="s">
        <v>1738</v>
      </c>
      <c r="I442" s="1">
        <v>2013</v>
      </c>
      <c r="J442" s="1" t="s">
        <v>325</v>
      </c>
      <c r="K442"/>
      <c r="L442"/>
      <c r="M442"/>
      <c r="N442"/>
      <c r="O442"/>
      <c r="P442"/>
      <c r="Q442"/>
      <c r="R442"/>
      <c r="S442" s="1" t="s">
        <v>99</v>
      </c>
      <c r="T442"/>
      <c r="U442"/>
      <c r="V442"/>
      <c r="W442"/>
      <c r="X442"/>
      <c r="Y442"/>
      <c r="Z442"/>
      <c r="AA442"/>
      <c r="AB442"/>
      <c r="AC442" s="1" t="s">
        <v>74</v>
      </c>
      <c r="AE442" s="1" t="s">
        <v>75</v>
      </c>
      <c r="AF442" s="1" t="s">
        <v>100</v>
      </c>
      <c r="AG442" s="1" t="s">
        <v>101</v>
      </c>
      <c r="AI442" s="1" t="s">
        <v>87</v>
      </c>
      <c r="AJ442" s="1" t="s">
        <v>102</v>
      </c>
      <c r="AK442" s="1" t="s">
        <v>103</v>
      </c>
      <c r="AM442" s="1" t="s">
        <v>81</v>
      </c>
      <c r="AN442" s="1" t="s">
        <v>657</v>
      </c>
      <c r="AO442" s="1" t="s">
        <v>84</v>
      </c>
      <c r="AP442" s="1" t="s">
        <v>104</v>
      </c>
      <c r="AQ442" s="1" t="s">
        <v>85</v>
      </c>
      <c r="AR442" s="1" t="s">
        <v>105</v>
      </c>
      <c r="AS442" s="1" t="s">
        <v>87</v>
      </c>
      <c r="AU442" s="1" t="s">
        <v>88</v>
      </c>
      <c r="AV442" s="1" t="s">
        <v>78</v>
      </c>
      <c r="AW442" s="1" t="s">
        <v>119</v>
      </c>
      <c r="AX442" s="1" t="s">
        <v>87</v>
      </c>
      <c r="AY442" s="1" t="s">
        <v>107</v>
      </c>
      <c r="AZ442" s="1" t="s">
        <v>89</v>
      </c>
      <c r="BA442" s="1" t="s">
        <v>89</v>
      </c>
      <c r="BB442" s="1" t="s">
        <v>102</v>
      </c>
      <c r="BC442" s="1" t="s">
        <v>658</v>
      </c>
      <c r="BD442" s="1" t="s">
        <v>137</v>
      </c>
      <c r="BE442" s="1" t="s">
        <v>93</v>
      </c>
      <c r="BF442" s="1" t="s">
        <v>92</v>
      </c>
      <c r="BG442" s="1" t="s">
        <v>93</v>
      </c>
      <c r="BH442" s="1" t="s">
        <v>93</v>
      </c>
      <c r="BI442" s="1" t="s">
        <v>93</v>
      </c>
      <c r="BJ442" s="1" t="s">
        <v>93</v>
      </c>
      <c r="BK442" s="1" t="s">
        <v>138</v>
      </c>
      <c r="BL442" s="1" t="s">
        <v>138</v>
      </c>
      <c r="BM442" s="1" t="s">
        <v>109</v>
      </c>
      <c r="BN442" s="1" t="s">
        <v>177</v>
      </c>
      <c r="BO442" s="1" t="s">
        <v>78</v>
      </c>
      <c r="BP442" s="1" t="s">
        <v>677</v>
      </c>
    </row>
    <row r="443" spans="2:70" ht="14.85" customHeight="1">
      <c r="B443" s="1">
        <v>858</v>
      </c>
      <c r="C443" s="1" t="s">
        <v>1739</v>
      </c>
      <c r="D443" s="1">
        <v>6</v>
      </c>
      <c r="E443" s="1" t="s">
        <v>68</v>
      </c>
      <c r="F443" s="1" t="s">
        <v>1740</v>
      </c>
      <c r="G443" s="1" t="s">
        <v>1739</v>
      </c>
      <c r="H443" s="1" t="s">
        <v>1741</v>
      </c>
      <c r="I443" s="1">
        <v>1998</v>
      </c>
      <c r="J443" s="1" t="s">
        <v>95</v>
      </c>
      <c r="K443"/>
      <c r="L443"/>
      <c r="M443"/>
      <c r="N443"/>
      <c r="O443"/>
      <c r="P443"/>
      <c r="Q443"/>
      <c r="R443"/>
      <c r="S443"/>
      <c r="T443"/>
      <c r="U443"/>
      <c r="V443"/>
      <c r="W443"/>
      <c r="X443"/>
      <c r="Y443"/>
      <c r="Z443"/>
      <c r="AA443" s="1" t="s">
        <v>227</v>
      </c>
      <c r="AB443" s="1"/>
      <c r="AC443" s="1" t="s">
        <v>148</v>
      </c>
      <c r="AE443" s="1" t="s">
        <v>75</v>
      </c>
      <c r="AF443" s="1" t="s">
        <v>76</v>
      </c>
      <c r="AG443" s="1" t="s">
        <v>164</v>
      </c>
      <c r="AI443" s="1" t="s">
        <v>87</v>
      </c>
      <c r="AJ443" s="1" t="s">
        <v>309</v>
      </c>
      <c r="AK443" s="1" t="s">
        <v>80</v>
      </c>
      <c r="AM443" s="1" t="s">
        <v>81</v>
      </c>
      <c r="AN443" s="1" t="s">
        <v>705</v>
      </c>
      <c r="AO443" s="1" t="s">
        <v>136</v>
      </c>
      <c r="AP443" s="1" t="s">
        <v>104</v>
      </c>
      <c r="AQ443" s="1" t="s">
        <v>118</v>
      </c>
      <c r="AR443" s="1" t="s">
        <v>86</v>
      </c>
      <c r="AS443" s="1" t="s">
        <v>78</v>
      </c>
      <c r="AT443" s="1" t="s">
        <v>207</v>
      </c>
      <c r="AU443" s="1" t="s">
        <v>78</v>
      </c>
      <c r="AV443" s="1" t="s">
        <v>78</v>
      </c>
      <c r="AW443" s="1" t="s">
        <v>158</v>
      </c>
      <c r="AX443" s="1" t="s">
        <v>87</v>
      </c>
      <c r="AY443" s="1" t="s">
        <v>107</v>
      </c>
      <c r="AZ443" s="1" t="s">
        <v>89</v>
      </c>
      <c r="BA443" s="1" t="s">
        <v>89</v>
      </c>
      <c r="BB443" s="1" t="s">
        <v>665</v>
      </c>
      <c r="BC443" s="1" t="s">
        <v>665</v>
      </c>
      <c r="BD443" s="1" t="s">
        <v>137</v>
      </c>
      <c r="BE443" s="1" t="s">
        <v>93</v>
      </c>
      <c r="BF443" s="1" t="s">
        <v>93</v>
      </c>
      <c r="BG443" s="1" t="s">
        <v>93</v>
      </c>
      <c r="BH443" s="1" t="s">
        <v>93</v>
      </c>
      <c r="BI443" s="1" t="s">
        <v>93</v>
      </c>
      <c r="BJ443" s="1" t="s">
        <v>93</v>
      </c>
      <c r="BK443" s="1" t="s">
        <v>94</v>
      </c>
      <c r="BL443" s="1" t="s">
        <v>138</v>
      </c>
      <c r="BM443" s="1" t="s">
        <v>666</v>
      </c>
      <c r="BN443" s="1" t="s">
        <v>139</v>
      </c>
      <c r="BO443" s="1" t="s">
        <v>78</v>
      </c>
      <c r="BP443" s="1" t="s">
        <v>667</v>
      </c>
      <c r="BR443" s="1" t="s">
        <v>1742</v>
      </c>
    </row>
    <row r="444" spans="2:70" ht="14.85" customHeight="1">
      <c r="B444" s="1">
        <v>860</v>
      </c>
      <c r="C444" s="1" t="s">
        <v>1747</v>
      </c>
      <c r="D444" s="1">
        <v>6</v>
      </c>
      <c r="E444" s="1" t="s">
        <v>68</v>
      </c>
      <c r="F444" s="1" t="s">
        <v>1748</v>
      </c>
      <c r="G444" s="1" t="s">
        <v>1747</v>
      </c>
      <c r="H444" s="1" t="s">
        <v>1749</v>
      </c>
      <c r="I444" s="1">
        <v>2013</v>
      </c>
      <c r="J444" s="1" t="s">
        <v>154</v>
      </c>
      <c r="K444"/>
      <c r="L444"/>
      <c r="M444"/>
      <c r="N444"/>
      <c r="O444"/>
      <c r="P444"/>
      <c r="Q444"/>
      <c r="R444"/>
      <c r="S444"/>
      <c r="T444"/>
      <c r="U444"/>
      <c r="V444"/>
      <c r="W444"/>
      <c r="X444"/>
      <c r="Y444" s="1" t="s">
        <v>155</v>
      </c>
      <c r="Z444"/>
      <c r="AA444"/>
      <c r="AB444"/>
      <c r="AC444" s="1" t="s">
        <v>135</v>
      </c>
      <c r="AI444" s="1" t="s">
        <v>88</v>
      </c>
      <c r="AO444" s="1" t="s">
        <v>84</v>
      </c>
      <c r="AP444" s="1" t="s">
        <v>104</v>
      </c>
      <c r="AQ444" s="1" t="s">
        <v>176</v>
      </c>
      <c r="AR444" s="1" t="s">
        <v>105</v>
      </c>
      <c r="AS444" s="1" t="s">
        <v>87</v>
      </c>
      <c r="AU444" s="1" t="s">
        <v>88</v>
      </c>
      <c r="AV444" s="1" t="s">
        <v>78</v>
      </c>
      <c r="AW444" s="1" t="s">
        <v>119</v>
      </c>
      <c r="AX444" s="1" t="s">
        <v>78</v>
      </c>
      <c r="AY444" s="1" t="s">
        <v>107</v>
      </c>
      <c r="AZ444" s="1" t="s">
        <v>89</v>
      </c>
      <c r="BA444" s="1" t="s">
        <v>89</v>
      </c>
      <c r="BB444" s="1" t="s">
        <v>665</v>
      </c>
      <c r="BC444" s="1" t="s">
        <v>665</v>
      </c>
      <c r="BD444" s="1" t="s">
        <v>137</v>
      </c>
      <c r="BE444" s="1" t="s">
        <v>92</v>
      </c>
      <c r="BF444" s="1" t="s">
        <v>93</v>
      </c>
      <c r="BG444" s="1" t="s">
        <v>92</v>
      </c>
      <c r="BH444" s="1" t="s">
        <v>92</v>
      </c>
      <c r="BI444" s="1" t="s">
        <v>92</v>
      </c>
      <c r="BJ444" s="1" t="s">
        <v>93</v>
      </c>
      <c r="BK444" s="1" t="s">
        <v>94</v>
      </c>
      <c r="BL444" s="1" t="s">
        <v>138</v>
      </c>
      <c r="BM444" s="1" t="s">
        <v>691</v>
      </c>
      <c r="BN444" s="1" t="s">
        <v>111</v>
      </c>
      <c r="BO444" s="1" t="s">
        <v>78</v>
      </c>
      <c r="BP444" s="1" t="s">
        <v>660</v>
      </c>
    </row>
    <row r="445" spans="2:70" ht="14.85" customHeight="1">
      <c r="B445" s="1">
        <v>859</v>
      </c>
      <c r="C445" s="1" t="s">
        <v>1743</v>
      </c>
      <c r="D445" s="1">
        <v>6</v>
      </c>
      <c r="E445" s="1" t="s">
        <v>68</v>
      </c>
      <c r="F445" s="1" t="s">
        <v>1744</v>
      </c>
      <c r="G445" s="1" t="s">
        <v>1743</v>
      </c>
      <c r="H445" s="1" t="s">
        <v>1745</v>
      </c>
      <c r="I445" s="1">
        <v>1980</v>
      </c>
      <c r="J445" s="1" t="s">
        <v>341</v>
      </c>
      <c r="K445"/>
      <c r="L445"/>
      <c r="M445"/>
      <c r="N445"/>
      <c r="O445"/>
      <c r="P445"/>
      <c r="Q445"/>
      <c r="R445"/>
      <c r="S445"/>
      <c r="T445"/>
      <c r="U445"/>
      <c r="V445" s="1" t="s">
        <v>354</v>
      </c>
      <c r="W445"/>
      <c r="X445"/>
      <c r="Y445"/>
      <c r="Z445"/>
      <c r="AA445"/>
      <c r="AB445"/>
      <c r="AC445" s="1" t="s">
        <v>148</v>
      </c>
      <c r="AE445" s="1" t="s">
        <v>87</v>
      </c>
      <c r="AF445" s="1" t="s">
        <v>175</v>
      </c>
      <c r="AG445" s="1" t="s">
        <v>77</v>
      </c>
      <c r="AI445" s="1" t="s">
        <v>87</v>
      </c>
      <c r="AJ445" s="1" t="s">
        <v>116</v>
      </c>
      <c r="AK445" s="1" t="s">
        <v>103</v>
      </c>
      <c r="AN445" s="1" t="s">
        <v>657</v>
      </c>
      <c r="AO445" s="1" t="s">
        <v>83</v>
      </c>
      <c r="AP445" s="1" t="s">
        <v>83</v>
      </c>
      <c r="AQ445" s="1" t="s">
        <v>196</v>
      </c>
      <c r="AR445" s="1" t="s">
        <v>130</v>
      </c>
      <c r="AS445" s="1" t="s">
        <v>87</v>
      </c>
      <c r="AU445" s="1" t="s">
        <v>88</v>
      </c>
      <c r="AV445" s="1" t="s">
        <v>78</v>
      </c>
      <c r="AW445" s="1" t="s">
        <v>158</v>
      </c>
      <c r="AX445" s="1" t="s">
        <v>87</v>
      </c>
      <c r="AY445" s="1" t="s">
        <v>107</v>
      </c>
      <c r="AZ445" s="1" t="s">
        <v>89</v>
      </c>
      <c r="BA445" s="1" t="s">
        <v>89</v>
      </c>
      <c r="BB445" s="1" t="s">
        <v>90</v>
      </c>
      <c r="BC445" s="1" t="s">
        <v>658</v>
      </c>
      <c r="BD445" s="1" t="s">
        <v>137</v>
      </c>
      <c r="BE445" s="1" t="s">
        <v>93</v>
      </c>
      <c r="BF445" s="1" t="s">
        <v>92</v>
      </c>
      <c r="BG445" s="1" t="s">
        <v>93</v>
      </c>
      <c r="BH445" s="1" t="s">
        <v>93</v>
      </c>
      <c r="BI445" s="1" t="s">
        <v>93</v>
      </c>
      <c r="BJ445" s="1" t="s">
        <v>93</v>
      </c>
      <c r="BK445" s="1" t="s">
        <v>138</v>
      </c>
      <c r="BL445" s="1" t="s">
        <v>138</v>
      </c>
      <c r="BM445" s="1" t="s">
        <v>695</v>
      </c>
      <c r="BN445" s="1" t="s">
        <v>139</v>
      </c>
      <c r="BO445" s="1" t="s">
        <v>78</v>
      </c>
      <c r="BP445" s="1" t="s">
        <v>687</v>
      </c>
      <c r="BR445" s="2" t="s">
        <v>1746</v>
      </c>
    </row>
    <row r="446" spans="2:70" ht="14.85" customHeight="1">
      <c r="B446" s="1">
        <v>862</v>
      </c>
      <c r="C446" s="1" t="s">
        <v>1750</v>
      </c>
      <c r="D446" s="1">
        <v>6</v>
      </c>
      <c r="E446" s="1" t="s">
        <v>68</v>
      </c>
      <c r="F446" s="1" t="s">
        <v>1751</v>
      </c>
      <c r="G446" s="1" t="s">
        <v>1750</v>
      </c>
      <c r="H446" s="1" t="s">
        <v>1752</v>
      </c>
      <c r="I446" s="1">
        <v>2013</v>
      </c>
      <c r="J446" s="1" t="s">
        <v>305</v>
      </c>
      <c r="K446"/>
      <c r="L446"/>
      <c r="M446"/>
      <c r="N446"/>
      <c r="O446"/>
      <c r="P446"/>
      <c r="Q446"/>
      <c r="R446"/>
      <c r="S446"/>
      <c r="T446"/>
      <c r="U446"/>
      <c r="V446"/>
      <c r="W446" s="1" t="s">
        <v>391</v>
      </c>
      <c r="X446"/>
      <c r="Y446"/>
      <c r="Z446"/>
      <c r="AA446"/>
      <c r="AB446"/>
      <c r="AC446" s="1" t="s">
        <v>156</v>
      </c>
      <c r="AD446" s="1" t="s">
        <v>1753</v>
      </c>
      <c r="AI446" s="1" t="s">
        <v>88</v>
      </c>
      <c r="AO446" s="1" t="s">
        <v>104</v>
      </c>
      <c r="AP446" s="1" t="s">
        <v>104</v>
      </c>
      <c r="AQ446" s="1" t="s">
        <v>85</v>
      </c>
      <c r="AR446" s="1" t="s">
        <v>86</v>
      </c>
      <c r="AS446" s="1" t="s">
        <v>87</v>
      </c>
      <c r="AU446" s="1" t="s">
        <v>88</v>
      </c>
      <c r="AV446" s="1" t="s">
        <v>78</v>
      </c>
      <c r="AW446" s="1" t="s">
        <v>106</v>
      </c>
      <c r="AX446" s="1" t="s">
        <v>87</v>
      </c>
      <c r="AY446" s="1" t="s">
        <v>107</v>
      </c>
      <c r="AZ446" s="1" t="s">
        <v>170</v>
      </c>
      <c r="BA446" s="1" t="s">
        <v>89</v>
      </c>
      <c r="BB446" s="1" t="s">
        <v>659</v>
      </c>
      <c r="BC446" s="1" t="s">
        <v>659</v>
      </c>
      <c r="BD446" s="1" t="s">
        <v>137</v>
      </c>
      <c r="BE446" s="1" t="s">
        <v>93</v>
      </c>
      <c r="BF446" s="1" t="s">
        <v>123</v>
      </c>
      <c r="BG446" s="1" t="s">
        <v>92</v>
      </c>
      <c r="BH446" s="1" t="s">
        <v>92</v>
      </c>
      <c r="BI446" s="1" t="s">
        <v>92</v>
      </c>
      <c r="BJ446" s="1" t="s">
        <v>92</v>
      </c>
      <c r="BK446" s="1" t="s">
        <v>94</v>
      </c>
      <c r="BL446" s="1" t="s">
        <v>138</v>
      </c>
      <c r="BM446" s="1" t="s">
        <v>691</v>
      </c>
      <c r="BN446" s="1" t="s">
        <v>111</v>
      </c>
      <c r="BO446" s="1" t="s">
        <v>78</v>
      </c>
      <c r="BP446" s="1" t="s">
        <v>677</v>
      </c>
    </row>
    <row r="447" spans="2:70" ht="14.85" customHeight="1">
      <c r="B447" s="1">
        <v>864</v>
      </c>
      <c r="C447" s="1" t="s">
        <v>1754</v>
      </c>
      <c r="D447" s="1">
        <v>6</v>
      </c>
      <c r="E447" s="1" t="s">
        <v>68</v>
      </c>
      <c r="F447" s="1" t="s">
        <v>1755</v>
      </c>
      <c r="G447" s="1" t="s">
        <v>1754</v>
      </c>
      <c r="H447" s="1" t="s">
        <v>1756</v>
      </c>
      <c r="I447" s="1">
        <v>2015</v>
      </c>
      <c r="J447" s="1" t="s">
        <v>697</v>
      </c>
      <c r="K447"/>
      <c r="L447"/>
      <c r="M447"/>
      <c r="N447"/>
      <c r="O447"/>
      <c r="P447"/>
      <c r="Q447"/>
      <c r="R447"/>
      <c r="S447"/>
      <c r="T447"/>
      <c r="U447"/>
      <c r="V447"/>
      <c r="W447"/>
      <c r="X447"/>
      <c r="Y447"/>
      <c r="Z447" s="1" t="s">
        <v>245</v>
      </c>
      <c r="AA447"/>
      <c r="AB447"/>
      <c r="AC447" s="1" t="s">
        <v>135</v>
      </c>
      <c r="AI447" s="1" t="s">
        <v>88</v>
      </c>
      <c r="AO447" s="1" t="s">
        <v>104</v>
      </c>
      <c r="AP447" s="1" t="s">
        <v>104</v>
      </c>
      <c r="AQ447" s="1" t="s">
        <v>196</v>
      </c>
      <c r="AR447" s="1" t="s">
        <v>86</v>
      </c>
      <c r="AS447" s="1" t="s">
        <v>87</v>
      </c>
      <c r="AU447" s="1" t="s">
        <v>88</v>
      </c>
      <c r="AV447" s="1" t="s">
        <v>87</v>
      </c>
      <c r="AX447" s="1" t="s">
        <v>88</v>
      </c>
      <c r="AZ447" s="1" t="s">
        <v>89</v>
      </c>
      <c r="BA447" s="1" t="s">
        <v>89</v>
      </c>
      <c r="BB447" s="1" t="s">
        <v>90</v>
      </c>
      <c r="BC447" s="1" t="s">
        <v>230</v>
      </c>
      <c r="BD447" s="1" t="s">
        <v>144</v>
      </c>
      <c r="BE447" s="1" t="s">
        <v>93</v>
      </c>
      <c r="BF447" s="1" t="s">
        <v>123</v>
      </c>
      <c r="BG447" s="1" t="s">
        <v>93</v>
      </c>
      <c r="BH447" s="1" t="s">
        <v>93</v>
      </c>
      <c r="BI447" s="1" t="s">
        <v>93</v>
      </c>
      <c r="BJ447" s="1" t="s">
        <v>93</v>
      </c>
      <c r="BK447" s="1" t="s">
        <v>138</v>
      </c>
      <c r="BL447" s="1" t="s">
        <v>138</v>
      </c>
      <c r="BM447" s="1" t="s">
        <v>691</v>
      </c>
      <c r="BN447" s="1" t="s">
        <v>125</v>
      </c>
      <c r="BO447" s="1" t="s">
        <v>78</v>
      </c>
      <c r="BP447" s="1" t="s">
        <v>677</v>
      </c>
    </row>
    <row r="448" spans="2:70" ht="14.85" customHeight="1">
      <c r="B448" s="1">
        <v>865</v>
      </c>
      <c r="C448" s="1" t="s">
        <v>1757</v>
      </c>
      <c r="D448" s="1">
        <v>6</v>
      </c>
      <c r="E448" s="1" t="s">
        <v>68</v>
      </c>
      <c r="F448" s="1" t="s">
        <v>1758</v>
      </c>
      <c r="G448" s="1" t="s">
        <v>1757</v>
      </c>
      <c r="H448" s="1" t="s">
        <v>1759</v>
      </c>
      <c r="I448" s="1">
        <v>2003</v>
      </c>
      <c r="J448" s="1" t="s">
        <v>709</v>
      </c>
      <c r="K448" s="1" t="s">
        <v>354</v>
      </c>
      <c r="L448"/>
      <c r="M448"/>
      <c r="N448"/>
      <c r="O448"/>
      <c r="P448"/>
      <c r="Q448"/>
      <c r="R448"/>
      <c r="S448"/>
      <c r="T448"/>
      <c r="U448"/>
      <c r="V448"/>
      <c r="W448"/>
      <c r="X448"/>
      <c r="Y448"/>
      <c r="Z448"/>
      <c r="AA448"/>
      <c r="AB448"/>
      <c r="AC448" s="1" t="s">
        <v>148</v>
      </c>
      <c r="AE448" s="1" t="s">
        <v>162</v>
      </c>
      <c r="AF448" s="1" t="s">
        <v>76</v>
      </c>
      <c r="AG448" s="1" t="s">
        <v>77</v>
      </c>
      <c r="AI448" s="1" t="s">
        <v>87</v>
      </c>
      <c r="AJ448" s="1" t="s">
        <v>309</v>
      </c>
      <c r="AK448" s="1" t="s">
        <v>80</v>
      </c>
      <c r="AM448" s="1" t="s">
        <v>81</v>
      </c>
      <c r="AN448" s="1" t="s">
        <v>705</v>
      </c>
      <c r="AO448" s="1" t="s">
        <v>84</v>
      </c>
      <c r="AP448" s="1" t="s">
        <v>104</v>
      </c>
      <c r="AQ448" s="1" t="s">
        <v>85</v>
      </c>
      <c r="AR448" s="1" t="s">
        <v>86</v>
      </c>
      <c r="AS448" s="1" t="s">
        <v>87</v>
      </c>
      <c r="AU448" s="1" t="s">
        <v>88</v>
      </c>
      <c r="AV448" s="1" t="s">
        <v>87</v>
      </c>
      <c r="AX448" s="1" t="s">
        <v>88</v>
      </c>
      <c r="AZ448" s="1" t="s">
        <v>89</v>
      </c>
      <c r="BA448" s="1" t="s">
        <v>89</v>
      </c>
      <c r="BB448" s="1" t="s">
        <v>665</v>
      </c>
      <c r="BC448" s="1" t="s">
        <v>665</v>
      </c>
      <c r="BD448" s="1" t="s">
        <v>137</v>
      </c>
      <c r="BE448" s="1" t="s">
        <v>93</v>
      </c>
      <c r="BF448" s="1" t="s">
        <v>93</v>
      </c>
      <c r="BG448" s="1" t="s">
        <v>92</v>
      </c>
      <c r="BH448" s="1" t="s">
        <v>92</v>
      </c>
      <c r="BI448" s="1" t="s">
        <v>93</v>
      </c>
      <c r="BJ448" s="1" t="s">
        <v>93</v>
      </c>
      <c r="BK448" s="1" t="s">
        <v>138</v>
      </c>
      <c r="BL448" s="1" t="s">
        <v>138</v>
      </c>
      <c r="BM448" s="1" t="s">
        <v>109</v>
      </c>
      <c r="BN448" s="1" t="s">
        <v>125</v>
      </c>
      <c r="BO448" s="1" t="s">
        <v>78</v>
      </c>
      <c r="BP448" s="1" t="s">
        <v>667</v>
      </c>
    </row>
    <row r="449" spans="2:70" ht="14.85" customHeight="1">
      <c r="B449" s="1">
        <v>866</v>
      </c>
      <c r="C449" s="1" t="s">
        <v>1760</v>
      </c>
      <c r="D449" s="1">
        <v>6</v>
      </c>
      <c r="E449" s="1" t="s">
        <v>68</v>
      </c>
      <c r="F449" s="1" t="s">
        <v>1761</v>
      </c>
      <c r="G449" s="1" t="s">
        <v>1760</v>
      </c>
      <c r="H449" s="1" t="s">
        <v>1762</v>
      </c>
      <c r="I449" s="1">
        <v>2010</v>
      </c>
      <c r="J449" s="1" t="s">
        <v>709</v>
      </c>
      <c r="K449" s="1" t="s">
        <v>354</v>
      </c>
      <c r="L449"/>
      <c r="M449"/>
      <c r="N449"/>
      <c r="O449"/>
      <c r="P449"/>
      <c r="Q449"/>
      <c r="R449"/>
      <c r="S449"/>
      <c r="T449"/>
      <c r="U449"/>
      <c r="V449"/>
      <c r="W449"/>
      <c r="X449"/>
      <c r="Y449"/>
      <c r="Z449"/>
      <c r="AA449"/>
      <c r="AB449"/>
      <c r="AC449" s="1" t="s">
        <v>135</v>
      </c>
      <c r="AI449" s="1" t="s">
        <v>88</v>
      </c>
      <c r="AO449" s="1" t="s">
        <v>136</v>
      </c>
      <c r="AP449" s="1" t="s">
        <v>104</v>
      </c>
      <c r="AQ449" s="1" t="s">
        <v>85</v>
      </c>
      <c r="AR449" s="1" t="s">
        <v>105</v>
      </c>
      <c r="AS449" s="1" t="s">
        <v>87</v>
      </c>
      <c r="AU449" s="1" t="s">
        <v>88</v>
      </c>
      <c r="AV449" s="1" t="s">
        <v>78</v>
      </c>
      <c r="AW449" s="1" t="s">
        <v>106</v>
      </c>
      <c r="AX449" s="1" t="s">
        <v>78</v>
      </c>
      <c r="AY449" s="1" t="s">
        <v>159</v>
      </c>
      <c r="AZ449" s="1" t="s">
        <v>89</v>
      </c>
      <c r="BA449" s="1" t="s">
        <v>89</v>
      </c>
      <c r="BB449" s="1" t="s">
        <v>230</v>
      </c>
      <c r="BC449" s="1" t="s">
        <v>659</v>
      </c>
      <c r="BD449" s="1" t="s">
        <v>137</v>
      </c>
      <c r="BE449" s="1" t="s">
        <v>93</v>
      </c>
      <c r="BF449" s="1" t="s">
        <v>93</v>
      </c>
      <c r="BG449" s="1" t="s">
        <v>92</v>
      </c>
      <c r="BH449" s="1" t="s">
        <v>92</v>
      </c>
      <c r="BI449" s="1" t="s">
        <v>92</v>
      </c>
      <c r="BJ449" s="1" t="s">
        <v>93</v>
      </c>
      <c r="BK449" s="1" t="s">
        <v>94</v>
      </c>
      <c r="BL449" s="1" t="s">
        <v>138</v>
      </c>
      <c r="BM449" s="1" t="s">
        <v>666</v>
      </c>
      <c r="BN449" s="1" t="s">
        <v>125</v>
      </c>
      <c r="BO449" s="1" t="s">
        <v>78</v>
      </c>
      <c r="BP449" s="1" t="s">
        <v>660</v>
      </c>
    </row>
    <row r="450" spans="2:70" ht="14.85" customHeight="1">
      <c r="B450" s="1">
        <v>869</v>
      </c>
      <c r="C450" s="1" t="s">
        <v>1767</v>
      </c>
      <c r="D450" s="1">
        <v>6</v>
      </c>
      <c r="E450" s="1" t="s">
        <v>68</v>
      </c>
      <c r="F450" s="1" t="s">
        <v>1768</v>
      </c>
      <c r="G450" s="1" t="s">
        <v>1767</v>
      </c>
      <c r="H450" s="1" t="s">
        <v>1769</v>
      </c>
      <c r="I450" s="1">
        <v>1996</v>
      </c>
      <c r="J450" s="1" t="s">
        <v>709</v>
      </c>
      <c r="K450" s="1" t="s">
        <v>354</v>
      </c>
      <c r="L450"/>
      <c r="M450"/>
      <c r="N450"/>
      <c r="O450"/>
      <c r="P450"/>
      <c r="Q450"/>
      <c r="R450"/>
      <c r="S450"/>
      <c r="T450"/>
      <c r="U450"/>
      <c r="V450"/>
      <c r="W450"/>
      <c r="X450"/>
      <c r="Y450"/>
      <c r="Z450"/>
      <c r="AA450"/>
      <c r="AB450"/>
      <c r="AC450" s="1" t="s">
        <v>74</v>
      </c>
      <c r="AE450" s="1" t="s">
        <v>162</v>
      </c>
      <c r="AF450" s="1" t="s">
        <v>206</v>
      </c>
      <c r="AG450" s="1" t="s">
        <v>164</v>
      </c>
      <c r="AI450" s="1" t="s">
        <v>87</v>
      </c>
      <c r="AJ450" s="1" t="s">
        <v>309</v>
      </c>
      <c r="AK450" s="1" t="s">
        <v>166</v>
      </c>
      <c r="AM450" s="1" t="s">
        <v>222</v>
      </c>
      <c r="AN450" s="1" t="s">
        <v>705</v>
      </c>
      <c r="AO450" s="1" t="s">
        <v>83</v>
      </c>
      <c r="AP450" s="1" t="s">
        <v>83</v>
      </c>
      <c r="AQ450" s="1" t="s">
        <v>196</v>
      </c>
      <c r="AR450" s="1" t="s">
        <v>105</v>
      </c>
      <c r="AS450" s="1" t="s">
        <v>87</v>
      </c>
      <c r="AU450" s="1" t="s">
        <v>88</v>
      </c>
      <c r="AV450" s="1" t="s">
        <v>78</v>
      </c>
      <c r="AW450" s="1" t="s">
        <v>119</v>
      </c>
      <c r="AX450" s="1" t="s">
        <v>87</v>
      </c>
      <c r="AY450" s="1" t="s">
        <v>107</v>
      </c>
      <c r="AZ450" s="1" t="s">
        <v>89</v>
      </c>
      <c r="BA450" s="1" t="s">
        <v>89</v>
      </c>
      <c r="BB450" s="1" t="s">
        <v>658</v>
      </c>
      <c r="BC450" s="1" t="s">
        <v>658</v>
      </c>
      <c r="BD450" s="1" t="s">
        <v>137</v>
      </c>
      <c r="BE450" s="1" t="s">
        <v>93</v>
      </c>
      <c r="BF450" s="1" t="s">
        <v>93</v>
      </c>
      <c r="BG450" s="1" t="s">
        <v>93</v>
      </c>
      <c r="BH450" s="1" t="s">
        <v>93</v>
      </c>
      <c r="BI450" s="1" t="s">
        <v>93</v>
      </c>
      <c r="BJ450" s="1" t="s">
        <v>93</v>
      </c>
      <c r="BK450" s="1" t="s">
        <v>138</v>
      </c>
      <c r="BL450" s="1" t="s">
        <v>138</v>
      </c>
      <c r="BM450" s="1" t="s">
        <v>672</v>
      </c>
      <c r="BN450" s="1" t="s">
        <v>139</v>
      </c>
      <c r="BO450" s="1" t="s">
        <v>78</v>
      </c>
      <c r="BP450" s="1" t="s">
        <v>687</v>
      </c>
    </row>
    <row r="451" spans="2:70" ht="14.85" customHeight="1">
      <c r="B451" s="1">
        <v>868</v>
      </c>
      <c r="C451" s="1" t="s">
        <v>1763</v>
      </c>
      <c r="D451" s="1">
        <v>6</v>
      </c>
      <c r="E451" s="1" t="s">
        <v>68</v>
      </c>
      <c r="F451" s="1" t="s">
        <v>1764</v>
      </c>
      <c r="G451" s="1" t="s">
        <v>1763</v>
      </c>
      <c r="H451" s="1" t="s">
        <v>1765</v>
      </c>
      <c r="I451" s="1">
        <v>2004</v>
      </c>
      <c r="J451" s="1" t="s">
        <v>709</v>
      </c>
      <c r="K451" s="1" t="s">
        <v>155</v>
      </c>
      <c r="L451"/>
      <c r="M451"/>
      <c r="N451"/>
      <c r="O451"/>
      <c r="P451"/>
      <c r="Q451"/>
      <c r="R451"/>
      <c r="S451"/>
      <c r="T451"/>
      <c r="U451"/>
      <c r="V451"/>
      <c r="W451"/>
      <c r="X451"/>
      <c r="Y451"/>
      <c r="Z451"/>
      <c r="AA451"/>
      <c r="AB451"/>
      <c r="AC451" s="1" t="s">
        <v>148</v>
      </c>
      <c r="AE451" s="1" t="s">
        <v>87</v>
      </c>
      <c r="AF451" s="1" t="s">
        <v>76</v>
      </c>
      <c r="AG451" s="1" t="s">
        <v>521</v>
      </c>
      <c r="AI451" s="1" t="s">
        <v>87</v>
      </c>
      <c r="AJ451" s="1" t="s">
        <v>116</v>
      </c>
      <c r="AK451" s="1" t="s">
        <v>156</v>
      </c>
      <c r="AL451" s="1" t="s">
        <v>1766</v>
      </c>
      <c r="AN451" s="1" t="s">
        <v>664</v>
      </c>
      <c r="AO451" s="1" t="s">
        <v>84</v>
      </c>
      <c r="AP451" s="1" t="s">
        <v>84</v>
      </c>
      <c r="AQ451" s="1" t="s">
        <v>118</v>
      </c>
      <c r="AR451" s="1" t="s">
        <v>86</v>
      </c>
      <c r="AS451" s="1" t="s">
        <v>87</v>
      </c>
      <c r="AU451" s="1" t="s">
        <v>88</v>
      </c>
      <c r="AV451" s="1" t="s">
        <v>78</v>
      </c>
      <c r="AW451" s="1" t="s">
        <v>158</v>
      </c>
      <c r="AX451" s="1" t="s">
        <v>87</v>
      </c>
      <c r="AY451" s="1" t="s">
        <v>107</v>
      </c>
      <c r="AZ451" s="1" t="s">
        <v>89</v>
      </c>
      <c r="BA451" s="1" t="s">
        <v>89</v>
      </c>
      <c r="BB451" s="1" t="s">
        <v>659</v>
      </c>
      <c r="BC451" s="1" t="s">
        <v>659</v>
      </c>
      <c r="BD451" s="1" t="s">
        <v>137</v>
      </c>
      <c r="BE451" s="1" t="s">
        <v>93</v>
      </c>
      <c r="BF451" s="1" t="s">
        <v>92</v>
      </c>
      <c r="BG451" s="1" t="s">
        <v>123</v>
      </c>
      <c r="BH451" s="1" t="s">
        <v>93</v>
      </c>
      <c r="BI451" s="1" t="s">
        <v>92</v>
      </c>
      <c r="BJ451" s="1" t="s">
        <v>93</v>
      </c>
      <c r="BK451" s="1" t="s">
        <v>124</v>
      </c>
      <c r="BL451" s="1" t="s">
        <v>94</v>
      </c>
      <c r="BM451" s="1" t="s">
        <v>666</v>
      </c>
      <c r="BN451" s="1" t="s">
        <v>139</v>
      </c>
      <c r="BO451" s="1" t="s">
        <v>78</v>
      </c>
      <c r="BP451" s="1" t="s">
        <v>667</v>
      </c>
    </row>
    <row r="452" spans="2:70" ht="14.85" customHeight="1">
      <c r="B452" s="1">
        <v>871</v>
      </c>
      <c r="C452" s="1" t="s">
        <v>1770</v>
      </c>
      <c r="D452" s="1">
        <v>6</v>
      </c>
      <c r="E452" s="1" t="s">
        <v>68</v>
      </c>
      <c r="F452" s="1" t="s">
        <v>1771</v>
      </c>
      <c r="G452" s="1" t="s">
        <v>1770</v>
      </c>
      <c r="H452" s="1" t="s">
        <v>1772</v>
      </c>
      <c r="I452" s="1">
        <v>2010</v>
      </c>
      <c r="J452" s="1" t="s">
        <v>95</v>
      </c>
      <c r="K452"/>
      <c r="L452"/>
      <c r="M452"/>
      <c r="N452"/>
      <c r="O452"/>
      <c r="P452"/>
      <c r="Q452"/>
      <c r="R452"/>
      <c r="S452"/>
      <c r="T452"/>
      <c r="U452"/>
      <c r="V452"/>
      <c r="W452"/>
      <c r="X452"/>
      <c r="Y452"/>
      <c r="Z452"/>
      <c r="AA452" s="1" t="s">
        <v>245</v>
      </c>
      <c r="AB452" s="1"/>
      <c r="AC452" s="1" t="s">
        <v>148</v>
      </c>
      <c r="AE452" s="1" t="s">
        <v>162</v>
      </c>
      <c r="AF452" s="1" t="s">
        <v>76</v>
      </c>
      <c r="AG452" s="1" t="s">
        <v>77</v>
      </c>
      <c r="AI452" s="1" t="s">
        <v>78</v>
      </c>
      <c r="AJ452" s="1" t="s">
        <v>79</v>
      </c>
      <c r="AK452" s="1" t="s">
        <v>80</v>
      </c>
      <c r="AM452" s="1" t="s">
        <v>81</v>
      </c>
      <c r="AN452" s="1" t="s">
        <v>664</v>
      </c>
      <c r="AO452" s="1" t="s">
        <v>104</v>
      </c>
      <c r="AP452" s="1" t="s">
        <v>104</v>
      </c>
      <c r="AQ452" s="1" t="s">
        <v>85</v>
      </c>
      <c r="AR452" s="1" t="s">
        <v>130</v>
      </c>
      <c r="AS452" s="1" t="s">
        <v>87</v>
      </c>
      <c r="AU452" s="1" t="s">
        <v>88</v>
      </c>
      <c r="AV452" s="1" t="s">
        <v>78</v>
      </c>
      <c r="AW452" s="1" t="s">
        <v>106</v>
      </c>
      <c r="AX452" s="1" t="s">
        <v>78</v>
      </c>
      <c r="AY452" s="1" t="s">
        <v>229</v>
      </c>
      <c r="AZ452" s="1" t="s">
        <v>89</v>
      </c>
      <c r="BA452" s="1" t="s">
        <v>89</v>
      </c>
      <c r="BB452" s="1" t="s">
        <v>665</v>
      </c>
      <c r="BC452" s="1" t="s">
        <v>90</v>
      </c>
      <c r="BD452" s="1" t="s">
        <v>91</v>
      </c>
      <c r="BE452" s="1" t="s">
        <v>92</v>
      </c>
      <c r="BF452" s="1" t="s">
        <v>92</v>
      </c>
      <c r="BG452" s="1" t="s">
        <v>93</v>
      </c>
      <c r="BH452" s="1" t="s">
        <v>93</v>
      </c>
      <c r="BI452" s="1" t="s">
        <v>93</v>
      </c>
      <c r="BJ452" s="1" t="s">
        <v>93</v>
      </c>
      <c r="BK452" s="1" t="s">
        <v>94</v>
      </c>
      <c r="BL452" s="1" t="s">
        <v>94</v>
      </c>
      <c r="BM452" s="1" t="s">
        <v>666</v>
      </c>
      <c r="BN452" s="1" t="s">
        <v>208</v>
      </c>
      <c r="BO452" s="1" t="s">
        <v>78</v>
      </c>
      <c r="BP452" s="1" t="s">
        <v>667</v>
      </c>
    </row>
    <row r="453" spans="2:70" ht="14.85" customHeight="1">
      <c r="B453" s="1">
        <v>872</v>
      </c>
      <c r="C453" s="1" t="s">
        <v>1773</v>
      </c>
      <c r="D453" s="1">
        <v>6</v>
      </c>
      <c r="E453" s="1" t="s">
        <v>68</v>
      </c>
      <c r="F453" s="1" t="s">
        <v>1774</v>
      </c>
      <c r="G453" s="1" t="s">
        <v>1773</v>
      </c>
      <c r="H453" s="1" t="s">
        <v>1775</v>
      </c>
      <c r="I453" s="1">
        <v>1979</v>
      </c>
      <c r="J453" s="1" t="s">
        <v>95</v>
      </c>
      <c r="K453"/>
      <c r="L453"/>
      <c r="M453"/>
      <c r="N453"/>
      <c r="O453"/>
      <c r="P453"/>
      <c r="Q453"/>
      <c r="R453"/>
      <c r="S453"/>
      <c r="T453"/>
      <c r="U453"/>
      <c r="V453"/>
      <c r="W453"/>
      <c r="X453"/>
      <c r="Y453"/>
      <c r="Z453"/>
      <c r="AA453" s="1" t="s">
        <v>96</v>
      </c>
      <c r="AB453" s="1"/>
      <c r="AC453" s="1" t="s">
        <v>148</v>
      </c>
      <c r="AE453" s="1" t="s">
        <v>87</v>
      </c>
      <c r="AF453" s="1" t="s">
        <v>206</v>
      </c>
      <c r="AG453" s="1" t="s">
        <v>156</v>
      </c>
      <c r="AH453" s="1" t="s">
        <v>1776</v>
      </c>
      <c r="AI453" s="1" t="s">
        <v>87</v>
      </c>
      <c r="AJ453" s="1" t="s">
        <v>149</v>
      </c>
      <c r="AK453" s="1" t="s">
        <v>103</v>
      </c>
      <c r="AN453" s="1" t="s">
        <v>739</v>
      </c>
      <c r="AO453" s="1" t="s">
        <v>104</v>
      </c>
      <c r="AP453" s="1" t="s">
        <v>84</v>
      </c>
      <c r="AQ453" s="1" t="s">
        <v>102</v>
      </c>
      <c r="AR453" s="1" t="s">
        <v>169</v>
      </c>
      <c r="AS453" s="1" t="s">
        <v>87</v>
      </c>
      <c r="AU453" s="1" t="s">
        <v>88</v>
      </c>
      <c r="AV453" s="1" t="s">
        <v>87</v>
      </c>
      <c r="AX453" s="1" t="s">
        <v>88</v>
      </c>
      <c r="AZ453" s="1" t="s">
        <v>89</v>
      </c>
      <c r="BA453" s="1" t="s">
        <v>89</v>
      </c>
      <c r="BB453" s="1" t="s">
        <v>665</v>
      </c>
      <c r="BC453" s="1" t="s">
        <v>90</v>
      </c>
      <c r="BD453" s="1" t="s">
        <v>137</v>
      </c>
      <c r="BE453" s="1" t="s">
        <v>93</v>
      </c>
      <c r="BF453" s="1" t="s">
        <v>92</v>
      </c>
      <c r="BG453" s="1" t="s">
        <v>123</v>
      </c>
      <c r="BH453" s="1" t="s">
        <v>92</v>
      </c>
      <c r="BI453" s="1" t="s">
        <v>123</v>
      </c>
      <c r="BJ453" s="1" t="s">
        <v>92</v>
      </c>
      <c r="BK453" s="1" t="s">
        <v>102</v>
      </c>
      <c r="BL453" s="1" t="s">
        <v>94</v>
      </c>
      <c r="BM453" s="1" t="s">
        <v>109</v>
      </c>
      <c r="BN453" s="1" t="s">
        <v>177</v>
      </c>
      <c r="BO453" s="1" t="s">
        <v>78</v>
      </c>
      <c r="BP453" s="1" t="s">
        <v>667</v>
      </c>
    </row>
    <row r="454" spans="2:70" ht="14.85" customHeight="1">
      <c r="B454" s="1">
        <v>874</v>
      </c>
      <c r="C454" s="1" t="s">
        <v>1777</v>
      </c>
      <c r="D454" s="1">
        <v>6</v>
      </c>
      <c r="E454" s="1" t="s">
        <v>68</v>
      </c>
      <c r="F454" s="1" t="s">
        <v>1778</v>
      </c>
      <c r="G454" s="1" t="s">
        <v>1777</v>
      </c>
      <c r="H454" s="1" t="s">
        <v>1779</v>
      </c>
      <c r="I454" s="1">
        <v>2006</v>
      </c>
      <c r="J454" s="1" t="s">
        <v>709</v>
      </c>
      <c r="K454" s="1" t="s">
        <v>354</v>
      </c>
      <c r="L454"/>
      <c r="M454"/>
      <c r="N454"/>
      <c r="O454"/>
      <c r="P454"/>
      <c r="Q454"/>
      <c r="R454"/>
      <c r="S454"/>
      <c r="T454"/>
      <c r="U454"/>
      <c r="V454"/>
      <c r="W454"/>
      <c r="X454"/>
      <c r="Y454"/>
      <c r="Z454"/>
      <c r="AA454"/>
      <c r="AB454"/>
      <c r="AC454" s="1" t="s">
        <v>135</v>
      </c>
      <c r="AI454" s="1" t="s">
        <v>88</v>
      </c>
      <c r="AO454" s="1" t="s">
        <v>84</v>
      </c>
      <c r="AP454" s="1" t="s">
        <v>104</v>
      </c>
      <c r="AQ454" s="1" t="s">
        <v>118</v>
      </c>
      <c r="AR454" s="1" t="s">
        <v>105</v>
      </c>
      <c r="AS454" s="1" t="s">
        <v>87</v>
      </c>
      <c r="AU454" s="1" t="s">
        <v>88</v>
      </c>
      <c r="AV454" s="1" t="s">
        <v>78</v>
      </c>
      <c r="AW454" s="1" t="s">
        <v>119</v>
      </c>
      <c r="AX454" s="1" t="s">
        <v>78</v>
      </c>
      <c r="AY454" s="1" t="s">
        <v>229</v>
      </c>
      <c r="AZ454" s="1" t="s">
        <v>89</v>
      </c>
      <c r="BA454" s="1" t="s">
        <v>89</v>
      </c>
      <c r="BB454" s="1" t="s">
        <v>230</v>
      </c>
      <c r="BC454" s="1" t="s">
        <v>659</v>
      </c>
      <c r="BD454" s="1" t="s">
        <v>137</v>
      </c>
      <c r="BE454" s="1" t="s">
        <v>92</v>
      </c>
      <c r="BF454" s="1" t="s">
        <v>92</v>
      </c>
      <c r="BG454" s="1" t="s">
        <v>92</v>
      </c>
      <c r="BH454" s="1" t="s">
        <v>92</v>
      </c>
      <c r="BI454" s="1" t="s">
        <v>92</v>
      </c>
      <c r="BJ454" s="1" t="s">
        <v>92</v>
      </c>
      <c r="BK454" s="1" t="s">
        <v>94</v>
      </c>
      <c r="BL454" s="1" t="s">
        <v>94</v>
      </c>
      <c r="BM454" s="1" t="s">
        <v>695</v>
      </c>
      <c r="BN454" s="1" t="s">
        <v>177</v>
      </c>
      <c r="BO454" s="1" t="s">
        <v>78</v>
      </c>
      <c r="BP454" s="1" t="s">
        <v>667</v>
      </c>
    </row>
    <row r="455" spans="2:70" ht="14.85" customHeight="1">
      <c r="B455" s="1">
        <v>876</v>
      </c>
      <c r="C455" s="1" t="s">
        <v>1780</v>
      </c>
      <c r="D455" s="1">
        <v>6</v>
      </c>
      <c r="E455" s="1" t="s">
        <v>68</v>
      </c>
      <c r="F455" s="1" t="s">
        <v>1781</v>
      </c>
      <c r="G455" s="1" t="s">
        <v>1780</v>
      </c>
      <c r="H455" s="1" t="s">
        <v>1782</v>
      </c>
      <c r="I455" s="1">
        <v>2015</v>
      </c>
      <c r="J455" s="1" t="s">
        <v>95</v>
      </c>
      <c r="K455"/>
      <c r="L455"/>
      <c r="M455"/>
      <c r="N455"/>
      <c r="O455"/>
      <c r="P455"/>
      <c r="Q455"/>
      <c r="R455"/>
      <c r="S455"/>
      <c r="T455"/>
      <c r="U455"/>
      <c r="V455"/>
      <c r="W455"/>
      <c r="X455"/>
      <c r="Y455"/>
      <c r="Z455"/>
      <c r="AA455" s="1" t="s">
        <v>178</v>
      </c>
      <c r="AB455" s="1"/>
      <c r="AC455" s="1" t="s">
        <v>148</v>
      </c>
      <c r="AE455" s="1" t="s">
        <v>162</v>
      </c>
      <c r="AF455" s="1" t="s">
        <v>100</v>
      </c>
      <c r="AG455" s="1" t="s">
        <v>101</v>
      </c>
      <c r="AI455" s="1" t="s">
        <v>78</v>
      </c>
      <c r="AJ455" s="1" t="s">
        <v>165</v>
      </c>
      <c r="AK455" s="1" t="s">
        <v>80</v>
      </c>
      <c r="AM455" s="1" t="s">
        <v>167</v>
      </c>
      <c r="AN455" s="1" t="s">
        <v>657</v>
      </c>
      <c r="AO455" s="1" t="s">
        <v>83</v>
      </c>
      <c r="AP455" s="1" t="s">
        <v>83</v>
      </c>
      <c r="AQ455" s="1" t="s">
        <v>85</v>
      </c>
      <c r="AR455" s="1" t="s">
        <v>105</v>
      </c>
      <c r="AS455" s="1" t="s">
        <v>87</v>
      </c>
      <c r="AU455" s="1" t="s">
        <v>88</v>
      </c>
      <c r="AV455" s="1" t="s">
        <v>87</v>
      </c>
      <c r="AX455" s="1" t="s">
        <v>88</v>
      </c>
      <c r="AZ455" s="1" t="s">
        <v>89</v>
      </c>
      <c r="BA455" s="1" t="s">
        <v>183</v>
      </c>
      <c r="BB455" s="1" t="s">
        <v>659</v>
      </c>
      <c r="BC455" s="1" t="s">
        <v>665</v>
      </c>
      <c r="BD455" s="1" t="s">
        <v>91</v>
      </c>
      <c r="BE455" s="1" t="s">
        <v>93</v>
      </c>
      <c r="BF455" s="1" t="s">
        <v>92</v>
      </c>
      <c r="BG455" s="1" t="s">
        <v>93</v>
      </c>
      <c r="BH455" s="1" t="s">
        <v>93</v>
      </c>
      <c r="BI455" s="1" t="s">
        <v>123</v>
      </c>
      <c r="BJ455" s="1" t="s">
        <v>93</v>
      </c>
      <c r="BK455" s="1" t="s">
        <v>94</v>
      </c>
      <c r="BL455" s="1" t="s">
        <v>94</v>
      </c>
      <c r="BM455" s="1" t="s">
        <v>691</v>
      </c>
      <c r="BN455" s="1" t="s">
        <v>125</v>
      </c>
      <c r="BO455" s="1" t="s">
        <v>78</v>
      </c>
      <c r="BP455" s="1" t="s">
        <v>687</v>
      </c>
    </row>
    <row r="456" spans="2:70" ht="14.85" customHeight="1">
      <c r="B456" s="1">
        <v>882</v>
      </c>
      <c r="C456" s="1" t="s">
        <v>1783</v>
      </c>
      <c r="D456" s="1">
        <v>6</v>
      </c>
      <c r="E456" s="1" t="s">
        <v>68</v>
      </c>
      <c r="F456" s="1" t="s">
        <v>1784</v>
      </c>
      <c r="G456" s="1" t="s">
        <v>1783</v>
      </c>
      <c r="H456" s="1" t="s">
        <v>1785</v>
      </c>
      <c r="I456" s="1">
        <v>1992</v>
      </c>
      <c r="J456" s="1" t="s">
        <v>95</v>
      </c>
      <c r="K456"/>
      <c r="L456"/>
      <c r="M456"/>
      <c r="N456"/>
      <c r="O456"/>
      <c r="P456"/>
      <c r="Q456"/>
      <c r="R456"/>
      <c r="S456"/>
      <c r="T456"/>
      <c r="U456"/>
      <c r="V456"/>
      <c r="W456"/>
      <c r="X456"/>
      <c r="Y456"/>
      <c r="Z456"/>
      <c r="AA456" s="1" t="s">
        <v>1285</v>
      </c>
      <c r="AB456" s="1"/>
      <c r="AC456" s="1" t="s">
        <v>74</v>
      </c>
      <c r="AE456" s="1" t="s">
        <v>87</v>
      </c>
      <c r="AF456" s="1" t="s">
        <v>100</v>
      </c>
      <c r="AG456" s="1" t="s">
        <v>77</v>
      </c>
      <c r="AI456" s="1" t="s">
        <v>87</v>
      </c>
      <c r="AJ456" s="1" t="s">
        <v>116</v>
      </c>
      <c r="AK456" s="1" t="s">
        <v>156</v>
      </c>
      <c r="AL456" s="1" t="s">
        <v>1786</v>
      </c>
      <c r="AN456" s="1" t="s">
        <v>664</v>
      </c>
      <c r="AO456" s="1" t="s">
        <v>84</v>
      </c>
      <c r="AP456" s="1" t="s">
        <v>104</v>
      </c>
      <c r="AQ456" s="1" t="s">
        <v>118</v>
      </c>
      <c r="AR456" s="1" t="s">
        <v>130</v>
      </c>
      <c r="AS456" s="1" t="s">
        <v>87</v>
      </c>
      <c r="AU456" s="1" t="s">
        <v>88</v>
      </c>
      <c r="AV456" s="1" t="s">
        <v>78</v>
      </c>
      <c r="AW456" s="1" t="s">
        <v>158</v>
      </c>
      <c r="AX456" s="1" t="s">
        <v>87</v>
      </c>
      <c r="AY456" s="1" t="s">
        <v>159</v>
      </c>
      <c r="AZ456" s="1" t="s">
        <v>89</v>
      </c>
      <c r="BA456" s="1" t="s">
        <v>89</v>
      </c>
      <c r="BB456" s="1" t="s">
        <v>665</v>
      </c>
      <c r="BC456" s="1" t="s">
        <v>659</v>
      </c>
      <c r="BD456" s="1" t="s">
        <v>137</v>
      </c>
      <c r="BE456" s="1" t="s">
        <v>93</v>
      </c>
      <c r="BF456" s="1" t="s">
        <v>93</v>
      </c>
      <c r="BG456" s="1" t="s">
        <v>92</v>
      </c>
      <c r="BH456" s="1" t="s">
        <v>92</v>
      </c>
      <c r="BI456" s="1" t="s">
        <v>92</v>
      </c>
      <c r="BJ456" s="1" t="s">
        <v>92</v>
      </c>
      <c r="BK456" s="1" t="s">
        <v>94</v>
      </c>
      <c r="BL456" s="1" t="s">
        <v>94</v>
      </c>
      <c r="BM456" s="1" t="s">
        <v>695</v>
      </c>
      <c r="BN456" s="1" t="s">
        <v>208</v>
      </c>
      <c r="BO456" s="1" t="s">
        <v>78</v>
      </c>
      <c r="BP456" s="1" t="s">
        <v>687</v>
      </c>
    </row>
    <row r="457" spans="2:70" ht="14.85" customHeight="1">
      <c r="B457" s="1">
        <v>887</v>
      </c>
      <c r="C457" s="1" t="s">
        <v>1787</v>
      </c>
      <c r="D457" s="1">
        <v>6</v>
      </c>
      <c r="E457" s="1" t="s">
        <v>68</v>
      </c>
      <c r="F457" s="1" t="s">
        <v>1788</v>
      </c>
      <c r="G457" s="1" t="s">
        <v>1787</v>
      </c>
      <c r="H457" s="1" t="s">
        <v>1789</v>
      </c>
      <c r="I457" s="1">
        <v>2012</v>
      </c>
      <c r="J457" s="1" t="s">
        <v>126</v>
      </c>
      <c r="K457"/>
      <c r="L457"/>
      <c r="M457"/>
      <c r="N457"/>
      <c r="O457"/>
      <c r="P457" s="1" t="s">
        <v>99</v>
      </c>
      <c r="Q457"/>
      <c r="R457"/>
      <c r="S457"/>
      <c r="T457"/>
      <c r="U457"/>
      <c r="V457"/>
      <c r="W457"/>
      <c r="X457"/>
      <c r="Y457"/>
      <c r="Z457"/>
      <c r="AA457"/>
      <c r="AB457"/>
      <c r="AC457" s="1" t="s">
        <v>135</v>
      </c>
      <c r="AI457" s="1" t="s">
        <v>88</v>
      </c>
      <c r="AO457" s="1" t="s">
        <v>83</v>
      </c>
      <c r="AP457" s="1" t="s">
        <v>83</v>
      </c>
      <c r="AQ457" s="1" t="s">
        <v>129</v>
      </c>
      <c r="AR457" s="1" t="s">
        <v>86</v>
      </c>
      <c r="AS457" s="1" t="s">
        <v>87</v>
      </c>
      <c r="AU457" s="1" t="s">
        <v>88</v>
      </c>
      <c r="AV457" s="1" t="s">
        <v>78</v>
      </c>
      <c r="AW457" s="1" t="s">
        <v>119</v>
      </c>
      <c r="AX457" s="1" t="s">
        <v>87</v>
      </c>
      <c r="AY457" s="1" t="s">
        <v>107</v>
      </c>
      <c r="AZ457" s="1" t="s">
        <v>89</v>
      </c>
      <c r="BA457" s="1" t="s">
        <v>89</v>
      </c>
      <c r="BB457" s="1" t="s">
        <v>665</v>
      </c>
      <c r="BC457" s="1" t="s">
        <v>665</v>
      </c>
      <c r="BD457" s="1" t="s">
        <v>144</v>
      </c>
      <c r="BE457" s="1" t="s">
        <v>93</v>
      </c>
      <c r="BF457" s="1" t="s">
        <v>93</v>
      </c>
      <c r="BG457" s="1" t="s">
        <v>93</v>
      </c>
      <c r="BH457" s="1" t="s">
        <v>93</v>
      </c>
      <c r="BI457" s="1" t="s">
        <v>93</v>
      </c>
      <c r="BJ457" s="1" t="s">
        <v>93</v>
      </c>
      <c r="BK457" s="1" t="s">
        <v>138</v>
      </c>
      <c r="BL457" s="1" t="s">
        <v>138</v>
      </c>
      <c r="BM457" s="1" t="s">
        <v>691</v>
      </c>
      <c r="BN457" s="1" t="s">
        <v>192</v>
      </c>
      <c r="BO457" s="1" t="s">
        <v>78</v>
      </c>
      <c r="BP457" s="1" t="s">
        <v>677</v>
      </c>
    </row>
    <row r="458" spans="2:70" ht="14.85" customHeight="1">
      <c r="B458" s="1">
        <v>890</v>
      </c>
      <c r="C458" s="1" t="s">
        <v>1790</v>
      </c>
      <c r="D458" s="1">
        <v>6</v>
      </c>
      <c r="E458" s="1" t="s">
        <v>68</v>
      </c>
      <c r="F458" s="1" t="s">
        <v>1791</v>
      </c>
      <c r="G458" s="1" t="s">
        <v>1790</v>
      </c>
      <c r="H458" s="1" t="s">
        <v>1792</v>
      </c>
      <c r="I458" s="1">
        <v>2007</v>
      </c>
      <c r="J458" s="1" t="s">
        <v>95</v>
      </c>
      <c r="K458"/>
      <c r="L458"/>
      <c r="M458"/>
      <c r="N458"/>
      <c r="O458"/>
      <c r="P458"/>
      <c r="Q458"/>
      <c r="R458"/>
      <c r="S458"/>
      <c r="T458"/>
      <c r="U458"/>
      <c r="V458"/>
      <c r="W458"/>
      <c r="X458"/>
      <c r="Y458"/>
      <c r="Z458"/>
      <c r="AA458" s="1" t="s">
        <v>751</v>
      </c>
      <c r="AB458" s="1"/>
      <c r="AC458" s="1" t="s">
        <v>135</v>
      </c>
      <c r="AI458" s="1" t="s">
        <v>88</v>
      </c>
      <c r="AO458" s="1" t="s">
        <v>83</v>
      </c>
      <c r="AP458" s="1" t="s">
        <v>104</v>
      </c>
      <c r="AQ458" s="1" t="s">
        <v>118</v>
      </c>
      <c r="AR458" s="1" t="s">
        <v>86</v>
      </c>
      <c r="AS458" s="1" t="s">
        <v>87</v>
      </c>
      <c r="AU458" s="1" t="s">
        <v>88</v>
      </c>
      <c r="AV458" s="1" t="s">
        <v>78</v>
      </c>
      <c r="AW458" s="1" t="s">
        <v>119</v>
      </c>
      <c r="AX458" s="1" t="s">
        <v>78</v>
      </c>
      <c r="AY458" s="1" t="s">
        <v>107</v>
      </c>
      <c r="AZ458" s="1" t="s">
        <v>170</v>
      </c>
      <c r="BA458" s="1" t="s">
        <v>183</v>
      </c>
      <c r="BB458" s="1" t="s">
        <v>230</v>
      </c>
      <c r="BC458" s="1" t="s">
        <v>659</v>
      </c>
      <c r="BD458" s="1" t="s">
        <v>91</v>
      </c>
      <c r="BE458" s="1" t="s">
        <v>93</v>
      </c>
      <c r="BF458" s="1" t="s">
        <v>92</v>
      </c>
      <c r="BG458" s="1" t="s">
        <v>123</v>
      </c>
      <c r="BH458" s="1" t="s">
        <v>92</v>
      </c>
      <c r="BI458" s="1" t="s">
        <v>123</v>
      </c>
      <c r="BJ458" s="1" t="s">
        <v>92</v>
      </c>
      <c r="BK458" s="1" t="s">
        <v>94</v>
      </c>
      <c r="BL458" s="1" t="s">
        <v>94</v>
      </c>
      <c r="BM458" s="1" t="s">
        <v>695</v>
      </c>
      <c r="BN458" s="1" t="s">
        <v>192</v>
      </c>
      <c r="BO458" s="1" t="s">
        <v>78</v>
      </c>
      <c r="BP458" s="1" t="s">
        <v>660</v>
      </c>
      <c r="BR458" s="1" t="s">
        <v>1793</v>
      </c>
    </row>
    <row r="459" spans="2:70" ht="14.85" customHeight="1">
      <c r="B459" s="1">
        <v>895</v>
      </c>
      <c r="C459" s="1" t="s">
        <v>1802</v>
      </c>
      <c r="D459" s="1">
        <v>6</v>
      </c>
      <c r="E459" s="1" t="s">
        <v>68</v>
      </c>
      <c r="F459" s="1" t="s">
        <v>1803</v>
      </c>
      <c r="G459" s="1" t="s">
        <v>1802</v>
      </c>
      <c r="H459" s="1" t="s">
        <v>1804</v>
      </c>
      <c r="I459" s="1">
        <v>2014</v>
      </c>
      <c r="J459" s="1" t="s">
        <v>226</v>
      </c>
      <c r="L459" s="2" t="s">
        <v>227</v>
      </c>
      <c r="AC459" s="1" t="s">
        <v>135</v>
      </c>
      <c r="AI459" s="1" t="s">
        <v>88</v>
      </c>
      <c r="AO459" s="1" t="s">
        <v>128</v>
      </c>
      <c r="AP459" s="1" t="s">
        <v>83</v>
      </c>
      <c r="AQ459" s="1" t="s">
        <v>85</v>
      </c>
      <c r="AR459" s="1" t="s">
        <v>105</v>
      </c>
      <c r="AS459" s="1" t="s">
        <v>87</v>
      </c>
      <c r="AU459" s="1" t="s">
        <v>88</v>
      </c>
      <c r="AV459" s="1" t="s">
        <v>78</v>
      </c>
      <c r="AW459" s="1" t="s">
        <v>119</v>
      </c>
      <c r="AX459" s="1" t="s">
        <v>87</v>
      </c>
      <c r="AY459" s="1" t="s">
        <v>107</v>
      </c>
      <c r="AZ459" s="1" t="s">
        <v>89</v>
      </c>
      <c r="BA459" s="1" t="s">
        <v>89</v>
      </c>
      <c r="BB459" s="1" t="s">
        <v>665</v>
      </c>
      <c r="BC459" s="1" t="s">
        <v>90</v>
      </c>
      <c r="BD459" s="1" t="s">
        <v>137</v>
      </c>
      <c r="BE459" s="1" t="s">
        <v>93</v>
      </c>
      <c r="BF459" s="1" t="s">
        <v>92</v>
      </c>
      <c r="BG459" s="1" t="s">
        <v>93</v>
      </c>
      <c r="BH459" s="1" t="s">
        <v>93</v>
      </c>
      <c r="BI459" s="1" t="s">
        <v>93</v>
      </c>
      <c r="BJ459" s="1" t="s">
        <v>93</v>
      </c>
      <c r="BK459" s="1" t="s">
        <v>138</v>
      </c>
      <c r="BL459" s="1" t="s">
        <v>94</v>
      </c>
      <c r="BM459" s="1" t="s">
        <v>691</v>
      </c>
      <c r="BN459" s="1" t="s">
        <v>125</v>
      </c>
      <c r="BO459" s="1" t="s">
        <v>78</v>
      </c>
      <c r="BP459" s="1" t="s">
        <v>687</v>
      </c>
    </row>
    <row r="460" spans="2:70" ht="14.85" customHeight="1">
      <c r="B460" s="1">
        <v>893</v>
      </c>
      <c r="C460" s="1" t="s">
        <v>1794</v>
      </c>
      <c r="D460" s="1">
        <v>6</v>
      </c>
      <c r="E460" s="1" t="s">
        <v>68</v>
      </c>
      <c r="F460" s="1" t="s">
        <v>1795</v>
      </c>
      <c r="G460" s="1" t="s">
        <v>1794</v>
      </c>
      <c r="H460" s="1" t="s">
        <v>1796</v>
      </c>
      <c r="I460" s="1">
        <v>2006</v>
      </c>
      <c r="J460" s="1" t="s">
        <v>95</v>
      </c>
      <c r="K460"/>
      <c r="L460"/>
      <c r="M460"/>
      <c r="N460"/>
      <c r="O460"/>
      <c r="P460"/>
      <c r="Q460"/>
      <c r="R460"/>
      <c r="S460"/>
      <c r="T460"/>
      <c r="U460"/>
      <c r="V460"/>
      <c r="W460"/>
      <c r="X460"/>
      <c r="Y460"/>
      <c r="Z460"/>
      <c r="AA460" s="1" t="s">
        <v>911</v>
      </c>
      <c r="AB460" s="1"/>
      <c r="AC460" s="1" t="s">
        <v>148</v>
      </c>
      <c r="AE460" s="1" t="s">
        <v>162</v>
      </c>
      <c r="AF460" s="1" t="s">
        <v>175</v>
      </c>
      <c r="AG460" s="1" t="s">
        <v>632</v>
      </c>
      <c r="AI460" s="1" t="s">
        <v>87</v>
      </c>
      <c r="AJ460" s="1" t="s">
        <v>309</v>
      </c>
      <c r="AK460" s="1" t="s">
        <v>166</v>
      </c>
      <c r="AM460" s="1" t="s">
        <v>81</v>
      </c>
      <c r="AN460" s="1" t="s">
        <v>739</v>
      </c>
      <c r="AO460" s="1" t="s">
        <v>83</v>
      </c>
      <c r="AP460" s="1" t="s">
        <v>83</v>
      </c>
      <c r="AQ460" s="1" t="s">
        <v>196</v>
      </c>
      <c r="AR460" s="1" t="s">
        <v>86</v>
      </c>
      <c r="AS460" s="1" t="s">
        <v>87</v>
      </c>
      <c r="AU460" s="1" t="s">
        <v>88</v>
      </c>
      <c r="AV460" s="1" t="s">
        <v>78</v>
      </c>
      <c r="AW460" s="1" t="s">
        <v>119</v>
      </c>
      <c r="AX460" s="1" t="s">
        <v>87</v>
      </c>
      <c r="AY460" s="1" t="s">
        <v>107</v>
      </c>
      <c r="AZ460" s="1" t="s">
        <v>170</v>
      </c>
      <c r="BA460" s="1" t="s">
        <v>170</v>
      </c>
      <c r="BB460" s="1" t="s">
        <v>659</v>
      </c>
      <c r="BC460" s="1" t="s">
        <v>230</v>
      </c>
      <c r="BD460" s="1" t="s">
        <v>91</v>
      </c>
      <c r="BE460" s="1" t="s">
        <v>93</v>
      </c>
      <c r="BF460" s="1" t="s">
        <v>93</v>
      </c>
      <c r="BG460" s="1" t="s">
        <v>93</v>
      </c>
      <c r="BH460" s="1" t="s">
        <v>93</v>
      </c>
      <c r="BI460" s="1" t="s">
        <v>93</v>
      </c>
      <c r="BJ460" s="1" t="s">
        <v>93</v>
      </c>
      <c r="BK460" s="1" t="s">
        <v>138</v>
      </c>
      <c r="BL460" s="1" t="s">
        <v>138</v>
      </c>
      <c r="BM460" s="1" t="s">
        <v>672</v>
      </c>
      <c r="BN460" s="1" t="s">
        <v>139</v>
      </c>
      <c r="BO460" s="1" t="s">
        <v>78</v>
      </c>
      <c r="BP460" s="1" t="s">
        <v>677</v>
      </c>
    </row>
    <row r="461" spans="2:70" ht="14.85" customHeight="1">
      <c r="B461" s="1">
        <v>897</v>
      </c>
      <c r="C461" s="1" t="s">
        <v>1805</v>
      </c>
      <c r="D461" s="1">
        <v>6</v>
      </c>
      <c r="E461" s="1" t="s">
        <v>68</v>
      </c>
      <c r="F461" s="1" t="s">
        <v>1806</v>
      </c>
      <c r="G461" s="1" t="s">
        <v>1805</v>
      </c>
      <c r="H461" s="1" t="s">
        <v>1807</v>
      </c>
      <c r="I461" s="1">
        <v>2012</v>
      </c>
      <c r="J461" s="1" t="s">
        <v>161</v>
      </c>
      <c r="K461"/>
      <c r="L461"/>
      <c r="M461"/>
      <c r="N461"/>
      <c r="O461" s="1" t="s">
        <v>99</v>
      </c>
      <c r="P461"/>
      <c r="Q461"/>
      <c r="R461"/>
      <c r="S461"/>
      <c r="T461"/>
      <c r="U461"/>
      <c r="V461"/>
      <c r="W461"/>
      <c r="X461"/>
      <c r="Y461"/>
      <c r="Z461"/>
      <c r="AA461"/>
      <c r="AB461"/>
      <c r="AC461" s="1" t="s">
        <v>135</v>
      </c>
      <c r="AI461" s="1" t="s">
        <v>88</v>
      </c>
      <c r="AO461" s="1" t="s">
        <v>128</v>
      </c>
      <c r="AP461" s="1" t="s">
        <v>84</v>
      </c>
      <c r="AQ461" s="1" t="s">
        <v>118</v>
      </c>
      <c r="AR461" s="1" t="s">
        <v>169</v>
      </c>
      <c r="AS461" s="1" t="s">
        <v>87</v>
      </c>
      <c r="AU461" s="1" t="s">
        <v>88</v>
      </c>
      <c r="AV461" s="1" t="s">
        <v>78</v>
      </c>
      <c r="AW461" s="1" t="s">
        <v>106</v>
      </c>
      <c r="AX461" s="1" t="s">
        <v>87</v>
      </c>
      <c r="AY461" s="1" t="s">
        <v>107</v>
      </c>
      <c r="AZ461" s="1" t="s">
        <v>170</v>
      </c>
      <c r="BA461" s="1" t="s">
        <v>89</v>
      </c>
      <c r="BB461" s="1" t="s">
        <v>659</v>
      </c>
      <c r="BC461" s="1" t="s">
        <v>659</v>
      </c>
      <c r="BD461" s="1" t="s">
        <v>137</v>
      </c>
      <c r="BE461" s="1" t="s">
        <v>92</v>
      </c>
      <c r="BF461" s="1" t="s">
        <v>92</v>
      </c>
      <c r="BG461" s="1" t="s">
        <v>123</v>
      </c>
      <c r="BH461" s="1" t="s">
        <v>123</v>
      </c>
      <c r="BI461" s="1" t="s">
        <v>122</v>
      </c>
      <c r="BJ461" s="1" t="s">
        <v>93</v>
      </c>
      <c r="BK461" s="1" t="s">
        <v>94</v>
      </c>
      <c r="BL461" s="1" t="s">
        <v>138</v>
      </c>
      <c r="BM461" s="1" t="s">
        <v>691</v>
      </c>
      <c r="BN461" s="1" t="s">
        <v>192</v>
      </c>
      <c r="BO461" s="1" t="s">
        <v>87</v>
      </c>
    </row>
    <row r="462" spans="2:70" ht="14.85" customHeight="1">
      <c r="B462" s="1">
        <v>894</v>
      </c>
      <c r="C462" s="1" t="s">
        <v>1797</v>
      </c>
      <c r="D462" s="1">
        <v>6</v>
      </c>
      <c r="E462" s="1" t="s">
        <v>68</v>
      </c>
      <c r="F462" s="1" t="s">
        <v>1798</v>
      </c>
      <c r="G462" s="1" t="s">
        <v>1797</v>
      </c>
      <c r="H462" s="1" t="s">
        <v>1799</v>
      </c>
      <c r="I462" s="1">
        <v>2014</v>
      </c>
      <c r="J462" s="1" t="s">
        <v>95</v>
      </c>
      <c r="K462"/>
      <c r="L462"/>
      <c r="M462"/>
      <c r="N462"/>
      <c r="O462"/>
      <c r="P462"/>
      <c r="Q462"/>
      <c r="R462"/>
      <c r="S462"/>
      <c r="T462"/>
      <c r="U462"/>
      <c r="V462"/>
      <c r="W462"/>
      <c r="X462"/>
      <c r="Y462"/>
      <c r="Z462"/>
      <c r="AA462" s="1" t="s">
        <v>1800</v>
      </c>
      <c r="AB462" s="1"/>
      <c r="AC462" s="1" t="s">
        <v>135</v>
      </c>
      <c r="AI462" s="1" t="s">
        <v>88</v>
      </c>
      <c r="AO462" s="1" t="s">
        <v>84</v>
      </c>
      <c r="AP462" s="1" t="s">
        <v>128</v>
      </c>
      <c r="AQ462" s="1" t="s">
        <v>85</v>
      </c>
      <c r="AR462" s="1" t="s">
        <v>130</v>
      </c>
      <c r="AS462" s="1" t="s">
        <v>87</v>
      </c>
      <c r="AU462" s="1" t="s">
        <v>88</v>
      </c>
      <c r="AV462" s="1" t="s">
        <v>87</v>
      </c>
      <c r="AX462" s="1" t="s">
        <v>88</v>
      </c>
      <c r="AZ462" s="1" t="s">
        <v>183</v>
      </c>
      <c r="BA462" s="1" t="s">
        <v>89</v>
      </c>
      <c r="BB462" s="1" t="s">
        <v>698</v>
      </c>
      <c r="BC462" s="1" t="s">
        <v>665</v>
      </c>
      <c r="BD462" s="1" t="s">
        <v>137</v>
      </c>
      <c r="BE462" s="1" t="s">
        <v>93</v>
      </c>
      <c r="BF462" s="1" t="s">
        <v>92</v>
      </c>
      <c r="BG462" s="1" t="s">
        <v>123</v>
      </c>
      <c r="BH462" s="1" t="s">
        <v>123</v>
      </c>
      <c r="BI462" s="1" t="s">
        <v>123</v>
      </c>
      <c r="BJ462" s="1" t="s">
        <v>123</v>
      </c>
      <c r="BK462" s="1" t="s">
        <v>124</v>
      </c>
      <c r="BL462" s="1" t="s">
        <v>94</v>
      </c>
      <c r="BM462" s="1" t="s">
        <v>109</v>
      </c>
      <c r="BN462" s="1" t="s">
        <v>177</v>
      </c>
      <c r="BO462" s="1" t="s">
        <v>78</v>
      </c>
      <c r="BP462" s="1" t="s">
        <v>687</v>
      </c>
      <c r="BR462" s="2" t="s">
        <v>1801</v>
      </c>
    </row>
    <row r="463" spans="2:70" ht="14.85" customHeight="1">
      <c r="B463" s="1">
        <v>901</v>
      </c>
      <c r="C463" s="1" t="s">
        <v>1808</v>
      </c>
      <c r="D463" s="1">
        <v>6</v>
      </c>
      <c r="E463" s="1" t="s">
        <v>68</v>
      </c>
      <c r="F463" s="1" t="s">
        <v>1809</v>
      </c>
      <c r="G463" s="1" t="s">
        <v>1808</v>
      </c>
      <c r="H463" s="1" t="s">
        <v>1810</v>
      </c>
      <c r="I463" s="1">
        <v>2013</v>
      </c>
      <c r="J463" s="1" t="s">
        <v>154</v>
      </c>
      <c r="K463"/>
      <c r="L463"/>
      <c r="M463"/>
      <c r="N463"/>
      <c r="O463"/>
      <c r="P463"/>
      <c r="Q463"/>
      <c r="R463"/>
      <c r="S463"/>
      <c r="T463"/>
      <c r="U463"/>
      <c r="V463"/>
      <c r="W463"/>
      <c r="X463"/>
      <c r="Y463" s="1" t="s">
        <v>155</v>
      </c>
      <c r="Z463"/>
      <c r="AA463"/>
      <c r="AB463"/>
      <c r="AC463" s="1" t="s">
        <v>135</v>
      </c>
      <c r="AI463" s="1" t="s">
        <v>88</v>
      </c>
      <c r="AO463" s="1" t="s">
        <v>136</v>
      </c>
      <c r="AP463" s="1" t="s">
        <v>104</v>
      </c>
      <c r="AQ463" s="1" t="s">
        <v>85</v>
      </c>
      <c r="AR463" s="1" t="s">
        <v>105</v>
      </c>
      <c r="AS463" s="1" t="s">
        <v>87</v>
      </c>
      <c r="AU463" s="1" t="s">
        <v>88</v>
      </c>
      <c r="AV463" s="1" t="s">
        <v>78</v>
      </c>
      <c r="AW463" s="1" t="s">
        <v>106</v>
      </c>
      <c r="AX463" s="1" t="s">
        <v>87</v>
      </c>
      <c r="AY463" s="1" t="s">
        <v>159</v>
      </c>
      <c r="AZ463" s="1" t="s">
        <v>89</v>
      </c>
      <c r="BA463" s="1" t="s">
        <v>89</v>
      </c>
      <c r="BB463" s="1" t="s">
        <v>659</v>
      </c>
      <c r="BC463" s="1" t="s">
        <v>230</v>
      </c>
      <c r="BD463" s="1" t="s">
        <v>137</v>
      </c>
      <c r="BE463" s="1" t="s">
        <v>93</v>
      </c>
      <c r="BF463" s="1" t="s">
        <v>93</v>
      </c>
      <c r="BG463" s="1" t="s">
        <v>93</v>
      </c>
      <c r="BH463" s="1" t="s">
        <v>92</v>
      </c>
      <c r="BI463" s="1" t="s">
        <v>93</v>
      </c>
      <c r="BJ463" s="1" t="s">
        <v>93</v>
      </c>
      <c r="BK463" s="1" t="s">
        <v>138</v>
      </c>
      <c r="BL463" s="1" t="s">
        <v>138</v>
      </c>
      <c r="BM463" s="1" t="s">
        <v>691</v>
      </c>
      <c r="BN463" s="1" t="s">
        <v>192</v>
      </c>
      <c r="BO463" s="1" t="s">
        <v>78</v>
      </c>
      <c r="BP463" s="1" t="s">
        <v>687</v>
      </c>
      <c r="BR463" s="1" t="s">
        <v>1811</v>
      </c>
    </row>
    <row r="464" spans="2:70" ht="14.85" customHeight="1">
      <c r="B464" s="1">
        <v>902</v>
      </c>
      <c r="C464" s="1" t="s">
        <v>1812</v>
      </c>
      <c r="D464" s="1">
        <v>6</v>
      </c>
      <c r="E464" s="1" t="s">
        <v>68</v>
      </c>
      <c r="F464" s="1" t="s">
        <v>1813</v>
      </c>
      <c r="G464" s="1" t="s">
        <v>1812</v>
      </c>
      <c r="H464" s="1" t="s">
        <v>1814</v>
      </c>
      <c r="I464" s="1">
        <v>2013</v>
      </c>
      <c r="J464" s="1" t="s">
        <v>97</v>
      </c>
      <c r="K464"/>
      <c r="L464"/>
      <c r="M464"/>
      <c r="N464"/>
      <c r="O464"/>
      <c r="P464"/>
      <c r="Q464"/>
      <c r="R464"/>
      <c r="S464"/>
      <c r="T464"/>
      <c r="U464"/>
      <c r="V464"/>
      <c r="W464"/>
      <c r="X464" s="1" t="s">
        <v>326</v>
      </c>
      <c r="Y464"/>
      <c r="Z464"/>
      <c r="AA464"/>
      <c r="AB464"/>
      <c r="AC464" s="1" t="s">
        <v>74</v>
      </c>
      <c r="AE464" s="1" t="s">
        <v>75</v>
      </c>
      <c r="AF464" s="1" t="s">
        <v>76</v>
      </c>
      <c r="AG464" s="1" t="s">
        <v>164</v>
      </c>
      <c r="AI464" s="1" t="s">
        <v>87</v>
      </c>
      <c r="AJ464" s="1" t="s">
        <v>79</v>
      </c>
      <c r="AK464" s="1" t="s">
        <v>80</v>
      </c>
      <c r="AM464" s="1" t="s">
        <v>167</v>
      </c>
      <c r="AN464" s="1" t="s">
        <v>657</v>
      </c>
      <c r="AO464" s="1" t="s">
        <v>104</v>
      </c>
      <c r="AP464" s="1" t="s">
        <v>83</v>
      </c>
      <c r="AQ464" s="1" t="s">
        <v>196</v>
      </c>
      <c r="AR464" s="1" t="s">
        <v>86</v>
      </c>
      <c r="AS464" s="1" t="s">
        <v>87</v>
      </c>
      <c r="AU464" s="1" t="s">
        <v>88</v>
      </c>
      <c r="AV464" s="1" t="s">
        <v>78</v>
      </c>
      <c r="AW464" s="1" t="s">
        <v>119</v>
      </c>
      <c r="AX464" s="1" t="s">
        <v>87</v>
      </c>
      <c r="AY464" s="1" t="s">
        <v>107</v>
      </c>
      <c r="AZ464" s="1" t="s">
        <v>89</v>
      </c>
      <c r="BA464" s="1" t="s">
        <v>170</v>
      </c>
      <c r="BB464" s="1" t="s">
        <v>659</v>
      </c>
      <c r="BC464" s="1" t="s">
        <v>659</v>
      </c>
      <c r="BD464" s="1" t="s">
        <v>144</v>
      </c>
      <c r="BE464" s="1" t="s">
        <v>93</v>
      </c>
      <c r="BF464" s="1" t="s">
        <v>93</v>
      </c>
      <c r="BG464" s="1" t="s">
        <v>93</v>
      </c>
      <c r="BH464" s="1" t="s">
        <v>93</v>
      </c>
      <c r="BI464" s="1" t="s">
        <v>93</v>
      </c>
      <c r="BJ464" s="1" t="s">
        <v>93</v>
      </c>
      <c r="BK464" s="1" t="s">
        <v>94</v>
      </c>
      <c r="BL464" s="1" t="s">
        <v>138</v>
      </c>
      <c r="BM464" s="1" t="s">
        <v>691</v>
      </c>
      <c r="BN464" s="1" t="s">
        <v>177</v>
      </c>
      <c r="BO464" s="1" t="s">
        <v>78</v>
      </c>
      <c r="BP464" s="1" t="s">
        <v>677</v>
      </c>
      <c r="BR464" s="1" t="s">
        <v>1815</v>
      </c>
    </row>
    <row r="465" spans="2:70" ht="14.85" customHeight="1">
      <c r="B465" s="1">
        <v>906</v>
      </c>
      <c r="C465" s="1" t="s">
        <v>1819</v>
      </c>
      <c r="D465" s="1">
        <v>6</v>
      </c>
      <c r="E465" s="1" t="s">
        <v>68</v>
      </c>
      <c r="F465" s="1" t="s">
        <v>1820</v>
      </c>
      <c r="G465" s="1" t="s">
        <v>1819</v>
      </c>
      <c r="H465" s="1" t="s">
        <v>1821</v>
      </c>
      <c r="I465" s="1">
        <v>2015</v>
      </c>
      <c r="J465" s="1" t="s">
        <v>97</v>
      </c>
      <c r="K465"/>
      <c r="L465"/>
      <c r="M465"/>
      <c r="N465"/>
      <c r="O465"/>
      <c r="P465"/>
      <c r="Q465"/>
      <c r="R465"/>
      <c r="S465"/>
      <c r="T465"/>
      <c r="U465"/>
      <c r="V465"/>
      <c r="W465"/>
      <c r="X465" s="1" t="s">
        <v>326</v>
      </c>
      <c r="Y465"/>
      <c r="Z465"/>
      <c r="AA465"/>
      <c r="AB465"/>
      <c r="AC465" s="1" t="s">
        <v>127</v>
      </c>
      <c r="AI465" s="1" t="s">
        <v>88</v>
      </c>
      <c r="AO465" s="1" t="s">
        <v>83</v>
      </c>
      <c r="AP465" s="1" t="s">
        <v>83</v>
      </c>
      <c r="AQ465" s="1" t="s">
        <v>85</v>
      </c>
      <c r="AR465" s="1" t="s">
        <v>86</v>
      </c>
      <c r="AS465" s="1" t="s">
        <v>87</v>
      </c>
      <c r="AU465" s="1" t="s">
        <v>88</v>
      </c>
      <c r="AV465" s="1" t="s">
        <v>87</v>
      </c>
      <c r="AX465" s="1" t="s">
        <v>88</v>
      </c>
      <c r="AZ465" s="1" t="s">
        <v>89</v>
      </c>
      <c r="BA465" s="1" t="s">
        <v>89</v>
      </c>
      <c r="BB465" s="1" t="s">
        <v>665</v>
      </c>
      <c r="BC465" s="1" t="s">
        <v>698</v>
      </c>
      <c r="BD465" s="1" t="s">
        <v>144</v>
      </c>
      <c r="BE465" s="1" t="s">
        <v>93</v>
      </c>
      <c r="BF465" s="1" t="s">
        <v>93</v>
      </c>
      <c r="BG465" s="1" t="s">
        <v>93</v>
      </c>
      <c r="BH465" s="1" t="s">
        <v>93</v>
      </c>
      <c r="BI465" s="1" t="s">
        <v>93</v>
      </c>
      <c r="BJ465" s="1" t="s">
        <v>93</v>
      </c>
      <c r="BK465" s="1" t="s">
        <v>94</v>
      </c>
      <c r="BL465" s="1" t="s">
        <v>138</v>
      </c>
      <c r="BM465" s="1" t="s">
        <v>109</v>
      </c>
      <c r="BN465" s="1" t="s">
        <v>192</v>
      </c>
      <c r="BO465" s="1" t="s">
        <v>78</v>
      </c>
      <c r="BP465" s="1" t="s">
        <v>660</v>
      </c>
      <c r="BR465" s="1" t="s">
        <v>1822</v>
      </c>
    </row>
    <row r="466" spans="2:70" ht="14.85" customHeight="1">
      <c r="B466" s="1">
        <v>905</v>
      </c>
      <c r="C466" s="1" t="s">
        <v>1816</v>
      </c>
      <c r="D466" s="1">
        <v>6</v>
      </c>
      <c r="E466" s="1" t="s">
        <v>68</v>
      </c>
      <c r="F466" s="1" t="s">
        <v>1817</v>
      </c>
      <c r="G466" s="1" t="s">
        <v>1816</v>
      </c>
      <c r="H466" s="1" t="s">
        <v>1818</v>
      </c>
      <c r="I466" s="1">
        <v>2013</v>
      </c>
      <c r="J466" s="1" t="s">
        <v>126</v>
      </c>
      <c r="K466"/>
      <c r="L466"/>
      <c r="M466"/>
      <c r="N466"/>
      <c r="O466"/>
      <c r="P466" s="1" t="s">
        <v>99</v>
      </c>
      <c r="Q466"/>
      <c r="R466"/>
      <c r="S466"/>
      <c r="T466"/>
      <c r="U466"/>
      <c r="V466"/>
      <c r="W466"/>
      <c r="X466"/>
      <c r="Y466"/>
      <c r="Z466"/>
      <c r="AA466"/>
      <c r="AB466"/>
      <c r="AC466" s="1" t="s">
        <v>135</v>
      </c>
      <c r="AI466" s="1" t="s">
        <v>88</v>
      </c>
      <c r="AO466" s="1" t="s">
        <v>83</v>
      </c>
      <c r="AP466" s="1" t="s">
        <v>104</v>
      </c>
      <c r="AQ466" s="1" t="s">
        <v>118</v>
      </c>
      <c r="AR466" s="1" t="s">
        <v>105</v>
      </c>
      <c r="AS466" s="1" t="s">
        <v>87</v>
      </c>
      <c r="AU466" s="1" t="s">
        <v>88</v>
      </c>
      <c r="AV466" s="1" t="s">
        <v>78</v>
      </c>
      <c r="AW466" s="1" t="s">
        <v>158</v>
      </c>
      <c r="AX466" s="1" t="s">
        <v>87</v>
      </c>
      <c r="AY466" s="1" t="s">
        <v>107</v>
      </c>
      <c r="AZ466" s="1" t="s">
        <v>185</v>
      </c>
      <c r="BA466" s="1" t="s">
        <v>89</v>
      </c>
      <c r="BB466" s="1" t="s">
        <v>658</v>
      </c>
      <c r="BC466" s="1" t="s">
        <v>230</v>
      </c>
      <c r="BD466" s="1" t="s">
        <v>144</v>
      </c>
      <c r="BE466" s="1" t="s">
        <v>93</v>
      </c>
      <c r="BF466" s="1" t="s">
        <v>92</v>
      </c>
      <c r="BG466" s="1" t="s">
        <v>92</v>
      </c>
      <c r="BH466" s="1" t="s">
        <v>92</v>
      </c>
      <c r="BI466" s="1" t="s">
        <v>123</v>
      </c>
      <c r="BJ466" s="1" t="s">
        <v>93</v>
      </c>
      <c r="BK466" s="1" t="s">
        <v>138</v>
      </c>
      <c r="BL466" s="1" t="s">
        <v>94</v>
      </c>
      <c r="BM466" s="1" t="s">
        <v>691</v>
      </c>
      <c r="BN466" s="1" t="s">
        <v>208</v>
      </c>
      <c r="BO466" s="1" t="s">
        <v>87</v>
      </c>
    </row>
    <row r="467" spans="2:70" ht="14.85" customHeight="1">
      <c r="B467" s="1">
        <v>909</v>
      </c>
      <c r="C467" s="1" t="s">
        <v>1830</v>
      </c>
      <c r="D467" s="1">
        <v>6</v>
      </c>
      <c r="E467" s="1" t="s">
        <v>68</v>
      </c>
      <c r="F467" s="1" t="s">
        <v>1831</v>
      </c>
      <c r="G467" s="1" t="s">
        <v>1830</v>
      </c>
      <c r="H467" s="1" t="s">
        <v>1832</v>
      </c>
      <c r="I467" s="1">
        <v>2010</v>
      </c>
      <c r="J467" s="1" t="s">
        <v>95</v>
      </c>
      <c r="K467"/>
      <c r="L467"/>
      <c r="M467"/>
      <c r="N467"/>
      <c r="O467"/>
      <c r="P467"/>
      <c r="Q467"/>
      <c r="R467"/>
      <c r="S467"/>
      <c r="T467"/>
      <c r="U467"/>
      <c r="V467"/>
      <c r="W467"/>
      <c r="X467"/>
      <c r="Y467"/>
      <c r="Z467"/>
      <c r="AA467" s="1" t="s">
        <v>1800</v>
      </c>
      <c r="AB467" s="1"/>
      <c r="AC467" s="1" t="s">
        <v>74</v>
      </c>
      <c r="AE467" s="1" t="s">
        <v>75</v>
      </c>
      <c r="AF467" s="1" t="s">
        <v>163</v>
      </c>
      <c r="AG467" s="1" t="s">
        <v>101</v>
      </c>
      <c r="AI467" s="1" t="s">
        <v>87</v>
      </c>
      <c r="AJ467" s="1" t="s">
        <v>79</v>
      </c>
      <c r="AK467" s="1" t="s">
        <v>80</v>
      </c>
      <c r="AM467" s="1" t="s">
        <v>81</v>
      </c>
      <c r="AN467" s="1" t="s">
        <v>657</v>
      </c>
      <c r="AO467" s="1" t="s">
        <v>83</v>
      </c>
      <c r="AP467" s="1" t="s">
        <v>104</v>
      </c>
      <c r="AQ467" s="1" t="s">
        <v>85</v>
      </c>
      <c r="AR467" s="1" t="s">
        <v>86</v>
      </c>
      <c r="AS467" s="1" t="s">
        <v>87</v>
      </c>
      <c r="AU467" s="1" t="s">
        <v>88</v>
      </c>
      <c r="AV467" s="1" t="s">
        <v>78</v>
      </c>
      <c r="AW467" s="1" t="s">
        <v>119</v>
      </c>
      <c r="AX467" s="1" t="s">
        <v>87</v>
      </c>
      <c r="AY467" s="1" t="s">
        <v>107</v>
      </c>
      <c r="AZ467" s="1" t="s">
        <v>89</v>
      </c>
      <c r="BA467" s="1" t="s">
        <v>89</v>
      </c>
      <c r="BB467" s="1" t="s">
        <v>659</v>
      </c>
      <c r="BC467" s="1" t="s">
        <v>665</v>
      </c>
      <c r="BD467" s="1" t="s">
        <v>137</v>
      </c>
      <c r="BE467" s="1" t="s">
        <v>93</v>
      </c>
      <c r="BF467" s="1" t="s">
        <v>93</v>
      </c>
      <c r="BG467" s="1" t="s">
        <v>92</v>
      </c>
      <c r="BH467" s="1" t="s">
        <v>92</v>
      </c>
      <c r="BI467" s="1" t="s">
        <v>92</v>
      </c>
      <c r="BJ467" s="1" t="s">
        <v>92</v>
      </c>
      <c r="BK467" s="1" t="s">
        <v>94</v>
      </c>
      <c r="BL467" s="1" t="s">
        <v>94</v>
      </c>
      <c r="BM467" s="1" t="s">
        <v>691</v>
      </c>
      <c r="BN467" s="1" t="s">
        <v>111</v>
      </c>
      <c r="BO467" s="1" t="s">
        <v>78</v>
      </c>
      <c r="BP467" s="1" t="s">
        <v>687</v>
      </c>
    </row>
    <row r="468" spans="2:70" ht="14.85" customHeight="1">
      <c r="B468" s="1">
        <v>907</v>
      </c>
      <c r="C468" s="1" t="s">
        <v>1823</v>
      </c>
      <c r="D468" s="1">
        <v>6</v>
      </c>
      <c r="E468" s="1" t="s">
        <v>68</v>
      </c>
      <c r="F468" s="1" t="s">
        <v>1824</v>
      </c>
      <c r="G468" s="1" t="s">
        <v>1823</v>
      </c>
      <c r="H468" s="1" t="s">
        <v>1825</v>
      </c>
      <c r="I468" s="1">
        <v>2004</v>
      </c>
      <c r="J468" s="1" t="s">
        <v>95</v>
      </c>
      <c r="K468"/>
      <c r="L468"/>
      <c r="M468"/>
      <c r="N468"/>
      <c r="O468"/>
      <c r="P468"/>
      <c r="Q468"/>
      <c r="R468"/>
      <c r="S468"/>
      <c r="T468"/>
      <c r="U468"/>
      <c r="V468"/>
      <c r="W468"/>
      <c r="X468"/>
      <c r="Y468"/>
      <c r="Z468"/>
      <c r="AA468" s="1" t="s">
        <v>813</v>
      </c>
      <c r="AB468" s="1"/>
      <c r="AC468" s="1" t="s">
        <v>74</v>
      </c>
      <c r="AE468" s="1" t="s">
        <v>162</v>
      </c>
      <c r="AF468" s="1" t="s">
        <v>76</v>
      </c>
      <c r="AG468" s="1" t="s">
        <v>77</v>
      </c>
      <c r="AI468" s="1" t="s">
        <v>87</v>
      </c>
      <c r="AJ468" s="1" t="s">
        <v>309</v>
      </c>
      <c r="AK468" s="1" t="s">
        <v>80</v>
      </c>
      <c r="AM468" s="1" t="s">
        <v>81</v>
      </c>
      <c r="AN468" s="1" t="s">
        <v>657</v>
      </c>
      <c r="AO468" s="1" t="s">
        <v>104</v>
      </c>
      <c r="AP468" s="1" t="s">
        <v>104</v>
      </c>
      <c r="AQ468" s="1" t="s">
        <v>85</v>
      </c>
      <c r="AR468" s="1" t="s">
        <v>105</v>
      </c>
      <c r="AS468" s="1" t="s">
        <v>87</v>
      </c>
      <c r="AU468" s="1" t="s">
        <v>88</v>
      </c>
      <c r="AV468" s="1" t="s">
        <v>78</v>
      </c>
      <c r="AW468" s="1" t="s">
        <v>119</v>
      </c>
      <c r="AX468" s="1" t="s">
        <v>78</v>
      </c>
      <c r="AY468" s="1" t="s">
        <v>159</v>
      </c>
      <c r="AZ468" s="1" t="s">
        <v>185</v>
      </c>
      <c r="BA468" s="1" t="s">
        <v>89</v>
      </c>
      <c r="BB468" s="1" t="s">
        <v>659</v>
      </c>
      <c r="BC468" s="1" t="s">
        <v>230</v>
      </c>
      <c r="BD468" s="1" t="s">
        <v>144</v>
      </c>
      <c r="BE468" s="1" t="s">
        <v>93</v>
      </c>
      <c r="BF468" s="1" t="s">
        <v>92</v>
      </c>
      <c r="BG468" s="1" t="s">
        <v>93</v>
      </c>
      <c r="BH468" s="1" t="s">
        <v>93</v>
      </c>
      <c r="BI468" s="1" t="s">
        <v>92</v>
      </c>
      <c r="BJ468" s="1" t="s">
        <v>93</v>
      </c>
      <c r="BK468" s="1" t="s">
        <v>138</v>
      </c>
      <c r="BL468" s="1" t="s">
        <v>138</v>
      </c>
      <c r="BM468" s="1" t="s">
        <v>672</v>
      </c>
      <c r="BN468" s="1" t="s">
        <v>418</v>
      </c>
      <c r="BO468" s="1" t="s">
        <v>78</v>
      </c>
      <c r="BP468" s="1" t="s">
        <v>667</v>
      </c>
    </row>
    <row r="469" spans="2:70" ht="14.85" customHeight="1">
      <c r="B469" s="1">
        <v>910</v>
      </c>
      <c r="C469" s="1" t="s">
        <v>1833</v>
      </c>
      <c r="D469" s="1">
        <v>6</v>
      </c>
      <c r="E469" s="1" t="s">
        <v>68</v>
      </c>
      <c r="F469" s="1" t="s">
        <v>1834</v>
      </c>
      <c r="G469" s="1" t="s">
        <v>1833</v>
      </c>
      <c r="H469" s="1" t="s">
        <v>1835</v>
      </c>
      <c r="I469" s="1">
        <v>2012</v>
      </c>
      <c r="J469" s="1" t="s">
        <v>95</v>
      </c>
      <c r="K469"/>
      <c r="L469"/>
      <c r="M469"/>
      <c r="N469"/>
      <c r="O469"/>
      <c r="P469"/>
      <c r="Q469"/>
      <c r="R469"/>
      <c r="S469"/>
      <c r="T469"/>
      <c r="U469"/>
      <c r="V469"/>
      <c r="W469"/>
      <c r="X469"/>
      <c r="Y469"/>
      <c r="Z469"/>
      <c r="AA469" s="1" t="s">
        <v>391</v>
      </c>
      <c r="AB469" s="1"/>
      <c r="AC469" s="1" t="s">
        <v>148</v>
      </c>
      <c r="AE469" s="1" t="s">
        <v>87</v>
      </c>
      <c r="AF469" s="1" t="s">
        <v>76</v>
      </c>
      <c r="AG469" s="1" t="s">
        <v>164</v>
      </c>
      <c r="AI469" s="1" t="s">
        <v>78</v>
      </c>
      <c r="AJ469" s="1" t="s">
        <v>116</v>
      </c>
      <c r="AK469" s="1" t="s">
        <v>80</v>
      </c>
      <c r="AN469" s="1" t="s">
        <v>718</v>
      </c>
      <c r="AO469" s="1" t="s">
        <v>84</v>
      </c>
      <c r="AP469" s="1" t="s">
        <v>104</v>
      </c>
      <c r="AQ469" s="1" t="s">
        <v>85</v>
      </c>
      <c r="AR469" s="1" t="s">
        <v>105</v>
      </c>
      <c r="AS469" s="1" t="s">
        <v>87</v>
      </c>
      <c r="AU469" s="1" t="s">
        <v>88</v>
      </c>
      <c r="AV469" s="1" t="s">
        <v>87</v>
      </c>
      <c r="AX469" s="1" t="s">
        <v>88</v>
      </c>
      <c r="AZ469" s="1" t="s">
        <v>170</v>
      </c>
      <c r="BA469" s="1" t="s">
        <v>89</v>
      </c>
      <c r="BB469" s="1" t="s">
        <v>230</v>
      </c>
      <c r="BC469" s="1" t="s">
        <v>658</v>
      </c>
      <c r="BD469" s="1" t="s">
        <v>91</v>
      </c>
      <c r="BE469" s="1" t="s">
        <v>93</v>
      </c>
      <c r="BF469" s="1" t="s">
        <v>93</v>
      </c>
      <c r="BG469" s="1" t="s">
        <v>93</v>
      </c>
      <c r="BH469" s="1" t="s">
        <v>93</v>
      </c>
      <c r="BI469" s="1" t="s">
        <v>93</v>
      </c>
      <c r="BJ469" s="1" t="s">
        <v>93</v>
      </c>
      <c r="BK469" s="1" t="s">
        <v>94</v>
      </c>
      <c r="BL469" s="1" t="s">
        <v>94</v>
      </c>
      <c r="BM469" s="1" t="s">
        <v>109</v>
      </c>
      <c r="BN469" s="1" t="s">
        <v>139</v>
      </c>
      <c r="BO469" s="1" t="s">
        <v>78</v>
      </c>
      <c r="BP469" s="1" t="s">
        <v>667</v>
      </c>
    </row>
    <row r="470" spans="2:70" ht="14.85" customHeight="1">
      <c r="B470" s="1">
        <v>908</v>
      </c>
      <c r="C470" s="1" t="s">
        <v>1826</v>
      </c>
      <c r="D470" s="1">
        <v>6</v>
      </c>
      <c r="E470" s="1" t="s">
        <v>68</v>
      </c>
      <c r="F470" s="1" t="s">
        <v>1827</v>
      </c>
      <c r="G470" s="1" t="s">
        <v>1826</v>
      </c>
      <c r="H470" s="1" t="s">
        <v>1828</v>
      </c>
      <c r="I470" s="1">
        <v>2013</v>
      </c>
      <c r="J470" s="1" t="s">
        <v>226</v>
      </c>
      <c r="L470" s="2" t="s">
        <v>227</v>
      </c>
      <c r="AC470" s="1" t="s">
        <v>148</v>
      </c>
      <c r="AE470" s="1" t="s">
        <v>75</v>
      </c>
      <c r="AF470" s="1" t="s">
        <v>76</v>
      </c>
      <c r="AG470" s="1" t="s">
        <v>164</v>
      </c>
      <c r="AI470" s="1" t="s">
        <v>87</v>
      </c>
      <c r="AJ470" s="1" t="s">
        <v>79</v>
      </c>
      <c r="AK470" s="1" t="s">
        <v>80</v>
      </c>
      <c r="AM470" s="1" t="s">
        <v>167</v>
      </c>
      <c r="AN470" s="1" t="s">
        <v>657</v>
      </c>
      <c r="AO470" s="1" t="s">
        <v>104</v>
      </c>
      <c r="AP470" s="1" t="s">
        <v>104</v>
      </c>
      <c r="AQ470" s="1" t="s">
        <v>85</v>
      </c>
      <c r="AR470" s="1" t="s">
        <v>86</v>
      </c>
      <c r="AS470" s="1" t="s">
        <v>87</v>
      </c>
      <c r="AU470" s="1" t="s">
        <v>88</v>
      </c>
      <c r="AV470" s="1" t="s">
        <v>87</v>
      </c>
      <c r="AX470" s="1" t="s">
        <v>88</v>
      </c>
      <c r="AZ470" s="1" t="s">
        <v>89</v>
      </c>
      <c r="BA470" s="1" t="s">
        <v>89</v>
      </c>
      <c r="BB470" s="1" t="s">
        <v>658</v>
      </c>
      <c r="BC470" s="1" t="s">
        <v>90</v>
      </c>
      <c r="BD470" s="1" t="s">
        <v>91</v>
      </c>
      <c r="BE470" s="1" t="s">
        <v>93</v>
      </c>
      <c r="BF470" s="1" t="s">
        <v>92</v>
      </c>
      <c r="BG470" s="1" t="s">
        <v>93</v>
      </c>
      <c r="BH470" s="1" t="s">
        <v>93</v>
      </c>
      <c r="BI470" s="1" t="s">
        <v>92</v>
      </c>
      <c r="BJ470" s="1" t="s">
        <v>93</v>
      </c>
      <c r="BK470" s="1" t="s">
        <v>94</v>
      </c>
      <c r="BL470" s="1" t="s">
        <v>94</v>
      </c>
      <c r="BM470" s="1" t="s">
        <v>109</v>
      </c>
      <c r="BN470" s="1" t="s">
        <v>125</v>
      </c>
      <c r="BO470" s="1" t="s">
        <v>78</v>
      </c>
      <c r="BP470" s="1" t="s">
        <v>677</v>
      </c>
      <c r="BR470" s="1" t="s">
        <v>1829</v>
      </c>
    </row>
    <row r="471" spans="2:70" ht="14.85" customHeight="1">
      <c r="B471" s="1">
        <v>915</v>
      </c>
      <c r="C471" s="1" t="s">
        <v>1840</v>
      </c>
      <c r="D471" s="1">
        <v>6</v>
      </c>
      <c r="E471" s="1" t="s">
        <v>68</v>
      </c>
      <c r="F471" s="1" t="s">
        <v>1841</v>
      </c>
      <c r="G471" s="1" t="s">
        <v>1840</v>
      </c>
      <c r="H471" s="1" t="s">
        <v>1842</v>
      </c>
      <c r="I471" s="1">
        <v>2011</v>
      </c>
      <c r="J471" s="1" t="s">
        <v>95</v>
      </c>
      <c r="K471"/>
      <c r="L471"/>
      <c r="M471"/>
      <c r="N471"/>
      <c r="O471"/>
      <c r="P471"/>
      <c r="Q471"/>
      <c r="R471"/>
      <c r="S471"/>
      <c r="T471"/>
      <c r="U471"/>
      <c r="V471"/>
      <c r="W471"/>
      <c r="X471"/>
      <c r="Y471"/>
      <c r="Z471"/>
      <c r="AA471" s="1" t="s">
        <v>178</v>
      </c>
      <c r="AB471" s="1"/>
      <c r="AC471" s="1" t="s">
        <v>127</v>
      </c>
      <c r="AI471" s="1" t="s">
        <v>88</v>
      </c>
      <c r="AO471" s="1" t="s">
        <v>136</v>
      </c>
      <c r="AP471" s="1" t="s">
        <v>84</v>
      </c>
      <c r="AQ471" s="1" t="s">
        <v>118</v>
      </c>
      <c r="AR471" s="1" t="s">
        <v>105</v>
      </c>
      <c r="AS471" s="1" t="s">
        <v>87</v>
      </c>
      <c r="AU471" s="1" t="s">
        <v>88</v>
      </c>
      <c r="AV471" s="1" t="s">
        <v>78</v>
      </c>
      <c r="AW471" s="1" t="s">
        <v>158</v>
      </c>
      <c r="AX471" s="1" t="s">
        <v>87</v>
      </c>
      <c r="AY471" s="1" t="s">
        <v>107</v>
      </c>
      <c r="AZ471" s="1" t="s">
        <v>185</v>
      </c>
      <c r="BA471" s="1" t="s">
        <v>170</v>
      </c>
      <c r="BB471" s="1" t="s">
        <v>102</v>
      </c>
      <c r="BC471" s="1" t="s">
        <v>659</v>
      </c>
      <c r="BD471" s="1" t="s">
        <v>91</v>
      </c>
      <c r="BE471" s="1" t="s">
        <v>93</v>
      </c>
      <c r="BF471" s="1" t="s">
        <v>92</v>
      </c>
      <c r="BG471" s="1" t="s">
        <v>123</v>
      </c>
      <c r="BH471" s="1" t="s">
        <v>123</v>
      </c>
      <c r="BI471" s="1" t="s">
        <v>191</v>
      </c>
      <c r="BJ471" s="1" t="s">
        <v>123</v>
      </c>
      <c r="BK471" s="1" t="s">
        <v>124</v>
      </c>
      <c r="BL471" s="1" t="s">
        <v>94</v>
      </c>
      <c r="BM471" s="1" t="s">
        <v>666</v>
      </c>
      <c r="BN471" s="1" t="s">
        <v>192</v>
      </c>
      <c r="BO471" s="1" t="s">
        <v>78</v>
      </c>
      <c r="BP471" s="1" t="s">
        <v>667</v>
      </c>
      <c r="BR471" s="1" t="s">
        <v>1843</v>
      </c>
    </row>
    <row r="472" spans="2:70" ht="14.85" customHeight="1">
      <c r="B472" s="1">
        <v>914</v>
      </c>
      <c r="C472" s="1" t="s">
        <v>1836</v>
      </c>
      <c r="D472" s="1">
        <v>6</v>
      </c>
      <c r="E472" s="1" t="s">
        <v>68</v>
      </c>
      <c r="F472" s="1" t="s">
        <v>1837</v>
      </c>
      <c r="G472" s="1" t="s">
        <v>1836</v>
      </c>
      <c r="H472" s="1" t="s">
        <v>1838</v>
      </c>
      <c r="I472" s="1">
        <v>2004</v>
      </c>
      <c r="J472" s="1" t="s">
        <v>341</v>
      </c>
      <c r="K472"/>
      <c r="L472"/>
      <c r="M472"/>
      <c r="N472"/>
      <c r="O472"/>
      <c r="P472"/>
      <c r="Q472"/>
      <c r="R472"/>
      <c r="S472"/>
      <c r="T472"/>
      <c r="U472"/>
      <c r="V472" s="1" t="s">
        <v>346</v>
      </c>
      <c r="W472"/>
      <c r="X472"/>
      <c r="Y472"/>
      <c r="Z472"/>
      <c r="AA472"/>
      <c r="AB472"/>
      <c r="AC472" s="1" t="s">
        <v>148</v>
      </c>
      <c r="AE472" s="1" t="s">
        <v>87</v>
      </c>
      <c r="AF472" s="1" t="s">
        <v>76</v>
      </c>
      <c r="AG472" s="1" t="s">
        <v>115</v>
      </c>
      <c r="AI472" s="1" t="s">
        <v>78</v>
      </c>
      <c r="AJ472" s="1" t="s">
        <v>116</v>
      </c>
      <c r="AK472" s="1" t="s">
        <v>103</v>
      </c>
      <c r="AN472" s="1" t="s">
        <v>657</v>
      </c>
      <c r="AO472" s="1" t="s">
        <v>84</v>
      </c>
      <c r="AP472" s="1" t="s">
        <v>104</v>
      </c>
      <c r="AQ472" s="1" t="s">
        <v>85</v>
      </c>
      <c r="AR472" s="1" t="s">
        <v>86</v>
      </c>
      <c r="AS472" s="1" t="s">
        <v>78</v>
      </c>
      <c r="AT472" s="1" t="s">
        <v>207</v>
      </c>
      <c r="AU472" s="1" t="s">
        <v>87</v>
      </c>
      <c r="AV472" s="1" t="s">
        <v>78</v>
      </c>
      <c r="AW472" s="1" t="s">
        <v>106</v>
      </c>
      <c r="AX472" s="1" t="s">
        <v>87</v>
      </c>
      <c r="AY472" s="1" t="s">
        <v>229</v>
      </c>
      <c r="AZ472" s="1" t="s">
        <v>89</v>
      </c>
      <c r="BA472" s="1" t="s">
        <v>89</v>
      </c>
      <c r="BB472" s="1" t="s">
        <v>658</v>
      </c>
      <c r="BC472" s="1" t="s">
        <v>665</v>
      </c>
      <c r="BD472" s="1" t="s">
        <v>144</v>
      </c>
      <c r="BE472" s="1" t="s">
        <v>93</v>
      </c>
      <c r="BF472" s="1" t="s">
        <v>92</v>
      </c>
      <c r="BG472" s="1" t="s">
        <v>92</v>
      </c>
      <c r="BH472" s="1" t="s">
        <v>92</v>
      </c>
      <c r="BI472" s="1" t="s">
        <v>92</v>
      </c>
      <c r="BJ472" s="1" t="s">
        <v>92</v>
      </c>
      <c r="BK472" s="1" t="s">
        <v>94</v>
      </c>
      <c r="BL472" s="1" t="s">
        <v>94</v>
      </c>
      <c r="BM472" s="1" t="s">
        <v>672</v>
      </c>
      <c r="BN472" s="1" t="s">
        <v>111</v>
      </c>
      <c r="BO472" s="1" t="s">
        <v>78</v>
      </c>
      <c r="BP472" s="1" t="s">
        <v>667</v>
      </c>
      <c r="BR472" s="1" t="s">
        <v>1839</v>
      </c>
    </row>
    <row r="473" spans="2:70" ht="14.85" customHeight="1">
      <c r="B473" s="1">
        <v>916</v>
      </c>
      <c r="C473" s="1" t="s">
        <v>1844</v>
      </c>
      <c r="D473" s="1">
        <v>6</v>
      </c>
      <c r="E473" s="1" t="s">
        <v>68</v>
      </c>
      <c r="F473" s="1" t="s">
        <v>1845</v>
      </c>
      <c r="G473" s="1" t="s">
        <v>1844</v>
      </c>
      <c r="H473" s="1" t="s">
        <v>1846</v>
      </c>
      <c r="I473" s="1">
        <v>2012</v>
      </c>
      <c r="J473" s="1" t="s">
        <v>459</v>
      </c>
      <c r="K473"/>
      <c r="L473"/>
      <c r="M473"/>
      <c r="N473"/>
      <c r="O473"/>
      <c r="P473"/>
      <c r="Q473"/>
      <c r="R473"/>
      <c r="S473"/>
      <c r="T473" s="1" t="s">
        <v>1078</v>
      </c>
      <c r="U473"/>
      <c r="V473"/>
      <c r="W473"/>
      <c r="X473"/>
      <c r="Y473"/>
      <c r="Z473"/>
      <c r="AA473"/>
      <c r="AB473"/>
      <c r="AC473" s="1" t="s">
        <v>135</v>
      </c>
      <c r="AI473" s="1" t="s">
        <v>88</v>
      </c>
      <c r="AO473" s="1" t="s">
        <v>136</v>
      </c>
      <c r="AP473" s="1" t="s">
        <v>84</v>
      </c>
      <c r="AQ473" s="1" t="s">
        <v>176</v>
      </c>
      <c r="AR473" s="1" t="s">
        <v>86</v>
      </c>
      <c r="AS473" s="1" t="s">
        <v>87</v>
      </c>
      <c r="AU473" s="1" t="s">
        <v>88</v>
      </c>
      <c r="AV473" s="1" t="s">
        <v>78</v>
      </c>
      <c r="AW473" s="1" t="s">
        <v>158</v>
      </c>
      <c r="AX473" s="1" t="s">
        <v>87</v>
      </c>
      <c r="AY473" s="1" t="s">
        <v>107</v>
      </c>
      <c r="AZ473" s="1" t="s">
        <v>170</v>
      </c>
      <c r="BA473" s="1" t="s">
        <v>89</v>
      </c>
      <c r="BB473" s="1" t="s">
        <v>230</v>
      </c>
      <c r="BC473" s="1" t="s">
        <v>230</v>
      </c>
      <c r="BD473" s="1" t="s">
        <v>137</v>
      </c>
      <c r="BE473" s="1" t="s">
        <v>92</v>
      </c>
      <c r="BF473" s="1" t="s">
        <v>123</v>
      </c>
      <c r="BG473" s="1" t="s">
        <v>123</v>
      </c>
      <c r="BH473" s="1" t="s">
        <v>92</v>
      </c>
      <c r="BI473" s="1" t="s">
        <v>122</v>
      </c>
      <c r="BJ473" s="1" t="s">
        <v>92</v>
      </c>
      <c r="BK473" s="1" t="s">
        <v>94</v>
      </c>
      <c r="BL473" s="1" t="s">
        <v>94</v>
      </c>
      <c r="BM473" s="1" t="s">
        <v>691</v>
      </c>
      <c r="BN473" s="1" t="s">
        <v>192</v>
      </c>
      <c r="BO473" s="1" t="s">
        <v>78</v>
      </c>
      <c r="BP473" s="1" t="s">
        <v>687</v>
      </c>
    </row>
    <row r="474" spans="2:70" ht="14.85" customHeight="1">
      <c r="B474" s="1">
        <v>919</v>
      </c>
      <c r="C474" s="1" t="s">
        <v>1847</v>
      </c>
      <c r="D474" s="1">
        <v>6</v>
      </c>
      <c r="E474" s="1" t="s">
        <v>68</v>
      </c>
      <c r="F474" s="1" t="s">
        <v>1848</v>
      </c>
      <c r="G474" s="1" t="s">
        <v>1847</v>
      </c>
      <c r="H474" s="1" t="s">
        <v>1849</v>
      </c>
      <c r="I474" s="1">
        <v>2014</v>
      </c>
      <c r="J474" s="1" t="s">
        <v>72</v>
      </c>
      <c r="K474"/>
      <c r="L474"/>
      <c r="M474"/>
      <c r="N474" s="1" t="s">
        <v>1178</v>
      </c>
      <c r="O474"/>
      <c r="P474"/>
      <c r="Q474"/>
      <c r="R474"/>
      <c r="S474"/>
      <c r="T474"/>
      <c r="U474"/>
      <c r="V474"/>
      <c r="W474"/>
      <c r="X474"/>
      <c r="Y474"/>
      <c r="Z474"/>
      <c r="AA474"/>
      <c r="AB474"/>
      <c r="AC474" s="1" t="s">
        <v>135</v>
      </c>
      <c r="AI474" s="1" t="s">
        <v>88</v>
      </c>
      <c r="AO474" s="1" t="s">
        <v>128</v>
      </c>
      <c r="AP474" s="1" t="s">
        <v>84</v>
      </c>
      <c r="AQ474" s="1" t="s">
        <v>129</v>
      </c>
      <c r="AR474" s="1" t="s">
        <v>130</v>
      </c>
      <c r="AS474" s="1" t="s">
        <v>87</v>
      </c>
      <c r="AU474" s="1" t="s">
        <v>88</v>
      </c>
      <c r="AV474" s="1" t="s">
        <v>87</v>
      </c>
      <c r="AX474" s="1" t="s">
        <v>88</v>
      </c>
      <c r="AZ474" s="1" t="s">
        <v>170</v>
      </c>
      <c r="BA474" s="1" t="s">
        <v>89</v>
      </c>
      <c r="BB474" s="1" t="s">
        <v>230</v>
      </c>
      <c r="BC474" s="1" t="s">
        <v>230</v>
      </c>
      <c r="BD474" s="1" t="s">
        <v>137</v>
      </c>
      <c r="BE474" s="1" t="s">
        <v>93</v>
      </c>
      <c r="BF474" s="1" t="s">
        <v>123</v>
      </c>
      <c r="BG474" s="1" t="s">
        <v>122</v>
      </c>
      <c r="BH474" s="1" t="s">
        <v>123</v>
      </c>
      <c r="BI474" s="1" t="s">
        <v>191</v>
      </c>
      <c r="BJ474" s="1" t="s">
        <v>93</v>
      </c>
      <c r="BK474" s="1" t="s">
        <v>94</v>
      </c>
      <c r="BL474" s="1" t="s">
        <v>138</v>
      </c>
      <c r="BM474" s="1" t="s">
        <v>109</v>
      </c>
      <c r="BN474" s="1" t="s">
        <v>102</v>
      </c>
      <c r="BO474" s="1" t="s">
        <v>87</v>
      </c>
    </row>
    <row r="475" spans="2:70" ht="14.85" customHeight="1">
      <c r="B475" s="1">
        <v>922</v>
      </c>
      <c r="C475" s="1" t="s">
        <v>1855</v>
      </c>
      <c r="D475" s="1">
        <v>6</v>
      </c>
      <c r="E475" s="1" t="s">
        <v>68</v>
      </c>
      <c r="F475" s="1" t="s">
        <v>1856</v>
      </c>
      <c r="G475" s="1" t="s">
        <v>1855</v>
      </c>
      <c r="H475" s="1" t="s">
        <v>1857</v>
      </c>
      <c r="I475" s="1">
        <v>2005</v>
      </c>
      <c r="J475" s="1" t="s">
        <v>95</v>
      </c>
      <c r="K475"/>
      <c r="L475"/>
      <c r="M475"/>
      <c r="N475"/>
      <c r="O475"/>
      <c r="P475"/>
      <c r="Q475"/>
      <c r="R475"/>
      <c r="S475"/>
      <c r="T475"/>
      <c r="U475"/>
      <c r="V475"/>
      <c r="W475"/>
      <c r="X475"/>
      <c r="Y475"/>
      <c r="Z475"/>
      <c r="AA475" s="1" t="s">
        <v>911</v>
      </c>
      <c r="AB475" s="1"/>
      <c r="AC475" s="1" t="s">
        <v>148</v>
      </c>
      <c r="AE475" s="1" t="s">
        <v>75</v>
      </c>
      <c r="AF475" s="1" t="s">
        <v>76</v>
      </c>
      <c r="AG475" s="1" t="s">
        <v>77</v>
      </c>
      <c r="AI475" s="1" t="s">
        <v>87</v>
      </c>
      <c r="AJ475" s="1" t="s">
        <v>79</v>
      </c>
      <c r="AK475" s="1" t="s">
        <v>80</v>
      </c>
      <c r="AM475" s="1" t="s">
        <v>81</v>
      </c>
      <c r="AN475" s="1" t="s">
        <v>739</v>
      </c>
      <c r="AO475" s="1" t="s">
        <v>104</v>
      </c>
      <c r="AP475" s="1" t="s">
        <v>83</v>
      </c>
      <c r="AQ475" s="1" t="s">
        <v>196</v>
      </c>
      <c r="AR475" s="1" t="s">
        <v>86</v>
      </c>
      <c r="AS475" s="1" t="s">
        <v>87</v>
      </c>
      <c r="AU475" s="1" t="s">
        <v>88</v>
      </c>
      <c r="AV475" s="1" t="s">
        <v>78</v>
      </c>
      <c r="AW475" s="1" t="s">
        <v>158</v>
      </c>
      <c r="AX475" s="1" t="s">
        <v>87</v>
      </c>
      <c r="AY475" s="1" t="s">
        <v>107</v>
      </c>
      <c r="AZ475" s="1" t="s">
        <v>89</v>
      </c>
      <c r="BA475" s="1" t="s">
        <v>89</v>
      </c>
      <c r="BB475" s="1" t="s">
        <v>665</v>
      </c>
      <c r="BC475" s="1" t="s">
        <v>658</v>
      </c>
      <c r="BD475" s="1" t="s">
        <v>91</v>
      </c>
      <c r="BE475" s="1" t="s">
        <v>93</v>
      </c>
      <c r="BF475" s="1" t="s">
        <v>93</v>
      </c>
      <c r="BG475" s="1" t="s">
        <v>93</v>
      </c>
      <c r="BH475" s="1" t="s">
        <v>93</v>
      </c>
      <c r="BI475" s="1" t="s">
        <v>93</v>
      </c>
      <c r="BJ475" s="1" t="s">
        <v>93</v>
      </c>
      <c r="BK475" s="1" t="s">
        <v>138</v>
      </c>
      <c r="BL475" s="1" t="s">
        <v>138</v>
      </c>
      <c r="BM475" s="1" t="s">
        <v>666</v>
      </c>
      <c r="BN475" s="1" t="s">
        <v>208</v>
      </c>
      <c r="BO475" s="1" t="s">
        <v>78</v>
      </c>
      <c r="BP475" s="1" t="s">
        <v>677</v>
      </c>
    </row>
    <row r="476" spans="2:70" ht="14.85" customHeight="1">
      <c r="B476" s="1">
        <v>921</v>
      </c>
      <c r="C476" s="1" t="s">
        <v>1850</v>
      </c>
      <c r="D476" s="1">
        <v>6</v>
      </c>
      <c r="E476" s="1" t="s">
        <v>68</v>
      </c>
      <c r="F476" s="1" t="s">
        <v>1851</v>
      </c>
      <c r="G476" s="1" t="s">
        <v>1850</v>
      </c>
      <c r="H476" s="1" t="s">
        <v>1852</v>
      </c>
      <c r="I476" s="1">
        <v>2007</v>
      </c>
      <c r="J476" s="1" t="s">
        <v>95</v>
      </c>
      <c r="K476"/>
      <c r="L476"/>
      <c r="M476"/>
      <c r="N476"/>
      <c r="O476"/>
      <c r="P476"/>
      <c r="Q476"/>
      <c r="R476"/>
      <c r="S476"/>
      <c r="T476"/>
      <c r="U476"/>
      <c r="V476"/>
      <c r="W476"/>
      <c r="X476"/>
      <c r="Y476"/>
      <c r="Z476"/>
      <c r="AA476" s="1" t="s">
        <v>1853</v>
      </c>
      <c r="AB476" s="1"/>
      <c r="AC476" s="1" t="s">
        <v>148</v>
      </c>
      <c r="AE476" s="1" t="s">
        <v>162</v>
      </c>
      <c r="AF476" s="1" t="s">
        <v>76</v>
      </c>
      <c r="AG476" s="1" t="s">
        <v>77</v>
      </c>
      <c r="AI476" s="1" t="s">
        <v>78</v>
      </c>
      <c r="AJ476" s="1" t="s">
        <v>309</v>
      </c>
      <c r="AK476" s="1" t="s">
        <v>80</v>
      </c>
      <c r="AM476" s="1" t="s">
        <v>81</v>
      </c>
      <c r="AN476" s="1" t="s">
        <v>657</v>
      </c>
      <c r="AO476" s="1" t="s">
        <v>83</v>
      </c>
      <c r="AP476" s="1" t="s">
        <v>84</v>
      </c>
      <c r="AQ476" s="1" t="s">
        <v>85</v>
      </c>
      <c r="AR476" s="1" t="s">
        <v>86</v>
      </c>
      <c r="AS476" s="1" t="s">
        <v>78</v>
      </c>
      <c r="AT476" s="1" t="s">
        <v>228</v>
      </c>
      <c r="AU476" s="1" t="s">
        <v>78</v>
      </c>
      <c r="AV476" s="1" t="s">
        <v>87</v>
      </c>
      <c r="AX476" s="1" t="s">
        <v>88</v>
      </c>
      <c r="AZ476" s="1" t="s">
        <v>185</v>
      </c>
      <c r="BA476" s="1" t="s">
        <v>89</v>
      </c>
      <c r="BB476" s="1" t="s">
        <v>659</v>
      </c>
      <c r="BC476" s="1" t="s">
        <v>659</v>
      </c>
      <c r="BD476" s="1" t="s">
        <v>91</v>
      </c>
      <c r="BE476" s="1" t="s">
        <v>92</v>
      </c>
      <c r="BF476" s="1" t="s">
        <v>92</v>
      </c>
      <c r="BG476" s="1" t="s">
        <v>92</v>
      </c>
      <c r="BH476" s="1" t="s">
        <v>92</v>
      </c>
      <c r="BI476" s="1" t="s">
        <v>92</v>
      </c>
      <c r="BJ476" s="1" t="s">
        <v>93</v>
      </c>
      <c r="BK476" s="1" t="s">
        <v>94</v>
      </c>
      <c r="BL476" s="1" t="s">
        <v>94</v>
      </c>
      <c r="BM476" s="1" t="s">
        <v>109</v>
      </c>
      <c r="BN476" s="1" t="s">
        <v>177</v>
      </c>
      <c r="BO476" s="1" t="s">
        <v>78</v>
      </c>
      <c r="BP476" s="1" t="s">
        <v>156</v>
      </c>
      <c r="BQ476" s="1" t="s">
        <v>1854</v>
      </c>
    </row>
    <row r="477" spans="2:70" ht="14.85" customHeight="1">
      <c r="B477" s="1">
        <v>925</v>
      </c>
      <c r="C477" s="1" t="s">
        <v>1858</v>
      </c>
      <c r="D477" s="1">
        <v>6</v>
      </c>
      <c r="E477" s="1" t="s">
        <v>68</v>
      </c>
      <c r="F477" s="1" t="s">
        <v>1859</v>
      </c>
      <c r="G477" s="1" t="s">
        <v>1858</v>
      </c>
      <c r="H477" s="1" t="s">
        <v>1860</v>
      </c>
      <c r="I477" s="1">
        <v>2010</v>
      </c>
      <c r="J477" s="1" t="s">
        <v>671</v>
      </c>
      <c r="K477"/>
      <c r="L477"/>
      <c r="M477"/>
      <c r="N477"/>
      <c r="O477"/>
      <c r="P477"/>
      <c r="Q477"/>
      <c r="R477" s="1" t="s">
        <v>354</v>
      </c>
      <c r="S477"/>
      <c r="T477"/>
      <c r="U477"/>
      <c r="V477"/>
      <c r="W477"/>
      <c r="X477"/>
      <c r="Y477"/>
      <c r="Z477"/>
      <c r="AA477"/>
      <c r="AB477"/>
      <c r="AC477" s="1" t="s">
        <v>135</v>
      </c>
      <c r="AI477" s="1" t="s">
        <v>88</v>
      </c>
      <c r="AO477" s="1" t="s">
        <v>128</v>
      </c>
      <c r="AP477" s="1" t="s">
        <v>128</v>
      </c>
      <c r="AQ477" s="1" t="s">
        <v>129</v>
      </c>
      <c r="AR477" s="1" t="s">
        <v>130</v>
      </c>
      <c r="AS477" s="1" t="s">
        <v>78</v>
      </c>
      <c r="AT477" s="1" t="s">
        <v>237</v>
      </c>
      <c r="AU477" s="1" t="s">
        <v>87</v>
      </c>
      <c r="AV477" s="1" t="s">
        <v>87</v>
      </c>
      <c r="AX477" s="1" t="s">
        <v>88</v>
      </c>
      <c r="AZ477" s="1" t="s">
        <v>89</v>
      </c>
      <c r="BA477" s="1" t="s">
        <v>89</v>
      </c>
      <c r="BB477" s="1" t="s">
        <v>665</v>
      </c>
      <c r="BC477" s="1" t="s">
        <v>665</v>
      </c>
      <c r="BD477" s="1" t="s">
        <v>91</v>
      </c>
      <c r="BE477" s="1" t="s">
        <v>191</v>
      </c>
      <c r="BF477" s="1" t="s">
        <v>93</v>
      </c>
      <c r="BG477" s="1" t="s">
        <v>191</v>
      </c>
      <c r="BH477" s="1" t="s">
        <v>191</v>
      </c>
      <c r="BI477" s="1" t="s">
        <v>191</v>
      </c>
      <c r="BJ477" s="1" t="s">
        <v>191</v>
      </c>
      <c r="BK477" s="1" t="s">
        <v>124</v>
      </c>
      <c r="BL477" s="1" t="s">
        <v>124</v>
      </c>
      <c r="BM477" s="1" t="s">
        <v>109</v>
      </c>
      <c r="BN477" s="1" t="s">
        <v>192</v>
      </c>
      <c r="BO477" s="1" t="s">
        <v>78</v>
      </c>
      <c r="BP477" s="1" t="s">
        <v>667</v>
      </c>
    </row>
    <row r="478" spans="2:70" ht="14.85" customHeight="1">
      <c r="B478" s="1">
        <v>928</v>
      </c>
      <c r="C478" s="1" t="s">
        <v>1861</v>
      </c>
      <c r="D478" s="1">
        <v>6</v>
      </c>
      <c r="E478" s="1" t="s">
        <v>68</v>
      </c>
      <c r="F478" s="1" t="s">
        <v>1862</v>
      </c>
      <c r="G478" s="1" t="s">
        <v>1861</v>
      </c>
      <c r="H478" s="1" t="s">
        <v>1863</v>
      </c>
      <c r="I478" s="1">
        <v>2013</v>
      </c>
      <c r="J478" s="1" t="s">
        <v>95</v>
      </c>
      <c r="K478"/>
      <c r="L478"/>
      <c r="M478"/>
      <c r="N478"/>
      <c r="O478"/>
      <c r="P478"/>
      <c r="Q478"/>
      <c r="R478"/>
      <c r="S478"/>
      <c r="T478"/>
      <c r="U478"/>
      <c r="V478"/>
      <c r="W478"/>
      <c r="X478"/>
      <c r="Y478"/>
      <c r="Z478"/>
      <c r="AA478" s="1" t="s">
        <v>96</v>
      </c>
      <c r="AB478" s="1"/>
      <c r="AC478" s="1" t="s">
        <v>127</v>
      </c>
      <c r="AI478" s="1" t="s">
        <v>88</v>
      </c>
      <c r="AO478" s="1" t="s">
        <v>83</v>
      </c>
      <c r="AP478" s="1" t="s">
        <v>84</v>
      </c>
      <c r="AQ478" s="1" t="s">
        <v>85</v>
      </c>
      <c r="AR478" s="1" t="s">
        <v>86</v>
      </c>
      <c r="AS478" s="1" t="s">
        <v>87</v>
      </c>
      <c r="AU478" s="1" t="s">
        <v>88</v>
      </c>
      <c r="AV478" s="1" t="s">
        <v>87</v>
      </c>
      <c r="AX478" s="1" t="s">
        <v>88</v>
      </c>
      <c r="AZ478" s="1" t="s">
        <v>170</v>
      </c>
      <c r="BA478" s="1" t="s">
        <v>170</v>
      </c>
      <c r="BB478" s="1" t="s">
        <v>659</v>
      </c>
      <c r="BC478" s="1" t="s">
        <v>773</v>
      </c>
      <c r="BD478" s="1" t="s">
        <v>144</v>
      </c>
      <c r="BE478" s="1" t="s">
        <v>93</v>
      </c>
      <c r="BF478" s="1" t="s">
        <v>93</v>
      </c>
      <c r="BG478" s="1" t="s">
        <v>92</v>
      </c>
      <c r="BH478" s="1" t="s">
        <v>92</v>
      </c>
      <c r="BI478" s="1" t="s">
        <v>92</v>
      </c>
      <c r="BJ478" s="1" t="s">
        <v>92</v>
      </c>
      <c r="BK478" s="1" t="s">
        <v>94</v>
      </c>
      <c r="BL478" s="1" t="s">
        <v>138</v>
      </c>
      <c r="BM478" s="1" t="s">
        <v>691</v>
      </c>
      <c r="BN478" s="1" t="s">
        <v>177</v>
      </c>
      <c r="BO478" s="1" t="s">
        <v>78</v>
      </c>
      <c r="BP478" s="1" t="s">
        <v>687</v>
      </c>
    </row>
    <row r="479" spans="2:70" ht="14.85" customHeight="1">
      <c r="B479" s="1">
        <v>932</v>
      </c>
      <c r="C479" s="1" t="s">
        <v>1864</v>
      </c>
      <c r="D479" s="1">
        <v>6</v>
      </c>
      <c r="E479" s="1" t="s">
        <v>68</v>
      </c>
      <c r="F479" s="1" t="s">
        <v>1865</v>
      </c>
      <c r="G479" s="1" t="s">
        <v>1864</v>
      </c>
      <c r="H479" s="1" t="s">
        <v>1866</v>
      </c>
      <c r="I479" s="1">
        <v>2013</v>
      </c>
      <c r="J479" s="1" t="s">
        <v>305</v>
      </c>
      <c r="K479"/>
      <c r="L479"/>
      <c r="M479"/>
      <c r="N479"/>
      <c r="O479"/>
      <c r="P479"/>
      <c r="Q479"/>
      <c r="R479"/>
      <c r="S479"/>
      <c r="T479"/>
      <c r="U479"/>
      <c r="V479"/>
      <c r="W479" s="1" t="s">
        <v>391</v>
      </c>
      <c r="X479"/>
      <c r="Y479"/>
      <c r="Z479"/>
      <c r="AA479"/>
      <c r="AB479"/>
      <c r="AC479" s="1" t="s">
        <v>135</v>
      </c>
      <c r="AI479" s="1" t="s">
        <v>88</v>
      </c>
      <c r="AO479" s="1" t="s">
        <v>136</v>
      </c>
      <c r="AP479" s="1" t="s">
        <v>104</v>
      </c>
      <c r="AQ479" s="1" t="s">
        <v>118</v>
      </c>
      <c r="AR479" s="1" t="s">
        <v>86</v>
      </c>
      <c r="AS479" s="1" t="s">
        <v>87</v>
      </c>
      <c r="AU479" s="1" t="s">
        <v>88</v>
      </c>
      <c r="AV479" s="1" t="s">
        <v>78</v>
      </c>
      <c r="AW479" s="1" t="s">
        <v>106</v>
      </c>
      <c r="AX479" s="1" t="s">
        <v>78</v>
      </c>
      <c r="AY479" s="1" t="s">
        <v>107</v>
      </c>
      <c r="AZ479" s="1" t="s">
        <v>89</v>
      </c>
      <c r="BA479" s="1" t="s">
        <v>89</v>
      </c>
      <c r="BB479" s="1" t="s">
        <v>659</v>
      </c>
      <c r="BC479" s="1" t="s">
        <v>665</v>
      </c>
      <c r="BD479" s="1" t="s">
        <v>137</v>
      </c>
      <c r="BE479" s="1" t="s">
        <v>92</v>
      </c>
      <c r="BF479" s="1" t="s">
        <v>122</v>
      </c>
      <c r="BG479" s="1" t="s">
        <v>93</v>
      </c>
      <c r="BH479" s="1" t="s">
        <v>92</v>
      </c>
      <c r="BI479" s="1" t="s">
        <v>92</v>
      </c>
      <c r="BJ479" s="1" t="s">
        <v>93</v>
      </c>
      <c r="BK479" s="1" t="s">
        <v>138</v>
      </c>
      <c r="BL479" s="1" t="s">
        <v>94</v>
      </c>
      <c r="BM479" s="1" t="s">
        <v>691</v>
      </c>
      <c r="BN479" s="1" t="s">
        <v>192</v>
      </c>
      <c r="BO479" s="1" t="s">
        <v>78</v>
      </c>
      <c r="BP479" s="1" t="s">
        <v>677</v>
      </c>
    </row>
    <row r="480" spans="2:70" ht="14.85" customHeight="1">
      <c r="B480" s="1">
        <v>935</v>
      </c>
      <c r="C480" s="1" t="s">
        <v>1867</v>
      </c>
      <c r="D480" s="1">
        <v>6</v>
      </c>
      <c r="E480" s="1" t="s">
        <v>68</v>
      </c>
      <c r="F480" s="1" t="s">
        <v>1868</v>
      </c>
      <c r="G480" s="1" t="s">
        <v>1867</v>
      </c>
      <c r="H480" s="1" t="s">
        <v>1869</v>
      </c>
      <c r="I480" s="1">
        <v>2015</v>
      </c>
      <c r="J480" s="1" t="s">
        <v>95</v>
      </c>
      <c r="K480"/>
      <c r="L480"/>
      <c r="M480"/>
      <c r="N480"/>
      <c r="O480"/>
      <c r="P480"/>
      <c r="Q480"/>
      <c r="R480"/>
      <c r="S480"/>
      <c r="T480"/>
      <c r="U480"/>
      <c r="V480"/>
      <c r="W480"/>
      <c r="X480"/>
      <c r="Y480"/>
      <c r="Z480"/>
      <c r="AA480" s="1" t="s">
        <v>227</v>
      </c>
      <c r="AB480" s="1"/>
      <c r="AC480" s="1" t="s">
        <v>135</v>
      </c>
      <c r="AI480" s="1" t="s">
        <v>88</v>
      </c>
      <c r="AO480" s="1" t="s">
        <v>136</v>
      </c>
      <c r="AP480" s="1" t="s">
        <v>104</v>
      </c>
      <c r="AQ480" s="1" t="s">
        <v>85</v>
      </c>
      <c r="AR480" s="1" t="s">
        <v>105</v>
      </c>
      <c r="AS480" s="1" t="s">
        <v>87</v>
      </c>
      <c r="AU480" s="1" t="s">
        <v>88</v>
      </c>
      <c r="AV480" s="1" t="s">
        <v>78</v>
      </c>
      <c r="AW480" s="1" t="s">
        <v>119</v>
      </c>
      <c r="AX480" s="1" t="s">
        <v>87</v>
      </c>
      <c r="AY480" s="1" t="s">
        <v>229</v>
      </c>
      <c r="AZ480" s="1" t="s">
        <v>170</v>
      </c>
      <c r="BA480" s="1" t="s">
        <v>89</v>
      </c>
      <c r="BB480" s="1" t="s">
        <v>773</v>
      </c>
      <c r="BC480" s="1" t="s">
        <v>659</v>
      </c>
      <c r="BD480" s="1" t="s">
        <v>137</v>
      </c>
      <c r="BE480" s="1" t="s">
        <v>93</v>
      </c>
      <c r="BF480" s="1" t="s">
        <v>93</v>
      </c>
      <c r="BG480" s="1" t="s">
        <v>92</v>
      </c>
      <c r="BH480" s="1" t="s">
        <v>123</v>
      </c>
      <c r="BI480" s="1" t="s">
        <v>93</v>
      </c>
      <c r="BJ480" s="1" t="s">
        <v>123</v>
      </c>
      <c r="BK480" s="1" t="s">
        <v>94</v>
      </c>
      <c r="BL480" s="1" t="s">
        <v>94</v>
      </c>
      <c r="BM480" s="1" t="s">
        <v>691</v>
      </c>
      <c r="BN480" s="1" t="s">
        <v>125</v>
      </c>
      <c r="BO480" s="1" t="s">
        <v>87</v>
      </c>
    </row>
    <row r="481" spans="2:70" ht="14.85" customHeight="1">
      <c r="B481" s="1">
        <v>937</v>
      </c>
      <c r="C481" s="1" t="s">
        <v>1870</v>
      </c>
      <c r="D481" s="1">
        <v>6</v>
      </c>
      <c r="E481" s="1" t="s">
        <v>68</v>
      </c>
      <c r="F481" s="1" t="s">
        <v>1871</v>
      </c>
      <c r="G481" s="1" t="s">
        <v>1870</v>
      </c>
      <c r="H481" s="1" t="s">
        <v>1872</v>
      </c>
      <c r="I481" s="1">
        <v>2014</v>
      </c>
      <c r="J481" s="1" t="s">
        <v>802</v>
      </c>
      <c r="K481"/>
      <c r="L481"/>
      <c r="M481" s="1" t="s">
        <v>569</v>
      </c>
      <c r="N481"/>
      <c r="O481"/>
      <c r="P481"/>
      <c r="Q481"/>
      <c r="R481"/>
      <c r="S481"/>
      <c r="T481"/>
      <c r="U481"/>
      <c r="V481"/>
      <c r="W481"/>
      <c r="X481"/>
      <c r="Y481"/>
      <c r="Z481"/>
      <c r="AA481"/>
      <c r="AB481"/>
      <c r="AC481" s="1" t="s">
        <v>135</v>
      </c>
      <c r="AI481" s="1" t="s">
        <v>88</v>
      </c>
      <c r="AO481" s="1" t="s">
        <v>136</v>
      </c>
      <c r="AP481" s="1" t="s">
        <v>104</v>
      </c>
      <c r="AQ481" s="1" t="s">
        <v>118</v>
      </c>
      <c r="AR481" s="1" t="s">
        <v>105</v>
      </c>
      <c r="AS481" s="1" t="s">
        <v>87</v>
      </c>
      <c r="AU481" s="1" t="s">
        <v>88</v>
      </c>
      <c r="AV481" s="1" t="s">
        <v>78</v>
      </c>
      <c r="AW481" s="1" t="s">
        <v>158</v>
      </c>
      <c r="AX481" s="1" t="s">
        <v>87</v>
      </c>
      <c r="AY481" s="1" t="s">
        <v>107</v>
      </c>
      <c r="AZ481" s="1" t="s">
        <v>89</v>
      </c>
      <c r="BA481" s="1" t="s">
        <v>89</v>
      </c>
      <c r="BB481" s="1" t="s">
        <v>90</v>
      </c>
      <c r="BC481" s="1" t="s">
        <v>665</v>
      </c>
      <c r="BD481" s="1" t="s">
        <v>137</v>
      </c>
      <c r="BE481" s="1" t="s">
        <v>93</v>
      </c>
      <c r="BF481" s="1" t="s">
        <v>92</v>
      </c>
      <c r="BG481" s="1" t="s">
        <v>92</v>
      </c>
      <c r="BH481" s="1" t="s">
        <v>92</v>
      </c>
      <c r="BI481" s="1" t="s">
        <v>122</v>
      </c>
      <c r="BJ481" s="1" t="s">
        <v>93</v>
      </c>
      <c r="BK481" s="1" t="s">
        <v>94</v>
      </c>
      <c r="BL481" s="1" t="s">
        <v>138</v>
      </c>
      <c r="BM481" s="1" t="s">
        <v>691</v>
      </c>
      <c r="BN481" s="1" t="s">
        <v>192</v>
      </c>
      <c r="BO481" s="1" t="s">
        <v>78</v>
      </c>
      <c r="BP481" s="1" t="s">
        <v>687</v>
      </c>
    </row>
    <row r="482" spans="2:70" ht="26.85" customHeight="1">
      <c r="B482" s="1">
        <v>939</v>
      </c>
      <c r="C482" s="1" t="s">
        <v>1873</v>
      </c>
      <c r="D482" s="1">
        <v>6</v>
      </c>
      <c r="E482" s="1" t="s">
        <v>68</v>
      </c>
      <c r="F482" s="1" t="s">
        <v>1874</v>
      </c>
      <c r="G482" s="1" t="s">
        <v>1873</v>
      </c>
      <c r="H482" s="1" t="s">
        <v>1875</v>
      </c>
      <c r="I482" s="1">
        <v>1992</v>
      </c>
      <c r="J482" s="1" t="s">
        <v>95</v>
      </c>
      <c r="K482"/>
      <c r="L482"/>
      <c r="M482"/>
      <c r="N482"/>
      <c r="O482"/>
      <c r="P482"/>
      <c r="Q482"/>
      <c r="R482"/>
      <c r="S482"/>
      <c r="T482"/>
      <c r="U482"/>
      <c r="V482"/>
      <c r="W482"/>
      <c r="X482"/>
      <c r="Y482"/>
      <c r="Z482"/>
      <c r="AA482" s="1" t="s">
        <v>391</v>
      </c>
      <c r="AB482" s="1"/>
      <c r="AC482" s="1" t="s">
        <v>148</v>
      </c>
      <c r="AE482" s="1" t="s">
        <v>75</v>
      </c>
      <c r="AF482" s="1" t="s">
        <v>175</v>
      </c>
      <c r="AG482" s="1" t="s">
        <v>467</v>
      </c>
      <c r="AI482" s="1" t="s">
        <v>87</v>
      </c>
      <c r="AJ482" s="1" t="s">
        <v>309</v>
      </c>
      <c r="AK482" s="1" t="s">
        <v>80</v>
      </c>
      <c r="AM482" s="1" t="s">
        <v>222</v>
      </c>
      <c r="AN482" s="1" t="s">
        <v>718</v>
      </c>
      <c r="AO482" s="1" t="s">
        <v>83</v>
      </c>
      <c r="AP482" s="1" t="s">
        <v>83</v>
      </c>
      <c r="AQ482" s="1" t="s">
        <v>196</v>
      </c>
      <c r="AR482" s="1" t="s">
        <v>105</v>
      </c>
      <c r="AS482" s="1" t="s">
        <v>87</v>
      </c>
      <c r="AU482" s="1" t="s">
        <v>88</v>
      </c>
      <c r="AV482" s="1" t="s">
        <v>78</v>
      </c>
      <c r="AW482" s="1" t="s">
        <v>119</v>
      </c>
      <c r="AX482" s="1" t="s">
        <v>78</v>
      </c>
      <c r="AY482" s="1" t="s">
        <v>107</v>
      </c>
      <c r="AZ482" s="1" t="s">
        <v>185</v>
      </c>
      <c r="BA482" s="1" t="s">
        <v>183</v>
      </c>
      <c r="BB482" s="1" t="s">
        <v>665</v>
      </c>
      <c r="BC482" s="1" t="s">
        <v>659</v>
      </c>
      <c r="BD482" s="1" t="s">
        <v>137</v>
      </c>
      <c r="BE482" s="1" t="s">
        <v>93</v>
      </c>
      <c r="BF482" s="1" t="s">
        <v>93</v>
      </c>
      <c r="BG482" s="1" t="s">
        <v>93</v>
      </c>
      <c r="BH482" s="1" t="s">
        <v>93</v>
      </c>
      <c r="BI482" s="1" t="s">
        <v>93</v>
      </c>
      <c r="BJ482" s="1" t="s">
        <v>93</v>
      </c>
      <c r="BK482" s="1" t="s">
        <v>138</v>
      </c>
      <c r="BL482" s="1" t="s">
        <v>138</v>
      </c>
      <c r="BM482" s="1" t="s">
        <v>672</v>
      </c>
      <c r="BN482" s="1" t="s">
        <v>139</v>
      </c>
      <c r="BO482" s="1" t="s">
        <v>78</v>
      </c>
      <c r="BP482" s="1" t="s">
        <v>687</v>
      </c>
    </row>
    <row r="483" spans="2:70" ht="14.85" customHeight="1">
      <c r="B483" s="1">
        <v>941</v>
      </c>
      <c r="C483" s="1" t="s">
        <v>1876</v>
      </c>
      <c r="D483" s="1">
        <v>6</v>
      </c>
      <c r="E483" s="1" t="s">
        <v>68</v>
      </c>
      <c r="F483" s="1" t="s">
        <v>1877</v>
      </c>
      <c r="G483" s="1" t="s">
        <v>1876</v>
      </c>
      <c r="H483" s="1" t="s">
        <v>1878</v>
      </c>
      <c r="I483" s="1">
        <v>2011</v>
      </c>
      <c r="J483" s="1" t="s">
        <v>95</v>
      </c>
      <c r="K483"/>
      <c r="L483"/>
      <c r="M483"/>
      <c r="N483"/>
      <c r="O483"/>
      <c r="P483"/>
      <c r="Q483"/>
      <c r="R483"/>
      <c r="S483"/>
      <c r="T483"/>
      <c r="U483"/>
      <c r="V483"/>
      <c r="W483"/>
      <c r="X483"/>
      <c r="Y483"/>
      <c r="Z483"/>
      <c r="AA483" s="1" t="s">
        <v>391</v>
      </c>
      <c r="AB483" s="1"/>
      <c r="AC483" s="1" t="s">
        <v>135</v>
      </c>
      <c r="AI483" s="1" t="s">
        <v>88</v>
      </c>
      <c r="AO483" s="1" t="s">
        <v>84</v>
      </c>
      <c r="AP483" s="1" t="s">
        <v>83</v>
      </c>
      <c r="AQ483" s="1" t="s">
        <v>118</v>
      </c>
      <c r="AR483" s="1" t="s">
        <v>105</v>
      </c>
      <c r="AS483" s="1" t="s">
        <v>87</v>
      </c>
      <c r="AU483" s="1" t="s">
        <v>88</v>
      </c>
      <c r="AV483" s="1" t="s">
        <v>78</v>
      </c>
      <c r="AW483" s="1" t="s">
        <v>158</v>
      </c>
      <c r="AX483" s="1" t="s">
        <v>87</v>
      </c>
      <c r="AY483" s="1" t="s">
        <v>107</v>
      </c>
      <c r="AZ483" s="1" t="s">
        <v>170</v>
      </c>
      <c r="BA483" s="1" t="s">
        <v>89</v>
      </c>
      <c r="BB483" s="1" t="s">
        <v>230</v>
      </c>
      <c r="BC483" s="1" t="s">
        <v>230</v>
      </c>
      <c r="BD483" s="1" t="s">
        <v>137</v>
      </c>
      <c r="BE483" s="1" t="s">
        <v>93</v>
      </c>
      <c r="BF483" s="1" t="s">
        <v>93</v>
      </c>
      <c r="BG483" s="1" t="s">
        <v>92</v>
      </c>
      <c r="BH483" s="1" t="s">
        <v>92</v>
      </c>
      <c r="BI483" s="1" t="s">
        <v>93</v>
      </c>
      <c r="BJ483" s="1" t="s">
        <v>93</v>
      </c>
      <c r="BK483" s="1" t="s">
        <v>138</v>
      </c>
      <c r="BL483" s="1" t="s">
        <v>138</v>
      </c>
      <c r="BM483" s="1" t="s">
        <v>691</v>
      </c>
      <c r="BN483" s="1" t="s">
        <v>139</v>
      </c>
      <c r="BO483" s="1" t="s">
        <v>78</v>
      </c>
      <c r="BP483" s="1" t="s">
        <v>687</v>
      </c>
      <c r="BR483" s="1" t="s">
        <v>1879</v>
      </c>
    </row>
    <row r="484" spans="2:70" ht="14.85" customHeight="1">
      <c r="B484" s="1">
        <v>944</v>
      </c>
      <c r="C484" s="1" t="s">
        <v>1880</v>
      </c>
      <c r="D484" s="1">
        <v>6</v>
      </c>
      <c r="E484" s="1" t="s">
        <v>68</v>
      </c>
      <c r="F484" s="1" t="s">
        <v>1881</v>
      </c>
      <c r="G484" s="1" t="s">
        <v>1880</v>
      </c>
      <c r="H484" s="1" t="s">
        <v>1882</v>
      </c>
      <c r="I484" s="1">
        <v>1997</v>
      </c>
      <c r="J484" s="1" t="s">
        <v>95</v>
      </c>
      <c r="K484"/>
      <c r="L484"/>
      <c r="M484"/>
      <c r="N484"/>
      <c r="O484"/>
      <c r="P484"/>
      <c r="Q484"/>
      <c r="R484"/>
      <c r="S484"/>
      <c r="T484"/>
      <c r="U484"/>
      <c r="V484"/>
      <c r="W484"/>
      <c r="X484"/>
      <c r="Y484"/>
      <c r="Z484"/>
      <c r="AA484" s="1" t="s">
        <v>684</v>
      </c>
      <c r="AB484" s="1"/>
      <c r="AC484" s="1" t="s">
        <v>74</v>
      </c>
      <c r="AE484" s="1" t="s">
        <v>75</v>
      </c>
      <c r="AF484" s="1" t="s">
        <v>76</v>
      </c>
      <c r="AG484" s="1" t="s">
        <v>521</v>
      </c>
      <c r="AI484" s="1" t="s">
        <v>87</v>
      </c>
      <c r="AJ484" s="1" t="s">
        <v>309</v>
      </c>
      <c r="AK484" s="1" t="s">
        <v>80</v>
      </c>
      <c r="AM484" s="1" t="s">
        <v>222</v>
      </c>
      <c r="AN484" s="1" t="s">
        <v>739</v>
      </c>
      <c r="AO484" s="1" t="s">
        <v>136</v>
      </c>
      <c r="AP484" s="1" t="s">
        <v>84</v>
      </c>
      <c r="AQ484" s="1" t="s">
        <v>85</v>
      </c>
      <c r="AR484" s="1" t="s">
        <v>130</v>
      </c>
      <c r="AS484" s="1" t="s">
        <v>87</v>
      </c>
      <c r="AU484" s="1" t="s">
        <v>88</v>
      </c>
      <c r="AV484" s="1" t="s">
        <v>78</v>
      </c>
      <c r="AW484" s="1" t="s">
        <v>119</v>
      </c>
      <c r="AX484" s="1" t="s">
        <v>78</v>
      </c>
      <c r="AY484" s="1" t="s">
        <v>229</v>
      </c>
      <c r="AZ484" s="1" t="s">
        <v>185</v>
      </c>
      <c r="BA484" s="1" t="s">
        <v>89</v>
      </c>
      <c r="BB484" s="1" t="s">
        <v>659</v>
      </c>
      <c r="BC484" s="1" t="s">
        <v>230</v>
      </c>
      <c r="BD484" s="1" t="s">
        <v>137</v>
      </c>
      <c r="BE484" s="1" t="s">
        <v>93</v>
      </c>
      <c r="BF484" s="1" t="s">
        <v>93</v>
      </c>
      <c r="BG484" s="1" t="s">
        <v>92</v>
      </c>
      <c r="BH484" s="1" t="s">
        <v>93</v>
      </c>
      <c r="BI484" s="1" t="s">
        <v>123</v>
      </c>
      <c r="BJ484" s="1" t="s">
        <v>122</v>
      </c>
      <c r="BK484" s="1" t="s">
        <v>94</v>
      </c>
      <c r="BL484" s="1" t="s">
        <v>138</v>
      </c>
      <c r="BM484" s="1" t="s">
        <v>666</v>
      </c>
      <c r="BN484" s="1" t="s">
        <v>125</v>
      </c>
      <c r="BO484" s="1" t="s">
        <v>78</v>
      </c>
      <c r="BP484" s="1" t="s">
        <v>687</v>
      </c>
    </row>
    <row r="485" spans="2:70" ht="14.85" customHeight="1">
      <c r="B485" s="1">
        <v>945</v>
      </c>
      <c r="C485" s="1" t="s">
        <v>1883</v>
      </c>
      <c r="D485" s="1">
        <v>6</v>
      </c>
      <c r="E485" s="1" t="s">
        <v>68</v>
      </c>
      <c r="F485" s="1" t="s">
        <v>1884</v>
      </c>
      <c r="G485" s="1" t="s">
        <v>1883</v>
      </c>
      <c r="H485" s="1" t="s">
        <v>1885</v>
      </c>
      <c r="I485" s="1">
        <v>2013</v>
      </c>
      <c r="J485" s="1" t="s">
        <v>72</v>
      </c>
      <c r="K485"/>
      <c r="L485"/>
      <c r="M485"/>
      <c r="N485" s="1" t="s">
        <v>134</v>
      </c>
      <c r="O485"/>
      <c r="P485"/>
      <c r="Q485"/>
      <c r="R485"/>
      <c r="S485"/>
      <c r="T485"/>
      <c r="U485"/>
      <c r="V485"/>
      <c r="W485"/>
      <c r="X485"/>
      <c r="Y485"/>
      <c r="Z485"/>
      <c r="AA485"/>
      <c r="AB485"/>
      <c r="AC485" s="1" t="s">
        <v>148</v>
      </c>
      <c r="AE485" s="1" t="s">
        <v>75</v>
      </c>
      <c r="AF485" s="1" t="s">
        <v>76</v>
      </c>
      <c r="AG485" s="1" t="s">
        <v>164</v>
      </c>
      <c r="AI485" s="1" t="s">
        <v>87</v>
      </c>
      <c r="AJ485" s="1" t="s">
        <v>165</v>
      </c>
      <c r="AK485" s="1" t="s">
        <v>80</v>
      </c>
      <c r="AM485" s="1" t="s">
        <v>167</v>
      </c>
      <c r="AN485" s="1" t="s">
        <v>739</v>
      </c>
      <c r="AO485" s="1" t="s">
        <v>104</v>
      </c>
      <c r="AP485" s="1" t="s">
        <v>83</v>
      </c>
      <c r="AQ485" s="1" t="s">
        <v>85</v>
      </c>
      <c r="AR485" s="1" t="s">
        <v>86</v>
      </c>
      <c r="AS485" s="1" t="s">
        <v>87</v>
      </c>
      <c r="AU485" s="1" t="s">
        <v>88</v>
      </c>
      <c r="AV485" s="1" t="s">
        <v>78</v>
      </c>
      <c r="AW485" s="1" t="s">
        <v>106</v>
      </c>
      <c r="AX485" s="1" t="s">
        <v>87</v>
      </c>
      <c r="AY485" s="1" t="s">
        <v>107</v>
      </c>
      <c r="AZ485" s="1" t="s">
        <v>170</v>
      </c>
      <c r="BA485" s="1" t="s">
        <v>89</v>
      </c>
      <c r="BB485" s="1" t="s">
        <v>230</v>
      </c>
      <c r="BC485" s="1" t="s">
        <v>230</v>
      </c>
      <c r="BD485" s="1" t="s">
        <v>137</v>
      </c>
      <c r="BE485" s="1" t="s">
        <v>93</v>
      </c>
      <c r="BF485" s="1" t="s">
        <v>92</v>
      </c>
      <c r="BG485" s="1" t="s">
        <v>123</v>
      </c>
      <c r="BH485" s="1" t="s">
        <v>92</v>
      </c>
      <c r="BI485" s="1" t="s">
        <v>191</v>
      </c>
      <c r="BJ485" s="1" t="s">
        <v>92</v>
      </c>
      <c r="BK485" s="1" t="s">
        <v>124</v>
      </c>
      <c r="BL485" s="1" t="s">
        <v>138</v>
      </c>
      <c r="BM485" s="1" t="s">
        <v>691</v>
      </c>
      <c r="BN485" s="1" t="s">
        <v>177</v>
      </c>
      <c r="BO485" s="1" t="s">
        <v>78</v>
      </c>
      <c r="BP485" s="1" t="s">
        <v>667</v>
      </c>
      <c r="BR485" s="1" t="s">
        <v>1886</v>
      </c>
    </row>
    <row r="486" spans="2:70" ht="14.85" customHeight="1">
      <c r="B486" s="1">
        <v>950</v>
      </c>
      <c r="C486" s="1" t="s">
        <v>1887</v>
      </c>
      <c r="D486" s="1">
        <v>6</v>
      </c>
      <c r="E486" s="1" t="s">
        <v>68</v>
      </c>
      <c r="F486" s="1" t="s">
        <v>1888</v>
      </c>
      <c r="G486" s="1" t="s">
        <v>1887</v>
      </c>
      <c r="H486" s="1" t="s">
        <v>1889</v>
      </c>
      <c r="I486" s="1">
        <v>2011</v>
      </c>
      <c r="J486" s="1" t="s">
        <v>709</v>
      </c>
      <c r="K486" s="1" t="s">
        <v>354</v>
      </c>
      <c r="L486"/>
      <c r="M486"/>
      <c r="N486"/>
      <c r="O486"/>
      <c r="P486"/>
      <c r="Q486"/>
      <c r="R486"/>
      <c r="S486"/>
      <c r="T486"/>
      <c r="U486"/>
      <c r="V486"/>
      <c r="W486"/>
      <c r="X486"/>
      <c r="Y486"/>
      <c r="Z486"/>
      <c r="AA486"/>
      <c r="AB486"/>
      <c r="AC486" s="1" t="s">
        <v>74</v>
      </c>
      <c r="AE486" s="1" t="s">
        <v>87</v>
      </c>
      <c r="AF486" s="1" t="s">
        <v>163</v>
      </c>
      <c r="AG486" s="1" t="s">
        <v>101</v>
      </c>
      <c r="AI486" s="1" t="s">
        <v>87</v>
      </c>
      <c r="AJ486" s="1" t="s">
        <v>116</v>
      </c>
      <c r="AK486" s="1" t="s">
        <v>102</v>
      </c>
      <c r="AN486" s="1" t="s">
        <v>739</v>
      </c>
      <c r="AO486" s="1" t="s">
        <v>84</v>
      </c>
      <c r="AP486" s="1" t="s">
        <v>104</v>
      </c>
      <c r="AQ486" s="1" t="s">
        <v>118</v>
      </c>
      <c r="AR486" s="1" t="s">
        <v>102</v>
      </c>
      <c r="AS486" s="1" t="s">
        <v>87</v>
      </c>
      <c r="AU486" s="1" t="s">
        <v>88</v>
      </c>
      <c r="AV486" s="1" t="s">
        <v>78</v>
      </c>
      <c r="AW486" s="1" t="s">
        <v>158</v>
      </c>
      <c r="AX486" s="1" t="s">
        <v>87</v>
      </c>
      <c r="AY486" s="1" t="s">
        <v>159</v>
      </c>
      <c r="AZ486" s="1" t="s">
        <v>89</v>
      </c>
      <c r="BA486" s="1" t="s">
        <v>89</v>
      </c>
      <c r="BB486" s="1" t="s">
        <v>665</v>
      </c>
      <c r="BC486" s="1" t="s">
        <v>773</v>
      </c>
      <c r="BD486" s="1" t="s">
        <v>137</v>
      </c>
      <c r="BE486" s="1" t="s">
        <v>123</v>
      </c>
      <c r="BF486" s="1" t="s">
        <v>93</v>
      </c>
      <c r="BG486" s="1" t="s">
        <v>92</v>
      </c>
      <c r="BH486" s="1" t="s">
        <v>92</v>
      </c>
      <c r="BI486" s="1" t="s">
        <v>123</v>
      </c>
      <c r="BJ486" s="1" t="s">
        <v>92</v>
      </c>
      <c r="BK486" s="1" t="s">
        <v>94</v>
      </c>
      <c r="BL486" s="1" t="s">
        <v>94</v>
      </c>
      <c r="BM486" s="1" t="s">
        <v>666</v>
      </c>
      <c r="BN486" s="1" t="s">
        <v>177</v>
      </c>
      <c r="BO486" s="1" t="s">
        <v>87</v>
      </c>
    </row>
    <row r="487" spans="2:70" ht="14.85" customHeight="1">
      <c r="B487" s="1">
        <v>953</v>
      </c>
      <c r="C487" s="1" t="s">
        <v>1890</v>
      </c>
      <c r="D487" s="1">
        <v>6</v>
      </c>
      <c r="E487" s="1" t="s">
        <v>68</v>
      </c>
      <c r="F487" s="1" t="s">
        <v>1891</v>
      </c>
      <c r="G487" s="1" t="s">
        <v>1890</v>
      </c>
      <c r="H487" s="1" t="s">
        <v>1892</v>
      </c>
      <c r="I487" s="1">
        <v>2014</v>
      </c>
      <c r="J487" s="1" t="s">
        <v>126</v>
      </c>
      <c r="K487"/>
      <c r="L487"/>
      <c r="M487"/>
      <c r="N487"/>
      <c r="O487"/>
      <c r="P487" s="1" t="s">
        <v>99</v>
      </c>
      <c r="Q487"/>
      <c r="R487"/>
      <c r="S487"/>
      <c r="T487"/>
      <c r="U487"/>
      <c r="V487"/>
      <c r="W487"/>
      <c r="X487"/>
      <c r="Y487"/>
      <c r="Z487"/>
      <c r="AA487"/>
      <c r="AB487"/>
      <c r="AC487" s="1" t="s">
        <v>148</v>
      </c>
      <c r="AE487" s="1" t="s">
        <v>75</v>
      </c>
      <c r="AF487" s="1" t="s">
        <v>175</v>
      </c>
      <c r="AG487" s="1" t="s">
        <v>164</v>
      </c>
      <c r="AI487" s="1" t="s">
        <v>87</v>
      </c>
      <c r="AJ487" s="1" t="s">
        <v>165</v>
      </c>
      <c r="AK487" s="1" t="s">
        <v>103</v>
      </c>
      <c r="AM487" s="1" t="s">
        <v>167</v>
      </c>
      <c r="AN487" s="1" t="s">
        <v>657</v>
      </c>
      <c r="AO487" s="1" t="s">
        <v>104</v>
      </c>
      <c r="AP487" s="1" t="s">
        <v>104</v>
      </c>
      <c r="AQ487" s="1" t="s">
        <v>85</v>
      </c>
      <c r="AR487" s="1" t="s">
        <v>86</v>
      </c>
      <c r="AS487" s="1" t="s">
        <v>87</v>
      </c>
      <c r="AU487" s="1" t="s">
        <v>88</v>
      </c>
      <c r="AV487" s="1" t="s">
        <v>87</v>
      </c>
      <c r="AX487" s="1" t="s">
        <v>88</v>
      </c>
      <c r="AZ487" s="1" t="s">
        <v>183</v>
      </c>
      <c r="BA487" s="1" t="s">
        <v>89</v>
      </c>
      <c r="BB487" s="1" t="s">
        <v>659</v>
      </c>
      <c r="BC487" s="1" t="s">
        <v>659</v>
      </c>
      <c r="BD487" s="1" t="s">
        <v>137</v>
      </c>
      <c r="BE487" s="1" t="s">
        <v>92</v>
      </c>
      <c r="BF487" s="1" t="s">
        <v>92</v>
      </c>
      <c r="BG487" s="1" t="s">
        <v>92</v>
      </c>
      <c r="BH487" s="1" t="s">
        <v>93</v>
      </c>
      <c r="BI487" s="1" t="s">
        <v>123</v>
      </c>
      <c r="BJ487" s="1" t="s">
        <v>92</v>
      </c>
      <c r="BK487" s="1" t="s">
        <v>94</v>
      </c>
      <c r="BL487" s="1" t="s">
        <v>94</v>
      </c>
      <c r="BM487" s="1" t="s">
        <v>109</v>
      </c>
      <c r="BN487" s="1" t="s">
        <v>125</v>
      </c>
      <c r="BO487" s="1" t="s">
        <v>78</v>
      </c>
      <c r="BP487" s="1" t="s">
        <v>677</v>
      </c>
      <c r="BR487" s="1" t="s">
        <v>1893</v>
      </c>
    </row>
    <row r="488" spans="2:70" ht="14.85" customHeight="1">
      <c r="B488" s="1">
        <v>954</v>
      </c>
      <c r="C488" s="1" t="s">
        <v>1894</v>
      </c>
      <c r="D488" s="1">
        <v>6</v>
      </c>
      <c r="E488" s="1" t="s">
        <v>68</v>
      </c>
      <c r="F488" s="1" t="s">
        <v>1895</v>
      </c>
      <c r="G488" s="1" t="s">
        <v>1894</v>
      </c>
      <c r="H488" s="1" t="s">
        <v>551</v>
      </c>
      <c r="I488" s="1">
        <v>2014</v>
      </c>
      <c r="J488" s="1" t="s">
        <v>126</v>
      </c>
      <c r="K488"/>
      <c r="L488"/>
      <c r="M488"/>
      <c r="N488"/>
      <c r="O488"/>
      <c r="P488" s="1" t="s">
        <v>99</v>
      </c>
      <c r="Q488"/>
      <c r="R488"/>
      <c r="S488"/>
      <c r="T488"/>
      <c r="U488"/>
      <c r="V488"/>
      <c r="W488"/>
      <c r="X488"/>
      <c r="Y488"/>
      <c r="Z488"/>
      <c r="AA488"/>
      <c r="AB488"/>
      <c r="AC488" s="1" t="s">
        <v>74</v>
      </c>
      <c r="AE488" s="1" t="s">
        <v>75</v>
      </c>
      <c r="AF488" s="1" t="s">
        <v>100</v>
      </c>
      <c r="AG488" s="1" t="s">
        <v>101</v>
      </c>
      <c r="AI488" s="1" t="s">
        <v>87</v>
      </c>
      <c r="AJ488" s="1" t="s">
        <v>165</v>
      </c>
      <c r="AK488" s="1" t="s">
        <v>103</v>
      </c>
      <c r="AM488" s="1" t="s">
        <v>102</v>
      </c>
      <c r="AN488" s="1" t="s">
        <v>657</v>
      </c>
      <c r="AO488" s="1" t="s">
        <v>83</v>
      </c>
      <c r="AP488" s="1" t="s">
        <v>84</v>
      </c>
      <c r="AQ488" s="1" t="s">
        <v>176</v>
      </c>
      <c r="AR488" s="1" t="s">
        <v>86</v>
      </c>
      <c r="AS488" s="1" t="s">
        <v>87</v>
      </c>
      <c r="AU488" s="1" t="s">
        <v>88</v>
      </c>
      <c r="AV488" s="1" t="s">
        <v>78</v>
      </c>
      <c r="AW488" s="1" t="s">
        <v>106</v>
      </c>
      <c r="AX488" s="1" t="s">
        <v>87</v>
      </c>
      <c r="AY488" s="1" t="s">
        <v>107</v>
      </c>
      <c r="AZ488" s="1" t="s">
        <v>170</v>
      </c>
      <c r="BA488" s="1" t="s">
        <v>89</v>
      </c>
      <c r="BB488" s="1" t="s">
        <v>230</v>
      </c>
      <c r="BC488" s="1" t="s">
        <v>773</v>
      </c>
      <c r="BD488" s="1" t="s">
        <v>137</v>
      </c>
      <c r="BE488" s="1" t="s">
        <v>92</v>
      </c>
      <c r="BF488" s="1" t="s">
        <v>123</v>
      </c>
      <c r="BG488" s="1" t="s">
        <v>123</v>
      </c>
      <c r="BH488" s="1" t="s">
        <v>92</v>
      </c>
      <c r="BI488" s="1" t="s">
        <v>122</v>
      </c>
      <c r="BJ488" s="1" t="s">
        <v>123</v>
      </c>
      <c r="BK488" s="1" t="s">
        <v>124</v>
      </c>
      <c r="BL488" s="1" t="s">
        <v>94</v>
      </c>
      <c r="BM488" s="1" t="s">
        <v>691</v>
      </c>
      <c r="BN488" s="1" t="s">
        <v>111</v>
      </c>
      <c r="BO488" s="1" t="s">
        <v>78</v>
      </c>
      <c r="BP488" s="1" t="s">
        <v>660</v>
      </c>
    </row>
    <row r="489" spans="2:70" ht="14.85" customHeight="1">
      <c r="B489" s="1">
        <v>956</v>
      </c>
      <c r="C489" s="1" t="s">
        <v>1896</v>
      </c>
      <c r="D489" s="1">
        <v>6</v>
      </c>
      <c r="E489" s="1" t="s">
        <v>68</v>
      </c>
      <c r="F489" s="1" t="s">
        <v>1897</v>
      </c>
      <c r="G489" s="1" t="s">
        <v>1896</v>
      </c>
      <c r="H489" s="1" t="s">
        <v>1898</v>
      </c>
      <c r="I489" s="1">
        <v>2014</v>
      </c>
      <c r="J489" s="1" t="s">
        <v>126</v>
      </c>
      <c r="K489"/>
      <c r="L489"/>
      <c r="M489"/>
      <c r="N489"/>
      <c r="O489"/>
      <c r="P489" s="1" t="s">
        <v>99</v>
      </c>
      <c r="Q489"/>
      <c r="R489"/>
      <c r="S489"/>
      <c r="T489"/>
      <c r="U489"/>
      <c r="V489"/>
      <c r="W489"/>
      <c r="X489"/>
      <c r="Y489"/>
      <c r="Z489"/>
      <c r="AA489"/>
      <c r="AB489"/>
      <c r="AC489" s="1" t="s">
        <v>135</v>
      </c>
      <c r="AI489" s="1" t="s">
        <v>88</v>
      </c>
      <c r="AO489" s="1" t="s">
        <v>104</v>
      </c>
      <c r="AP489" s="1" t="s">
        <v>84</v>
      </c>
      <c r="AQ489" s="1" t="s">
        <v>85</v>
      </c>
      <c r="AR489" s="1" t="s">
        <v>86</v>
      </c>
      <c r="AS489" s="1" t="s">
        <v>87</v>
      </c>
      <c r="AU489" s="1" t="s">
        <v>88</v>
      </c>
      <c r="AV489" s="1" t="s">
        <v>78</v>
      </c>
      <c r="AW489" s="1" t="s">
        <v>119</v>
      </c>
      <c r="AX489" s="1" t="s">
        <v>87</v>
      </c>
      <c r="AY489" s="1" t="s">
        <v>107</v>
      </c>
      <c r="AZ489" s="1" t="s">
        <v>170</v>
      </c>
      <c r="BA489" s="1" t="s">
        <v>89</v>
      </c>
      <c r="BB489" s="1" t="s">
        <v>773</v>
      </c>
      <c r="BC489" s="1" t="s">
        <v>659</v>
      </c>
      <c r="BD489" s="1" t="s">
        <v>137</v>
      </c>
      <c r="BE489" s="1" t="s">
        <v>92</v>
      </c>
      <c r="BF489" s="1" t="s">
        <v>123</v>
      </c>
      <c r="BG489" s="1" t="s">
        <v>123</v>
      </c>
      <c r="BH489" s="1" t="s">
        <v>92</v>
      </c>
      <c r="BI489" s="1" t="s">
        <v>123</v>
      </c>
      <c r="BJ489" s="1" t="s">
        <v>92</v>
      </c>
      <c r="BK489" s="1" t="s">
        <v>94</v>
      </c>
      <c r="BL489" s="1" t="s">
        <v>94</v>
      </c>
      <c r="BM489" s="1" t="s">
        <v>691</v>
      </c>
      <c r="BN489" s="1" t="s">
        <v>192</v>
      </c>
      <c r="BO489" s="1" t="s">
        <v>78</v>
      </c>
      <c r="BP489" s="1" t="s">
        <v>660</v>
      </c>
      <c r="BR489" s="1" t="s">
        <v>1899</v>
      </c>
    </row>
    <row r="490" spans="2:70" ht="14.85" customHeight="1">
      <c r="B490" s="1">
        <v>959</v>
      </c>
      <c r="C490" s="1" t="s">
        <v>1902</v>
      </c>
      <c r="D490" s="1">
        <v>6</v>
      </c>
      <c r="E490" s="1" t="s">
        <v>68</v>
      </c>
      <c r="F490" s="1" t="s">
        <v>1903</v>
      </c>
      <c r="G490" s="1" t="s">
        <v>1902</v>
      </c>
      <c r="H490" s="1" t="s">
        <v>1904</v>
      </c>
      <c r="I490" s="1">
        <v>2013</v>
      </c>
      <c r="J490" s="1" t="s">
        <v>126</v>
      </c>
      <c r="K490"/>
      <c r="L490"/>
      <c r="M490"/>
      <c r="N490"/>
      <c r="O490"/>
      <c r="P490" s="1" t="s">
        <v>99</v>
      </c>
      <c r="Q490"/>
      <c r="R490"/>
      <c r="S490"/>
      <c r="T490"/>
      <c r="U490"/>
      <c r="V490"/>
      <c r="W490"/>
      <c r="X490"/>
      <c r="Y490"/>
      <c r="Z490"/>
      <c r="AA490"/>
      <c r="AB490"/>
      <c r="AC490" s="1" t="s">
        <v>127</v>
      </c>
      <c r="AI490" s="1" t="s">
        <v>88</v>
      </c>
      <c r="AO490" s="1" t="s">
        <v>83</v>
      </c>
      <c r="AP490" s="1" t="s">
        <v>104</v>
      </c>
      <c r="AQ490" s="1" t="s">
        <v>118</v>
      </c>
      <c r="AR490" s="1" t="s">
        <v>86</v>
      </c>
      <c r="AS490" s="1" t="s">
        <v>87</v>
      </c>
      <c r="AU490" s="1" t="s">
        <v>88</v>
      </c>
      <c r="AV490" s="1" t="s">
        <v>87</v>
      </c>
      <c r="AX490" s="1" t="s">
        <v>88</v>
      </c>
      <c r="AZ490" s="1" t="s">
        <v>89</v>
      </c>
      <c r="BA490" s="1" t="s">
        <v>89</v>
      </c>
      <c r="BB490" s="1" t="s">
        <v>659</v>
      </c>
      <c r="BC490" s="1" t="s">
        <v>665</v>
      </c>
      <c r="BD490" s="1" t="s">
        <v>144</v>
      </c>
      <c r="BE490" s="1" t="s">
        <v>93</v>
      </c>
      <c r="BF490" s="1" t="s">
        <v>93</v>
      </c>
      <c r="BG490" s="1" t="s">
        <v>93</v>
      </c>
      <c r="BH490" s="1" t="s">
        <v>92</v>
      </c>
      <c r="BI490" s="1" t="s">
        <v>92</v>
      </c>
      <c r="BJ490" s="1" t="s">
        <v>93</v>
      </c>
      <c r="BK490" s="1" t="s">
        <v>94</v>
      </c>
      <c r="BL490" s="1" t="s">
        <v>94</v>
      </c>
      <c r="BM490" s="1" t="s">
        <v>109</v>
      </c>
      <c r="BN490" s="1" t="s">
        <v>208</v>
      </c>
      <c r="BO490" s="1" t="s">
        <v>78</v>
      </c>
      <c r="BP490" s="1" t="s">
        <v>660</v>
      </c>
      <c r="BR490" s="1" t="s">
        <v>1905</v>
      </c>
    </row>
    <row r="491" spans="2:70" ht="14.85" customHeight="1">
      <c r="B491" s="1">
        <v>957</v>
      </c>
      <c r="C491" s="1" t="s">
        <v>1900</v>
      </c>
      <c r="D491" s="1">
        <v>6</v>
      </c>
      <c r="E491" s="1" t="s">
        <v>68</v>
      </c>
      <c r="F491" s="1" t="s">
        <v>1901</v>
      </c>
      <c r="G491" s="1" t="s">
        <v>1900</v>
      </c>
      <c r="H491" s="1" t="s">
        <v>590</v>
      </c>
      <c r="I491" s="1">
        <v>2013</v>
      </c>
      <c r="J491" s="1" t="s">
        <v>126</v>
      </c>
      <c r="K491"/>
      <c r="L491"/>
      <c r="M491"/>
      <c r="N491"/>
      <c r="O491"/>
      <c r="P491" s="1" t="s">
        <v>99</v>
      </c>
      <c r="Q491"/>
      <c r="R491"/>
      <c r="S491"/>
      <c r="T491"/>
      <c r="U491"/>
      <c r="V491"/>
      <c r="W491"/>
      <c r="X491"/>
      <c r="Y491"/>
      <c r="Z491"/>
      <c r="AA491"/>
      <c r="AB491"/>
      <c r="AC491" s="1" t="s">
        <v>148</v>
      </c>
      <c r="AE491" s="1" t="s">
        <v>75</v>
      </c>
      <c r="AF491" s="1" t="s">
        <v>76</v>
      </c>
      <c r="AG491" s="1" t="s">
        <v>115</v>
      </c>
      <c r="AI491" s="1" t="s">
        <v>78</v>
      </c>
      <c r="AJ491" s="1" t="s">
        <v>149</v>
      </c>
      <c r="AK491" s="1" t="s">
        <v>103</v>
      </c>
      <c r="AM491" s="1" t="s">
        <v>81</v>
      </c>
      <c r="AN491" s="1" t="s">
        <v>739</v>
      </c>
      <c r="AO491" s="1" t="s">
        <v>83</v>
      </c>
      <c r="AP491" s="1" t="s">
        <v>104</v>
      </c>
      <c r="AQ491" s="1" t="s">
        <v>196</v>
      </c>
      <c r="AR491" s="1" t="s">
        <v>105</v>
      </c>
      <c r="AS491" s="1" t="s">
        <v>87</v>
      </c>
      <c r="AU491" s="1" t="s">
        <v>88</v>
      </c>
      <c r="AV491" s="1" t="s">
        <v>87</v>
      </c>
      <c r="AX491" s="1" t="s">
        <v>88</v>
      </c>
      <c r="AZ491" s="1" t="s">
        <v>89</v>
      </c>
      <c r="BA491" s="1" t="s">
        <v>89</v>
      </c>
      <c r="BB491" s="1" t="s">
        <v>659</v>
      </c>
      <c r="BC491" s="1" t="s">
        <v>665</v>
      </c>
      <c r="BD491" s="1" t="s">
        <v>144</v>
      </c>
      <c r="BE491" s="1" t="s">
        <v>93</v>
      </c>
      <c r="BF491" s="1" t="s">
        <v>93</v>
      </c>
      <c r="BG491" s="1" t="s">
        <v>93</v>
      </c>
      <c r="BH491" s="1" t="s">
        <v>93</v>
      </c>
      <c r="BI491" s="1" t="s">
        <v>93</v>
      </c>
      <c r="BJ491" s="1" t="s">
        <v>93</v>
      </c>
      <c r="BK491" s="1" t="s">
        <v>138</v>
      </c>
      <c r="BL491" s="1" t="s">
        <v>138</v>
      </c>
      <c r="BM491" s="1" t="s">
        <v>109</v>
      </c>
      <c r="BN491" s="1" t="s">
        <v>125</v>
      </c>
      <c r="BO491" s="1" t="s">
        <v>78</v>
      </c>
      <c r="BP491" s="1" t="s">
        <v>667</v>
      </c>
    </row>
    <row r="492" spans="2:70" ht="14.85" customHeight="1">
      <c r="B492" s="1">
        <v>960</v>
      </c>
      <c r="C492" s="1" t="s">
        <v>1906</v>
      </c>
      <c r="D492" s="1">
        <v>6</v>
      </c>
      <c r="E492" s="1" t="s">
        <v>68</v>
      </c>
      <c r="F492" s="1" t="s">
        <v>1907</v>
      </c>
      <c r="G492" s="1" t="s">
        <v>1906</v>
      </c>
      <c r="H492" s="1" t="s">
        <v>1908</v>
      </c>
      <c r="I492" s="1">
        <v>2012</v>
      </c>
      <c r="J492" s="1" t="s">
        <v>95</v>
      </c>
      <c r="K492"/>
      <c r="L492"/>
      <c r="M492"/>
      <c r="N492"/>
      <c r="O492"/>
      <c r="P492"/>
      <c r="Q492"/>
      <c r="R492"/>
      <c r="S492"/>
      <c r="T492"/>
      <c r="U492"/>
      <c r="V492"/>
      <c r="W492"/>
      <c r="X492"/>
      <c r="Y492"/>
      <c r="Z492"/>
      <c r="AA492" s="1" t="s">
        <v>1192</v>
      </c>
      <c r="AB492" s="1"/>
      <c r="AC492" s="1" t="s">
        <v>135</v>
      </c>
      <c r="AI492" s="1" t="s">
        <v>88</v>
      </c>
      <c r="AO492" s="1" t="s">
        <v>104</v>
      </c>
      <c r="AP492" s="1" t="s">
        <v>104</v>
      </c>
      <c r="AQ492" s="1" t="s">
        <v>118</v>
      </c>
      <c r="AR492" s="1" t="s">
        <v>86</v>
      </c>
      <c r="AS492" s="1" t="s">
        <v>87</v>
      </c>
      <c r="AU492" s="1" t="s">
        <v>88</v>
      </c>
      <c r="AV492" s="1" t="s">
        <v>78</v>
      </c>
      <c r="AW492" s="1" t="s">
        <v>119</v>
      </c>
      <c r="AX492" s="1" t="s">
        <v>87</v>
      </c>
      <c r="AY492" s="1" t="s">
        <v>107</v>
      </c>
      <c r="AZ492" s="1" t="s">
        <v>170</v>
      </c>
      <c r="BA492" s="1" t="s">
        <v>170</v>
      </c>
      <c r="BB492" s="1" t="s">
        <v>659</v>
      </c>
      <c r="BC492" s="1" t="s">
        <v>230</v>
      </c>
      <c r="BD492" s="1" t="s">
        <v>91</v>
      </c>
      <c r="BE492" s="1" t="s">
        <v>92</v>
      </c>
      <c r="BF492" s="1" t="s">
        <v>92</v>
      </c>
      <c r="BG492" s="1" t="s">
        <v>92</v>
      </c>
      <c r="BH492" s="1" t="s">
        <v>92</v>
      </c>
      <c r="BI492" s="1" t="s">
        <v>92</v>
      </c>
      <c r="BJ492" s="1" t="s">
        <v>92</v>
      </c>
      <c r="BK492" s="1" t="s">
        <v>138</v>
      </c>
      <c r="BL492" s="1" t="s">
        <v>138</v>
      </c>
      <c r="BM492" s="1" t="s">
        <v>666</v>
      </c>
      <c r="BN492" s="1" t="s">
        <v>192</v>
      </c>
      <c r="BO492" s="1" t="s">
        <v>78</v>
      </c>
      <c r="BP492" s="1" t="s">
        <v>677</v>
      </c>
    </row>
    <row r="493" spans="2:70" ht="14.85" customHeight="1">
      <c r="B493" s="1">
        <v>961</v>
      </c>
      <c r="C493" s="1" t="s">
        <v>1909</v>
      </c>
      <c r="D493" s="1">
        <v>6</v>
      </c>
      <c r="E493" s="1" t="s">
        <v>68</v>
      </c>
      <c r="F493" s="1" t="s">
        <v>1910</v>
      </c>
      <c r="G493" s="1" t="s">
        <v>1909</v>
      </c>
      <c r="H493" s="1" t="s">
        <v>559</v>
      </c>
      <c r="I493" s="1">
        <v>2014</v>
      </c>
      <c r="J493" s="1" t="s">
        <v>126</v>
      </c>
      <c r="K493"/>
      <c r="L493"/>
      <c r="M493"/>
      <c r="N493"/>
      <c r="O493"/>
      <c r="P493" s="1" t="s">
        <v>99</v>
      </c>
      <c r="Q493"/>
      <c r="R493"/>
      <c r="S493"/>
      <c r="T493"/>
      <c r="U493"/>
      <c r="V493"/>
      <c r="W493"/>
      <c r="X493"/>
      <c r="Y493"/>
      <c r="Z493"/>
      <c r="AA493"/>
      <c r="AB493"/>
      <c r="AC493" s="1" t="s">
        <v>74</v>
      </c>
      <c r="AE493" s="1" t="s">
        <v>87</v>
      </c>
      <c r="AF493" s="1" t="s">
        <v>76</v>
      </c>
      <c r="AG493" s="1" t="s">
        <v>164</v>
      </c>
      <c r="AI493" s="1" t="s">
        <v>78</v>
      </c>
      <c r="AJ493" s="1" t="s">
        <v>116</v>
      </c>
      <c r="AK493" s="1" t="s">
        <v>156</v>
      </c>
      <c r="AN493" s="1" t="s">
        <v>664</v>
      </c>
      <c r="AO493" s="1" t="s">
        <v>104</v>
      </c>
      <c r="AP493" s="1" t="s">
        <v>84</v>
      </c>
      <c r="AQ493" s="1" t="s">
        <v>102</v>
      </c>
      <c r="AR493" s="1" t="s">
        <v>169</v>
      </c>
      <c r="AS493" s="1" t="s">
        <v>78</v>
      </c>
      <c r="AT493" s="1" t="s">
        <v>237</v>
      </c>
      <c r="AU493" s="1" t="s">
        <v>87</v>
      </c>
      <c r="AV493" s="1" t="s">
        <v>78</v>
      </c>
      <c r="AW493" s="1" t="s">
        <v>158</v>
      </c>
      <c r="AX493" s="1" t="s">
        <v>87</v>
      </c>
      <c r="AY493" s="1" t="s">
        <v>107</v>
      </c>
      <c r="AZ493" s="1" t="s">
        <v>89</v>
      </c>
      <c r="BA493" s="1" t="s">
        <v>89</v>
      </c>
      <c r="BB493" s="1" t="s">
        <v>90</v>
      </c>
      <c r="BC493" s="1" t="s">
        <v>90</v>
      </c>
      <c r="BD493" s="1" t="s">
        <v>144</v>
      </c>
      <c r="BE493" s="1" t="s">
        <v>92</v>
      </c>
      <c r="BF493" s="1" t="s">
        <v>93</v>
      </c>
      <c r="BG493" s="1" t="s">
        <v>92</v>
      </c>
      <c r="BH493" s="1" t="s">
        <v>92</v>
      </c>
      <c r="BI493" s="1" t="s">
        <v>123</v>
      </c>
      <c r="BJ493" s="1" t="s">
        <v>93</v>
      </c>
      <c r="BK493" s="1" t="s">
        <v>94</v>
      </c>
      <c r="BL493" s="1" t="s">
        <v>94</v>
      </c>
      <c r="BM493" s="1" t="s">
        <v>691</v>
      </c>
      <c r="BN493" s="1" t="s">
        <v>177</v>
      </c>
      <c r="BO493" s="1" t="s">
        <v>78</v>
      </c>
      <c r="BP493" s="1" t="s">
        <v>687</v>
      </c>
    </row>
    <row r="494" spans="2:70" ht="14.85" customHeight="1">
      <c r="B494" s="1">
        <v>962</v>
      </c>
      <c r="C494" s="1" t="s">
        <v>1911</v>
      </c>
      <c r="D494" s="1">
        <v>6</v>
      </c>
      <c r="E494" s="1" t="s">
        <v>68</v>
      </c>
      <c r="F494" s="1" t="s">
        <v>1912</v>
      </c>
      <c r="G494" s="1" t="s">
        <v>1911</v>
      </c>
      <c r="H494" s="1" t="s">
        <v>1913</v>
      </c>
      <c r="I494" s="1">
        <v>2013</v>
      </c>
      <c r="J494" s="1" t="s">
        <v>126</v>
      </c>
      <c r="K494"/>
      <c r="L494"/>
      <c r="M494"/>
      <c r="N494"/>
      <c r="O494"/>
      <c r="P494" s="1" t="s">
        <v>99</v>
      </c>
      <c r="Q494"/>
      <c r="R494"/>
      <c r="S494"/>
      <c r="T494"/>
      <c r="U494"/>
      <c r="V494"/>
      <c r="W494"/>
      <c r="X494"/>
      <c r="Y494"/>
      <c r="Z494"/>
      <c r="AA494"/>
      <c r="AB494"/>
      <c r="AC494" s="1" t="s">
        <v>148</v>
      </c>
      <c r="AE494" s="1" t="s">
        <v>87</v>
      </c>
      <c r="AF494" s="1" t="s">
        <v>206</v>
      </c>
      <c r="AG494" s="1" t="s">
        <v>521</v>
      </c>
      <c r="AI494" s="1" t="s">
        <v>78</v>
      </c>
      <c r="AJ494" s="1" t="s">
        <v>116</v>
      </c>
      <c r="AK494" s="1" t="s">
        <v>272</v>
      </c>
      <c r="AN494" s="1" t="s">
        <v>657</v>
      </c>
      <c r="AO494" s="1" t="s">
        <v>83</v>
      </c>
      <c r="AP494" s="1" t="s">
        <v>104</v>
      </c>
      <c r="AQ494" s="1" t="s">
        <v>196</v>
      </c>
      <c r="AR494" s="1" t="s">
        <v>86</v>
      </c>
      <c r="AS494" s="1" t="s">
        <v>87</v>
      </c>
      <c r="AU494" s="1" t="s">
        <v>88</v>
      </c>
      <c r="AV494" s="1" t="s">
        <v>87</v>
      </c>
      <c r="AX494" s="1" t="s">
        <v>88</v>
      </c>
      <c r="AZ494" s="1" t="s">
        <v>89</v>
      </c>
      <c r="BA494" s="1" t="s">
        <v>89</v>
      </c>
      <c r="BB494" s="1" t="s">
        <v>90</v>
      </c>
      <c r="BC494" s="1" t="s">
        <v>665</v>
      </c>
      <c r="BD494" s="1" t="s">
        <v>91</v>
      </c>
      <c r="BE494" s="1" t="s">
        <v>92</v>
      </c>
      <c r="BF494" s="1" t="s">
        <v>92</v>
      </c>
      <c r="BG494" s="1" t="s">
        <v>93</v>
      </c>
      <c r="BH494" s="1" t="s">
        <v>92</v>
      </c>
      <c r="BI494" s="1" t="s">
        <v>123</v>
      </c>
      <c r="BJ494" s="1" t="s">
        <v>93</v>
      </c>
      <c r="BK494" s="1" t="s">
        <v>138</v>
      </c>
      <c r="BL494" s="1" t="s">
        <v>138</v>
      </c>
      <c r="BM494" s="1" t="s">
        <v>109</v>
      </c>
      <c r="BN494" s="1" t="s">
        <v>177</v>
      </c>
      <c r="BO494" s="1" t="s">
        <v>78</v>
      </c>
      <c r="BP494" s="1" t="s">
        <v>667</v>
      </c>
    </row>
    <row r="495" spans="2:70" ht="14.85" customHeight="1">
      <c r="B495" s="1">
        <v>963</v>
      </c>
      <c r="C495" s="1" t="s">
        <v>1914</v>
      </c>
      <c r="D495" s="1">
        <v>6</v>
      </c>
      <c r="E495" s="1" t="s">
        <v>68</v>
      </c>
      <c r="F495" s="1" t="s">
        <v>1915</v>
      </c>
      <c r="G495" s="1" t="s">
        <v>1914</v>
      </c>
      <c r="H495" s="1" t="s">
        <v>1916</v>
      </c>
      <c r="I495" s="1">
        <v>2012</v>
      </c>
      <c r="J495" s="1" t="s">
        <v>126</v>
      </c>
      <c r="K495"/>
      <c r="L495"/>
      <c r="M495"/>
      <c r="N495"/>
      <c r="O495"/>
      <c r="P495" s="1" t="s">
        <v>569</v>
      </c>
      <c r="Q495"/>
      <c r="R495"/>
      <c r="S495"/>
      <c r="T495"/>
      <c r="U495"/>
      <c r="V495"/>
      <c r="W495"/>
      <c r="X495"/>
      <c r="Y495"/>
      <c r="Z495"/>
      <c r="AA495"/>
      <c r="AB495"/>
      <c r="AC495" s="1" t="s">
        <v>127</v>
      </c>
      <c r="AI495" s="1" t="s">
        <v>88</v>
      </c>
      <c r="AO495" s="1" t="s">
        <v>83</v>
      </c>
      <c r="AP495" s="1" t="s">
        <v>84</v>
      </c>
      <c r="AQ495" s="1" t="s">
        <v>85</v>
      </c>
      <c r="AR495" s="1" t="s">
        <v>86</v>
      </c>
      <c r="AS495" s="1" t="s">
        <v>78</v>
      </c>
      <c r="AT495" s="1" t="s">
        <v>207</v>
      </c>
      <c r="AU495" s="1" t="s">
        <v>78</v>
      </c>
      <c r="AV495" s="1" t="s">
        <v>78</v>
      </c>
      <c r="AW495" s="1" t="s">
        <v>119</v>
      </c>
      <c r="AX495" s="1" t="s">
        <v>87</v>
      </c>
      <c r="AY495" s="1" t="s">
        <v>107</v>
      </c>
      <c r="AZ495" s="1" t="s">
        <v>170</v>
      </c>
      <c r="BA495" s="1" t="s">
        <v>185</v>
      </c>
      <c r="BB495" s="1" t="s">
        <v>230</v>
      </c>
      <c r="BC495" s="1" t="s">
        <v>230</v>
      </c>
      <c r="BD495" s="1" t="s">
        <v>144</v>
      </c>
      <c r="BE495" s="1" t="s">
        <v>92</v>
      </c>
      <c r="BF495" s="1" t="s">
        <v>92</v>
      </c>
      <c r="BG495" s="1" t="s">
        <v>123</v>
      </c>
      <c r="BH495" s="1" t="s">
        <v>92</v>
      </c>
      <c r="BI495" s="1" t="s">
        <v>123</v>
      </c>
      <c r="BJ495" s="1" t="s">
        <v>92</v>
      </c>
      <c r="BK495" s="1" t="s">
        <v>124</v>
      </c>
      <c r="BL495" s="1" t="s">
        <v>94</v>
      </c>
      <c r="BM495" s="1" t="s">
        <v>672</v>
      </c>
      <c r="BN495" s="1" t="s">
        <v>192</v>
      </c>
      <c r="BO495" s="1" t="s">
        <v>78</v>
      </c>
      <c r="BP495" s="1" t="s">
        <v>677</v>
      </c>
    </row>
    <row r="496" spans="2:70" ht="14.85" customHeight="1">
      <c r="B496" s="1">
        <v>964</v>
      </c>
      <c r="C496" s="1" t="s">
        <v>1917</v>
      </c>
      <c r="D496" s="1">
        <v>6</v>
      </c>
      <c r="E496" s="1" t="s">
        <v>68</v>
      </c>
      <c r="F496" s="1" t="s">
        <v>1918</v>
      </c>
      <c r="G496" s="1" t="s">
        <v>1917</v>
      </c>
      <c r="H496" s="1" t="s">
        <v>1919</v>
      </c>
      <c r="I496" s="1">
        <v>2014</v>
      </c>
      <c r="J496" s="1" t="s">
        <v>126</v>
      </c>
      <c r="K496"/>
      <c r="L496"/>
      <c r="M496"/>
      <c r="N496"/>
      <c r="O496"/>
      <c r="P496" s="1" t="s">
        <v>99</v>
      </c>
      <c r="Q496"/>
      <c r="R496"/>
      <c r="S496"/>
      <c r="T496"/>
      <c r="U496"/>
      <c r="V496"/>
      <c r="W496"/>
      <c r="X496"/>
      <c r="Y496"/>
      <c r="Z496"/>
      <c r="AA496"/>
      <c r="AB496"/>
      <c r="AC496" s="1" t="s">
        <v>74</v>
      </c>
      <c r="AE496" s="1" t="s">
        <v>162</v>
      </c>
      <c r="AF496" s="1" t="s">
        <v>100</v>
      </c>
      <c r="AG496" s="1" t="s">
        <v>101</v>
      </c>
      <c r="AI496" s="1" t="s">
        <v>78</v>
      </c>
      <c r="AJ496" s="1" t="s">
        <v>309</v>
      </c>
      <c r="AK496" s="1" t="s">
        <v>103</v>
      </c>
      <c r="AM496" s="1" t="s">
        <v>81</v>
      </c>
      <c r="AN496" s="1" t="s">
        <v>657</v>
      </c>
      <c r="AO496" s="1" t="s">
        <v>83</v>
      </c>
      <c r="AP496" s="1" t="s">
        <v>104</v>
      </c>
      <c r="AQ496" s="1" t="s">
        <v>85</v>
      </c>
      <c r="AR496" s="1" t="s">
        <v>86</v>
      </c>
      <c r="AS496" s="1" t="s">
        <v>87</v>
      </c>
      <c r="AU496" s="1" t="s">
        <v>88</v>
      </c>
      <c r="AV496" s="1" t="s">
        <v>78</v>
      </c>
      <c r="AW496" s="1" t="s">
        <v>119</v>
      </c>
      <c r="AX496" s="1" t="s">
        <v>78</v>
      </c>
      <c r="AY496" s="1" t="s">
        <v>107</v>
      </c>
      <c r="AZ496" s="1" t="s">
        <v>89</v>
      </c>
      <c r="BA496" s="1" t="s">
        <v>89</v>
      </c>
      <c r="BB496" s="1" t="s">
        <v>665</v>
      </c>
      <c r="BC496" s="1" t="s">
        <v>665</v>
      </c>
      <c r="BD496" s="1" t="s">
        <v>144</v>
      </c>
      <c r="BE496" s="1" t="s">
        <v>93</v>
      </c>
      <c r="BF496" s="1" t="s">
        <v>93</v>
      </c>
      <c r="BG496" s="1" t="s">
        <v>92</v>
      </c>
      <c r="BH496" s="1" t="s">
        <v>92</v>
      </c>
      <c r="BI496" s="1" t="s">
        <v>93</v>
      </c>
      <c r="BJ496" s="1" t="s">
        <v>92</v>
      </c>
      <c r="BK496" s="1" t="s">
        <v>94</v>
      </c>
      <c r="BL496" s="1" t="s">
        <v>138</v>
      </c>
      <c r="BM496" s="1" t="s">
        <v>691</v>
      </c>
      <c r="BN496" s="1" t="s">
        <v>111</v>
      </c>
      <c r="BO496" s="1" t="s">
        <v>78</v>
      </c>
      <c r="BP496" s="1" t="s">
        <v>660</v>
      </c>
    </row>
    <row r="497" spans="2:70" ht="14.85" customHeight="1">
      <c r="B497" s="1">
        <v>965</v>
      </c>
      <c r="C497" s="1" t="s">
        <v>1920</v>
      </c>
      <c r="D497" s="1">
        <v>6</v>
      </c>
      <c r="E497" s="1" t="s">
        <v>68</v>
      </c>
      <c r="F497" s="1" t="s">
        <v>1921</v>
      </c>
      <c r="G497" s="1" t="s">
        <v>1920</v>
      </c>
      <c r="H497" s="1" t="s">
        <v>1922</v>
      </c>
      <c r="I497" s="1">
        <v>2014</v>
      </c>
      <c r="J497" s="1" t="s">
        <v>126</v>
      </c>
      <c r="K497"/>
      <c r="L497"/>
      <c r="M497"/>
      <c r="N497"/>
      <c r="O497"/>
      <c r="P497" s="1" t="s">
        <v>772</v>
      </c>
      <c r="Q497"/>
      <c r="R497"/>
      <c r="S497"/>
      <c r="T497"/>
      <c r="U497"/>
      <c r="V497"/>
      <c r="W497"/>
      <c r="X497"/>
      <c r="Y497"/>
      <c r="Z497"/>
      <c r="AA497"/>
      <c r="AB497"/>
      <c r="AC497" s="1" t="s">
        <v>74</v>
      </c>
      <c r="AE497" s="1" t="s">
        <v>75</v>
      </c>
      <c r="AF497" s="1" t="s">
        <v>76</v>
      </c>
      <c r="AG497" s="1" t="s">
        <v>77</v>
      </c>
      <c r="AI497" s="1" t="s">
        <v>78</v>
      </c>
      <c r="AJ497" s="1" t="s">
        <v>116</v>
      </c>
      <c r="AK497" s="1" t="s">
        <v>103</v>
      </c>
      <c r="AM497" s="1" t="s">
        <v>167</v>
      </c>
      <c r="AN497" s="1" t="s">
        <v>657</v>
      </c>
      <c r="AO497" s="1" t="s">
        <v>136</v>
      </c>
      <c r="AP497" s="1" t="s">
        <v>84</v>
      </c>
      <c r="AQ497" s="1" t="s">
        <v>85</v>
      </c>
      <c r="AR497" s="1" t="s">
        <v>130</v>
      </c>
      <c r="AS497" s="1" t="s">
        <v>87</v>
      </c>
      <c r="AU497" s="1" t="s">
        <v>88</v>
      </c>
      <c r="AV497" s="1" t="s">
        <v>78</v>
      </c>
      <c r="AW497" s="1" t="s">
        <v>119</v>
      </c>
      <c r="AX497" s="1" t="s">
        <v>87</v>
      </c>
      <c r="AY497" s="1" t="s">
        <v>107</v>
      </c>
      <c r="AZ497" s="1" t="s">
        <v>185</v>
      </c>
      <c r="BA497" s="1" t="s">
        <v>170</v>
      </c>
      <c r="BB497" s="1" t="s">
        <v>659</v>
      </c>
      <c r="BC497" s="1" t="s">
        <v>665</v>
      </c>
      <c r="BD497" s="1" t="s">
        <v>91</v>
      </c>
      <c r="BE497" s="1" t="s">
        <v>93</v>
      </c>
      <c r="BF497" s="1" t="s">
        <v>93</v>
      </c>
      <c r="BG497" s="1" t="s">
        <v>123</v>
      </c>
      <c r="BH497" s="1" t="s">
        <v>93</v>
      </c>
      <c r="BI497" s="1" t="s">
        <v>123</v>
      </c>
      <c r="BJ497" s="1" t="s">
        <v>93</v>
      </c>
      <c r="BK497" s="1" t="s">
        <v>94</v>
      </c>
      <c r="BL497" s="1" t="s">
        <v>94</v>
      </c>
      <c r="BM497" s="1" t="s">
        <v>691</v>
      </c>
      <c r="BN497" s="1" t="s">
        <v>177</v>
      </c>
      <c r="BO497" s="1" t="s">
        <v>87</v>
      </c>
    </row>
    <row r="498" spans="2:70" ht="26.85" customHeight="1">
      <c r="B498" s="1">
        <v>967</v>
      </c>
      <c r="C498" s="1" t="s">
        <v>1923</v>
      </c>
      <c r="D498" s="1">
        <v>6</v>
      </c>
      <c r="E498" s="1" t="s">
        <v>68</v>
      </c>
      <c r="F498" s="1" t="s">
        <v>1924</v>
      </c>
      <c r="G498" s="1" t="s">
        <v>1923</v>
      </c>
      <c r="H498" s="1" t="s">
        <v>1925</v>
      </c>
      <c r="I498" s="1">
        <v>2010</v>
      </c>
      <c r="J498" s="1" t="s">
        <v>95</v>
      </c>
      <c r="K498"/>
      <c r="L498"/>
      <c r="M498"/>
      <c r="N498"/>
      <c r="O498"/>
      <c r="P498"/>
      <c r="Q498"/>
      <c r="R498"/>
      <c r="S498"/>
      <c r="T498"/>
      <c r="U498"/>
      <c r="V498"/>
      <c r="W498"/>
      <c r="X498"/>
      <c r="Y498"/>
      <c r="Z498"/>
      <c r="AA498" s="1" t="s">
        <v>178</v>
      </c>
      <c r="AB498" s="1"/>
      <c r="AC498" s="1" t="s">
        <v>74</v>
      </c>
      <c r="AE498" s="1" t="s">
        <v>162</v>
      </c>
      <c r="AF498" s="1" t="s">
        <v>175</v>
      </c>
      <c r="AG498" s="1" t="s">
        <v>164</v>
      </c>
      <c r="AI498" s="1" t="s">
        <v>87</v>
      </c>
      <c r="AJ498" s="1" t="s">
        <v>79</v>
      </c>
      <c r="AK498" s="1" t="s">
        <v>80</v>
      </c>
      <c r="AM498" s="1" t="s">
        <v>81</v>
      </c>
      <c r="AN498" s="1" t="s">
        <v>657</v>
      </c>
      <c r="AO498" s="1" t="s">
        <v>84</v>
      </c>
      <c r="AP498" s="1" t="s">
        <v>84</v>
      </c>
      <c r="AQ498" s="1" t="s">
        <v>85</v>
      </c>
      <c r="AR498" s="1" t="s">
        <v>105</v>
      </c>
      <c r="AS498" s="1" t="s">
        <v>87</v>
      </c>
      <c r="AU498" s="1" t="s">
        <v>88</v>
      </c>
      <c r="AV498" s="1" t="s">
        <v>78</v>
      </c>
      <c r="AW498" s="1" t="s">
        <v>106</v>
      </c>
      <c r="AX498" s="1" t="s">
        <v>87</v>
      </c>
      <c r="AY498" s="1" t="s">
        <v>107</v>
      </c>
      <c r="AZ498" s="1" t="s">
        <v>170</v>
      </c>
      <c r="BA498" s="1" t="s">
        <v>170</v>
      </c>
      <c r="BB498" s="1" t="s">
        <v>658</v>
      </c>
      <c r="BC498" s="1" t="s">
        <v>658</v>
      </c>
      <c r="BD498" s="1" t="s">
        <v>91</v>
      </c>
      <c r="BE498" s="1" t="s">
        <v>93</v>
      </c>
      <c r="BF498" s="1" t="s">
        <v>92</v>
      </c>
      <c r="BG498" s="1" t="s">
        <v>123</v>
      </c>
      <c r="BH498" s="1" t="s">
        <v>123</v>
      </c>
      <c r="BI498" s="1" t="s">
        <v>122</v>
      </c>
      <c r="BJ498" s="1" t="s">
        <v>92</v>
      </c>
      <c r="BK498" s="1" t="s">
        <v>94</v>
      </c>
      <c r="BL498" s="1" t="s">
        <v>94</v>
      </c>
      <c r="BM498" s="1" t="s">
        <v>691</v>
      </c>
      <c r="BN498" s="1" t="s">
        <v>177</v>
      </c>
      <c r="BO498" s="1" t="s">
        <v>78</v>
      </c>
      <c r="BP498" s="1" t="s">
        <v>660</v>
      </c>
    </row>
    <row r="499" spans="2:70" ht="14.85" customHeight="1">
      <c r="B499" s="1">
        <v>968</v>
      </c>
      <c r="C499" s="1" t="s">
        <v>1926</v>
      </c>
      <c r="D499" s="1">
        <v>6</v>
      </c>
      <c r="E499" s="1" t="s">
        <v>68</v>
      </c>
      <c r="F499" s="1" t="s">
        <v>1927</v>
      </c>
      <c r="G499" s="1" t="s">
        <v>1926</v>
      </c>
      <c r="H499" s="1" t="s">
        <v>1928</v>
      </c>
      <c r="I499" s="1">
        <v>2014</v>
      </c>
      <c r="J499" s="1" t="s">
        <v>126</v>
      </c>
      <c r="K499"/>
      <c r="L499"/>
      <c r="M499"/>
      <c r="N499"/>
      <c r="O499"/>
      <c r="P499" s="1" t="s">
        <v>99</v>
      </c>
      <c r="Q499"/>
      <c r="R499"/>
      <c r="S499"/>
      <c r="T499"/>
      <c r="U499"/>
      <c r="V499"/>
      <c r="W499"/>
      <c r="X499"/>
      <c r="Y499"/>
      <c r="Z499"/>
      <c r="AA499"/>
      <c r="AB499"/>
      <c r="AC499" s="1" t="s">
        <v>74</v>
      </c>
      <c r="AE499" s="1" t="s">
        <v>162</v>
      </c>
      <c r="AF499" s="1" t="s">
        <v>76</v>
      </c>
      <c r="AG499" s="1" t="s">
        <v>101</v>
      </c>
      <c r="AI499" s="1" t="s">
        <v>78</v>
      </c>
      <c r="AJ499" s="1" t="s">
        <v>149</v>
      </c>
      <c r="AK499" s="1" t="s">
        <v>103</v>
      </c>
      <c r="AM499" s="1" t="s">
        <v>167</v>
      </c>
      <c r="AN499" s="1" t="s">
        <v>657</v>
      </c>
      <c r="AO499" s="1" t="s">
        <v>104</v>
      </c>
      <c r="AP499" s="1" t="s">
        <v>104</v>
      </c>
      <c r="AQ499" s="1" t="s">
        <v>85</v>
      </c>
      <c r="AR499" s="1" t="s">
        <v>86</v>
      </c>
      <c r="AS499" s="1" t="s">
        <v>87</v>
      </c>
      <c r="AU499" s="1" t="s">
        <v>88</v>
      </c>
      <c r="AV499" s="1" t="s">
        <v>78</v>
      </c>
      <c r="AW499" s="1" t="s">
        <v>119</v>
      </c>
      <c r="AX499" s="1" t="s">
        <v>78</v>
      </c>
      <c r="AY499" s="1" t="s">
        <v>107</v>
      </c>
      <c r="AZ499" s="1" t="s">
        <v>89</v>
      </c>
      <c r="BA499" s="1" t="s">
        <v>89</v>
      </c>
      <c r="BB499" s="1" t="s">
        <v>665</v>
      </c>
      <c r="BC499" s="1" t="s">
        <v>665</v>
      </c>
      <c r="BD499" s="1" t="s">
        <v>144</v>
      </c>
      <c r="BE499" s="1" t="s">
        <v>93</v>
      </c>
      <c r="BF499" s="1" t="s">
        <v>93</v>
      </c>
      <c r="BG499" s="1" t="s">
        <v>93</v>
      </c>
      <c r="BH499" s="1" t="s">
        <v>92</v>
      </c>
      <c r="BI499" s="1" t="s">
        <v>92</v>
      </c>
      <c r="BJ499" s="1" t="s">
        <v>92</v>
      </c>
      <c r="BK499" s="1" t="s">
        <v>94</v>
      </c>
      <c r="BL499" s="1" t="s">
        <v>138</v>
      </c>
      <c r="BM499" s="1" t="s">
        <v>691</v>
      </c>
      <c r="BN499" s="1" t="s">
        <v>125</v>
      </c>
      <c r="BO499" s="1" t="s">
        <v>78</v>
      </c>
      <c r="BP499" s="1" t="s">
        <v>660</v>
      </c>
    </row>
    <row r="500" spans="2:70" ht="14.85" customHeight="1">
      <c r="B500" s="1">
        <v>969</v>
      </c>
      <c r="C500" s="1" t="s">
        <v>1929</v>
      </c>
      <c r="D500" s="1">
        <v>6</v>
      </c>
      <c r="E500" s="1" t="s">
        <v>68</v>
      </c>
      <c r="F500" s="1" t="s">
        <v>1930</v>
      </c>
      <c r="G500" s="1" t="s">
        <v>1929</v>
      </c>
      <c r="H500" s="1" t="s">
        <v>1931</v>
      </c>
      <c r="I500" s="1">
        <v>2011</v>
      </c>
      <c r="J500" s="1" t="s">
        <v>126</v>
      </c>
      <c r="K500"/>
      <c r="L500"/>
      <c r="M500"/>
      <c r="N500"/>
      <c r="O500"/>
      <c r="P500" s="1" t="s">
        <v>99</v>
      </c>
      <c r="Q500"/>
      <c r="R500"/>
      <c r="S500"/>
      <c r="T500"/>
      <c r="U500"/>
      <c r="V500"/>
      <c r="W500"/>
      <c r="X500"/>
      <c r="Y500"/>
      <c r="Z500"/>
      <c r="AA500"/>
      <c r="AB500"/>
      <c r="AC500" s="1" t="s">
        <v>74</v>
      </c>
      <c r="AE500" s="1" t="s">
        <v>75</v>
      </c>
      <c r="AF500" s="1" t="s">
        <v>175</v>
      </c>
      <c r="AG500" s="1" t="s">
        <v>164</v>
      </c>
      <c r="AI500" s="1" t="s">
        <v>78</v>
      </c>
      <c r="AJ500" s="1" t="s">
        <v>309</v>
      </c>
      <c r="AK500" s="1" t="s">
        <v>103</v>
      </c>
      <c r="AM500" s="1" t="s">
        <v>81</v>
      </c>
      <c r="AN500" s="1" t="s">
        <v>657</v>
      </c>
      <c r="AO500" s="1" t="s">
        <v>84</v>
      </c>
      <c r="AP500" s="1" t="s">
        <v>104</v>
      </c>
      <c r="AQ500" s="1" t="s">
        <v>85</v>
      </c>
      <c r="AR500" s="1" t="s">
        <v>105</v>
      </c>
      <c r="AS500" s="1" t="s">
        <v>87</v>
      </c>
      <c r="AU500" s="1" t="s">
        <v>88</v>
      </c>
      <c r="AV500" s="1" t="s">
        <v>78</v>
      </c>
      <c r="AW500" s="1" t="s">
        <v>119</v>
      </c>
      <c r="AX500" s="1" t="s">
        <v>87</v>
      </c>
      <c r="AY500" s="1" t="s">
        <v>107</v>
      </c>
      <c r="AZ500" s="1" t="s">
        <v>89</v>
      </c>
      <c r="BA500" s="1" t="s">
        <v>89</v>
      </c>
      <c r="BB500" s="1" t="s">
        <v>102</v>
      </c>
      <c r="BC500" s="1" t="s">
        <v>659</v>
      </c>
      <c r="BD500" s="1" t="s">
        <v>91</v>
      </c>
      <c r="BE500" s="1" t="s">
        <v>123</v>
      </c>
      <c r="BF500" s="1" t="s">
        <v>123</v>
      </c>
      <c r="BG500" s="1" t="s">
        <v>92</v>
      </c>
      <c r="BH500" s="1" t="s">
        <v>92</v>
      </c>
      <c r="BI500" s="1" t="s">
        <v>92</v>
      </c>
      <c r="BJ500" s="1" t="s">
        <v>93</v>
      </c>
      <c r="BK500" s="1" t="s">
        <v>94</v>
      </c>
      <c r="BL500" s="1" t="s">
        <v>94</v>
      </c>
      <c r="BM500" s="1" t="s">
        <v>666</v>
      </c>
      <c r="BN500" s="1" t="s">
        <v>125</v>
      </c>
      <c r="BO500" s="1" t="s">
        <v>78</v>
      </c>
      <c r="BP500" s="1" t="s">
        <v>660</v>
      </c>
    </row>
    <row r="501" spans="2:70" ht="14.85" customHeight="1">
      <c r="B501" s="1">
        <v>971</v>
      </c>
      <c r="C501" s="1" t="s">
        <v>1932</v>
      </c>
      <c r="D501" s="1">
        <v>6</v>
      </c>
      <c r="E501" s="1" t="s">
        <v>68</v>
      </c>
      <c r="F501" s="1" t="s">
        <v>1933</v>
      </c>
      <c r="G501" s="1" t="s">
        <v>1932</v>
      </c>
      <c r="H501" s="1" t="s">
        <v>1934</v>
      </c>
      <c r="I501" s="1">
        <v>1995</v>
      </c>
      <c r="J501" s="1" t="s">
        <v>95</v>
      </c>
      <c r="K501"/>
      <c r="L501"/>
      <c r="M501"/>
      <c r="N501"/>
      <c r="O501"/>
      <c r="P501"/>
      <c r="Q501"/>
      <c r="R501"/>
      <c r="S501"/>
      <c r="T501"/>
      <c r="U501"/>
      <c r="V501"/>
      <c r="W501"/>
      <c r="X501"/>
      <c r="Y501"/>
      <c r="Z501"/>
      <c r="AA501" s="1" t="s">
        <v>178</v>
      </c>
      <c r="AB501" s="1"/>
      <c r="AC501" s="1" t="s">
        <v>148</v>
      </c>
      <c r="AE501" s="1" t="s">
        <v>75</v>
      </c>
      <c r="AF501" s="1" t="s">
        <v>175</v>
      </c>
      <c r="AG501" s="1" t="s">
        <v>164</v>
      </c>
      <c r="AI501" s="1" t="s">
        <v>87</v>
      </c>
      <c r="AJ501" s="1" t="s">
        <v>309</v>
      </c>
      <c r="AK501" s="1" t="s">
        <v>80</v>
      </c>
      <c r="AM501" s="1" t="s">
        <v>167</v>
      </c>
      <c r="AN501" s="1" t="s">
        <v>739</v>
      </c>
      <c r="AO501" s="1" t="s">
        <v>83</v>
      </c>
      <c r="AP501" s="1" t="s">
        <v>83</v>
      </c>
      <c r="AQ501" s="1" t="s">
        <v>196</v>
      </c>
      <c r="AR501" s="1" t="s">
        <v>105</v>
      </c>
      <c r="AS501" s="1" t="s">
        <v>78</v>
      </c>
      <c r="AT501" s="1" t="s">
        <v>228</v>
      </c>
      <c r="AU501" s="1" t="s">
        <v>78</v>
      </c>
      <c r="AV501" s="1" t="s">
        <v>87</v>
      </c>
      <c r="AX501" s="1" t="s">
        <v>88</v>
      </c>
      <c r="AZ501" s="1" t="s">
        <v>89</v>
      </c>
      <c r="BA501" s="1" t="s">
        <v>89</v>
      </c>
      <c r="BB501" s="1" t="s">
        <v>665</v>
      </c>
      <c r="BC501" s="1" t="s">
        <v>665</v>
      </c>
      <c r="BD501" s="1" t="s">
        <v>137</v>
      </c>
      <c r="BE501" s="1" t="s">
        <v>93</v>
      </c>
      <c r="BF501" s="1" t="s">
        <v>93</v>
      </c>
      <c r="BG501" s="1" t="s">
        <v>93</v>
      </c>
      <c r="BH501" s="1" t="s">
        <v>93</v>
      </c>
      <c r="BI501" s="1" t="s">
        <v>93</v>
      </c>
      <c r="BJ501" s="1" t="s">
        <v>93</v>
      </c>
      <c r="BK501" s="1" t="s">
        <v>138</v>
      </c>
      <c r="BL501" s="1" t="s">
        <v>138</v>
      </c>
      <c r="BM501" s="1" t="s">
        <v>691</v>
      </c>
      <c r="BN501" s="1" t="s">
        <v>139</v>
      </c>
      <c r="BO501" s="1" t="s">
        <v>78</v>
      </c>
      <c r="BP501" s="1" t="s">
        <v>667</v>
      </c>
    </row>
    <row r="502" spans="2:70" ht="14.85" customHeight="1">
      <c r="B502" s="1">
        <v>972</v>
      </c>
      <c r="C502" s="1" t="s">
        <v>1935</v>
      </c>
      <c r="D502" s="1">
        <v>6</v>
      </c>
      <c r="E502" s="1" t="s">
        <v>68</v>
      </c>
      <c r="F502" s="1" t="s">
        <v>1936</v>
      </c>
      <c r="G502" s="1" t="s">
        <v>1935</v>
      </c>
      <c r="H502" s="1" t="s">
        <v>1937</v>
      </c>
      <c r="I502" s="1">
        <v>2012</v>
      </c>
      <c r="J502" s="1" t="s">
        <v>126</v>
      </c>
      <c r="K502"/>
      <c r="L502"/>
      <c r="M502"/>
      <c r="N502"/>
      <c r="O502"/>
      <c r="P502" s="1" t="s">
        <v>99</v>
      </c>
      <c r="Q502"/>
      <c r="R502"/>
      <c r="S502"/>
      <c r="T502"/>
      <c r="U502"/>
      <c r="V502"/>
      <c r="W502"/>
      <c r="X502"/>
      <c r="Y502"/>
      <c r="Z502"/>
      <c r="AA502"/>
      <c r="AB502"/>
      <c r="AC502" s="1" t="s">
        <v>74</v>
      </c>
      <c r="AE502" s="1" t="s">
        <v>162</v>
      </c>
      <c r="AF502" s="1" t="s">
        <v>76</v>
      </c>
      <c r="AG502" s="1" t="s">
        <v>632</v>
      </c>
      <c r="AI502" s="1" t="s">
        <v>87</v>
      </c>
      <c r="AJ502" s="1" t="s">
        <v>79</v>
      </c>
      <c r="AK502" s="1" t="s">
        <v>166</v>
      </c>
      <c r="AM502" s="1" t="s">
        <v>222</v>
      </c>
      <c r="AN502" s="1" t="s">
        <v>705</v>
      </c>
      <c r="AO502" s="1" t="s">
        <v>84</v>
      </c>
      <c r="AP502" s="1" t="s">
        <v>104</v>
      </c>
      <c r="AQ502" s="1" t="s">
        <v>85</v>
      </c>
      <c r="AR502" s="1" t="s">
        <v>86</v>
      </c>
      <c r="AS502" s="1" t="s">
        <v>87</v>
      </c>
      <c r="AU502" s="1" t="s">
        <v>88</v>
      </c>
      <c r="AV502" s="1" t="s">
        <v>78</v>
      </c>
      <c r="AW502" s="1" t="s">
        <v>106</v>
      </c>
      <c r="AX502" s="1" t="s">
        <v>87</v>
      </c>
      <c r="AY502" s="1" t="s">
        <v>107</v>
      </c>
      <c r="AZ502" s="1" t="s">
        <v>89</v>
      </c>
      <c r="BA502" s="1" t="s">
        <v>89</v>
      </c>
      <c r="BB502" s="1" t="s">
        <v>659</v>
      </c>
      <c r="BC502" s="1" t="s">
        <v>659</v>
      </c>
      <c r="BD502" s="1" t="s">
        <v>144</v>
      </c>
      <c r="BE502" s="1" t="s">
        <v>92</v>
      </c>
      <c r="BF502" s="1" t="s">
        <v>92</v>
      </c>
      <c r="BG502" s="1" t="s">
        <v>93</v>
      </c>
      <c r="BH502" s="1" t="s">
        <v>93</v>
      </c>
      <c r="BI502" s="1" t="s">
        <v>92</v>
      </c>
      <c r="BJ502" s="1" t="s">
        <v>93</v>
      </c>
      <c r="BK502" s="1" t="s">
        <v>138</v>
      </c>
      <c r="BL502" s="1" t="s">
        <v>94</v>
      </c>
      <c r="BM502" s="1" t="s">
        <v>691</v>
      </c>
      <c r="BN502" s="1" t="s">
        <v>177</v>
      </c>
      <c r="BO502" s="1" t="s">
        <v>78</v>
      </c>
      <c r="BP502" s="1" t="s">
        <v>677</v>
      </c>
      <c r="BR502" s="1" t="s">
        <v>1938</v>
      </c>
    </row>
    <row r="503" spans="2:70" ht="14.85" customHeight="1">
      <c r="B503" s="1">
        <v>973</v>
      </c>
      <c r="C503" s="1" t="s">
        <v>1939</v>
      </c>
      <c r="D503" s="1">
        <v>6</v>
      </c>
      <c r="E503" s="1" t="s">
        <v>68</v>
      </c>
      <c r="F503" s="1" t="s">
        <v>1940</v>
      </c>
      <c r="G503" s="1" t="s">
        <v>1939</v>
      </c>
      <c r="H503" s="1" t="s">
        <v>1941</v>
      </c>
      <c r="I503" s="1">
        <v>2013</v>
      </c>
      <c r="J503" s="1" t="s">
        <v>126</v>
      </c>
      <c r="K503"/>
      <c r="L503"/>
      <c r="M503"/>
      <c r="N503"/>
      <c r="O503"/>
      <c r="P503" s="1" t="s">
        <v>569</v>
      </c>
      <c r="Q503"/>
      <c r="R503"/>
      <c r="S503"/>
      <c r="T503"/>
      <c r="U503"/>
      <c r="V503"/>
      <c r="W503"/>
      <c r="X503"/>
      <c r="Y503"/>
      <c r="Z503"/>
      <c r="AA503"/>
      <c r="AB503"/>
      <c r="AC503" s="1" t="s">
        <v>74</v>
      </c>
      <c r="AE503" s="1" t="s">
        <v>87</v>
      </c>
      <c r="AF503" s="1" t="s">
        <v>76</v>
      </c>
      <c r="AG503" s="1" t="s">
        <v>77</v>
      </c>
      <c r="AI503" s="1" t="s">
        <v>78</v>
      </c>
      <c r="AJ503" s="1" t="s">
        <v>116</v>
      </c>
      <c r="AK503" s="1" t="s">
        <v>103</v>
      </c>
      <c r="AN503" s="1" t="s">
        <v>657</v>
      </c>
      <c r="AO503" s="1" t="s">
        <v>83</v>
      </c>
      <c r="AP503" s="1" t="s">
        <v>84</v>
      </c>
      <c r="AQ503" s="1" t="s">
        <v>118</v>
      </c>
      <c r="AR503" s="1" t="s">
        <v>86</v>
      </c>
      <c r="AS503" s="1" t="s">
        <v>87</v>
      </c>
      <c r="AU503" s="1" t="s">
        <v>88</v>
      </c>
      <c r="AV503" s="1" t="s">
        <v>78</v>
      </c>
      <c r="AW503" s="1" t="s">
        <v>119</v>
      </c>
      <c r="AX503" s="1" t="s">
        <v>87</v>
      </c>
      <c r="AY503" s="1" t="s">
        <v>107</v>
      </c>
      <c r="AZ503" s="1" t="s">
        <v>170</v>
      </c>
      <c r="BA503" s="1" t="s">
        <v>170</v>
      </c>
      <c r="BB503" s="1" t="s">
        <v>698</v>
      </c>
      <c r="BC503" s="1" t="s">
        <v>665</v>
      </c>
      <c r="BD503" s="1" t="s">
        <v>144</v>
      </c>
      <c r="BE503" s="1" t="s">
        <v>123</v>
      </c>
      <c r="BF503" s="1" t="s">
        <v>92</v>
      </c>
      <c r="BG503" s="1" t="s">
        <v>123</v>
      </c>
      <c r="BH503" s="1" t="s">
        <v>92</v>
      </c>
      <c r="BI503" s="1" t="s">
        <v>122</v>
      </c>
      <c r="BJ503" s="1" t="s">
        <v>92</v>
      </c>
      <c r="BK503" s="1" t="s">
        <v>94</v>
      </c>
      <c r="BL503" s="1" t="s">
        <v>94</v>
      </c>
      <c r="BM503" s="1" t="s">
        <v>691</v>
      </c>
      <c r="BN503" s="1" t="s">
        <v>125</v>
      </c>
      <c r="BO503" s="1" t="s">
        <v>78</v>
      </c>
      <c r="BP503" s="1" t="s">
        <v>667</v>
      </c>
    </row>
    <row r="504" spans="2:70" ht="14.85" customHeight="1">
      <c r="B504" s="1">
        <v>975</v>
      </c>
      <c r="C504" s="1" t="s">
        <v>1942</v>
      </c>
      <c r="D504" s="1">
        <v>6</v>
      </c>
      <c r="E504" s="1" t="s">
        <v>68</v>
      </c>
      <c r="F504" s="1" t="s">
        <v>1943</v>
      </c>
      <c r="G504" s="1" t="s">
        <v>1942</v>
      </c>
      <c r="H504" s="1" t="s">
        <v>1944</v>
      </c>
      <c r="I504" s="1">
        <v>2009</v>
      </c>
      <c r="J504" s="1" t="s">
        <v>95</v>
      </c>
      <c r="K504"/>
      <c r="L504"/>
      <c r="M504"/>
      <c r="N504"/>
      <c r="O504"/>
      <c r="P504"/>
      <c r="Q504"/>
      <c r="R504"/>
      <c r="S504"/>
      <c r="T504"/>
      <c r="U504"/>
      <c r="V504"/>
      <c r="W504"/>
      <c r="X504"/>
      <c r="Y504"/>
      <c r="Z504"/>
      <c r="AA504" s="1" t="s">
        <v>911</v>
      </c>
      <c r="AB504" s="1"/>
      <c r="AC504" s="1" t="s">
        <v>74</v>
      </c>
      <c r="AE504" s="1" t="s">
        <v>162</v>
      </c>
      <c r="AF504" s="1" t="s">
        <v>175</v>
      </c>
      <c r="AG504" s="1" t="s">
        <v>164</v>
      </c>
      <c r="AI504" s="1" t="s">
        <v>87</v>
      </c>
      <c r="AJ504" s="1" t="s">
        <v>79</v>
      </c>
      <c r="AK504" s="1" t="s">
        <v>80</v>
      </c>
      <c r="AM504" s="1" t="s">
        <v>81</v>
      </c>
      <c r="AN504" s="1" t="s">
        <v>657</v>
      </c>
      <c r="AO504" s="1" t="s">
        <v>83</v>
      </c>
      <c r="AP504" s="1" t="s">
        <v>104</v>
      </c>
      <c r="AQ504" s="1" t="s">
        <v>196</v>
      </c>
      <c r="AR504" s="1" t="s">
        <v>169</v>
      </c>
      <c r="AS504" s="1" t="s">
        <v>87</v>
      </c>
      <c r="AU504" s="1" t="s">
        <v>88</v>
      </c>
      <c r="AV504" s="1" t="s">
        <v>78</v>
      </c>
      <c r="AW504" s="1" t="s">
        <v>119</v>
      </c>
      <c r="AX504" s="1" t="s">
        <v>87</v>
      </c>
      <c r="AY504" s="1" t="s">
        <v>107</v>
      </c>
      <c r="AZ504" s="1" t="s">
        <v>89</v>
      </c>
      <c r="BA504" s="1" t="s">
        <v>89</v>
      </c>
      <c r="BB504" s="1" t="s">
        <v>665</v>
      </c>
      <c r="BC504" s="1" t="s">
        <v>665</v>
      </c>
      <c r="BD504" s="1" t="s">
        <v>91</v>
      </c>
      <c r="BE504" s="1" t="s">
        <v>93</v>
      </c>
      <c r="BF504" s="1" t="s">
        <v>93</v>
      </c>
      <c r="BG504" s="1" t="s">
        <v>93</v>
      </c>
      <c r="BH504" s="1" t="s">
        <v>93</v>
      </c>
      <c r="BI504" s="1" t="s">
        <v>92</v>
      </c>
      <c r="BJ504" s="1" t="s">
        <v>93</v>
      </c>
      <c r="BK504" s="1" t="s">
        <v>94</v>
      </c>
      <c r="BL504" s="1" t="s">
        <v>138</v>
      </c>
      <c r="BM504" s="1" t="s">
        <v>691</v>
      </c>
      <c r="BN504" s="1" t="s">
        <v>177</v>
      </c>
      <c r="BO504" s="1" t="s">
        <v>87</v>
      </c>
    </row>
    <row r="505" spans="2:70" ht="14.85" customHeight="1">
      <c r="B505" s="1">
        <v>976</v>
      </c>
      <c r="C505" s="1" t="s">
        <v>1945</v>
      </c>
      <c r="D505" s="1">
        <v>6</v>
      </c>
      <c r="E505" s="1" t="s">
        <v>68</v>
      </c>
      <c r="F505" s="1" t="s">
        <v>1946</v>
      </c>
      <c r="G505" s="1" t="s">
        <v>1945</v>
      </c>
      <c r="H505" s="1" t="s">
        <v>1947</v>
      </c>
      <c r="I505" s="1">
        <v>2013</v>
      </c>
      <c r="J505" s="1" t="s">
        <v>126</v>
      </c>
      <c r="K505"/>
      <c r="L505"/>
      <c r="M505"/>
      <c r="N505"/>
      <c r="O505"/>
      <c r="P505" s="1" t="s">
        <v>99</v>
      </c>
      <c r="Q505"/>
      <c r="R505"/>
      <c r="S505"/>
      <c r="T505"/>
      <c r="U505"/>
      <c r="V505"/>
      <c r="W505"/>
      <c r="X505"/>
      <c r="Y505"/>
      <c r="Z505"/>
      <c r="AA505"/>
      <c r="AB505"/>
      <c r="AC505" s="1" t="s">
        <v>148</v>
      </c>
      <c r="AE505" s="1" t="s">
        <v>75</v>
      </c>
      <c r="AF505" s="1" t="s">
        <v>175</v>
      </c>
      <c r="AG505" s="1" t="s">
        <v>164</v>
      </c>
      <c r="AI505" s="1" t="s">
        <v>78</v>
      </c>
      <c r="AJ505" s="1" t="s">
        <v>79</v>
      </c>
      <c r="AK505" s="1" t="s">
        <v>103</v>
      </c>
      <c r="AM505" s="1" t="s">
        <v>167</v>
      </c>
      <c r="AN505" s="1" t="s">
        <v>657</v>
      </c>
      <c r="AO505" s="1" t="s">
        <v>104</v>
      </c>
      <c r="AP505" s="1" t="s">
        <v>104</v>
      </c>
      <c r="AQ505" s="1" t="s">
        <v>85</v>
      </c>
      <c r="AR505" s="1" t="s">
        <v>130</v>
      </c>
      <c r="AS505" s="1" t="s">
        <v>87</v>
      </c>
      <c r="AU505" s="1" t="s">
        <v>88</v>
      </c>
      <c r="AV505" s="1" t="s">
        <v>87</v>
      </c>
      <c r="AX505" s="1" t="s">
        <v>88</v>
      </c>
      <c r="AZ505" s="1" t="s">
        <v>89</v>
      </c>
      <c r="BA505" s="1" t="s">
        <v>89</v>
      </c>
      <c r="BB505" s="1" t="s">
        <v>665</v>
      </c>
      <c r="BC505" s="1" t="s">
        <v>665</v>
      </c>
      <c r="BD505" s="1" t="s">
        <v>91</v>
      </c>
      <c r="BE505" s="1" t="s">
        <v>93</v>
      </c>
      <c r="BF505" s="1" t="s">
        <v>93</v>
      </c>
      <c r="BG505" s="1" t="s">
        <v>93</v>
      </c>
      <c r="BH505" s="1" t="s">
        <v>93</v>
      </c>
      <c r="BI505" s="1" t="s">
        <v>93</v>
      </c>
      <c r="BJ505" s="1" t="s">
        <v>92</v>
      </c>
      <c r="BK505" s="1" t="s">
        <v>94</v>
      </c>
      <c r="BL505" s="1" t="s">
        <v>94</v>
      </c>
      <c r="BM505" s="1" t="s">
        <v>109</v>
      </c>
      <c r="BN505" s="1" t="s">
        <v>125</v>
      </c>
      <c r="BO505" s="1" t="s">
        <v>78</v>
      </c>
      <c r="BP505" s="1" t="s">
        <v>677</v>
      </c>
    </row>
    <row r="506" spans="2:70" ht="14.85" customHeight="1">
      <c r="B506" s="1">
        <v>979</v>
      </c>
      <c r="C506" s="1" t="s">
        <v>1948</v>
      </c>
      <c r="D506" s="1">
        <v>6</v>
      </c>
      <c r="E506" s="1" t="s">
        <v>68</v>
      </c>
      <c r="F506" s="1" t="s">
        <v>1949</v>
      </c>
      <c r="G506" s="1" t="s">
        <v>1948</v>
      </c>
      <c r="H506" s="1" t="s">
        <v>1950</v>
      </c>
      <c r="I506" s="1">
        <v>2008</v>
      </c>
      <c r="J506" s="1" t="s">
        <v>161</v>
      </c>
      <c r="K506"/>
      <c r="L506"/>
      <c r="M506"/>
      <c r="N506"/>
      <c r="O506" s="1" t="s">
        <v>98</v>
      </c>
      <c r="P506"/>
      <c r="Q506"/>
      <c r="R506"/>
      <c r="S506"/>
      <c r="T506"/>
      <c r="U506"/>
      <c r="V506"/>
      <c r="W506"/>
      <c r="X506"/>
      <c r="Y506"/>
      <c r="Z506"/>
      <c r="AA506"/>
      <c r="AB506"/>
      <c r="AC506" s="1" t="s">
        <v>74</v>
      </c>
      <c r="AE506" s="1" t="s">
        <v>87</v>
      </c>
      <c r="AF506" s="1" t="s">
        <v>100</v>
      </c>
      <c r="AG506" s="1" t="s">
        <v>77</v>
      </c>
      <c r="AI506" s="1" t="s">
        <v>87</v>
      </c>
      <c r="AJ506" s="1" t="s">
        <v>149</v>
      </c>
      <c r="AK506" s="1" t="s">
        <v>103</v>
      </c>
      <c r="AN506" s="1" t="s">
        <v>739</v>
      </c>
      <c r="AO506" s="1" t="s">
        <v>104</v>
      </c>
      <c r="AP506" s="1" t="s">
        <v>104</v>
      </c>
      <c r="AQ506" s="1" t="s">
        <v>85</v>
      </c>
      <c r="AR506" s="1" t="s">
        <v>105</v>
      </c>
      <c r="AS506" s="1" t="s">
        <v>87</v>
      </c>
      <c r="AU506" s="1" t="s">
        <v>88</v>
      </c>
      <c r="AV506" s="1" t="s">
        <v>78</v>
      </c>
      <c r="AW506" s="1" t="s">
        <v>106</v>
      </c>
      <c r="AX506" s="1" t="s">
        <v>87</v>
      </c>
      <c r="AY506" s="1" t="s">
        <v>107</v>
      </c>
      <c r="AZ506" s="1" t="s">
        <v>89</v>
      </c>
      <c r="BA506" s="1" t="s">
        <v>89</v>
      </c>
      <c r="BB506" s="1" t="s">
        <v>659</v>
      </c>
      <c r="BC506" s="1" t="s">
        <v>665</v>
      </c>
      <c r="BD506" s="1" t="s">
        <v>91</v>
      </c>
      <c r="BE506" s="1" t="s">
        <v>92</v>
      </c>
      <c r="BF506" s="1" t="s">
        <v>92</v>
      </c>
      <c r="BG506" s="1" t="s">
        <v>92</v>
      </c>
      <c r="BH506" s="1" t="s">
        <v>92</v>
      </c>
      <c r="BI506" s="1" t="s">
        <v>123</v>
      </c>
      <c r="BJ506" s="1" t="s">
        <v>92</v>
      </c>
      <c r="BK506" s="1" t="s">
        <v>94</v>
      </c>
      <c r="BL506" s="1" t="s">
        <v>94</v>
      </c>
      <c r="BM506" s="1" t="s">
        <v>672</v>
      </c>
      <c r="BN506" s="1" t="s">
        <v>177</v>
      </c>
      <c r="BO506" s="1" t="s">
        <v>78</v>
      </c>
      <c r="BP506" s="1" t="s">
        <v>667</v>
      </c>
    </row>
    <row r="507" spans="2:70" ht="14.85" customHeight="1">
      <c r="B507" s="1">
        <v>983</v>
      </c>
      <c r="C507" s="1" t="s">
        <v>1951</v>
      </c>
      <c r="D507" s="1">
        <v>6</v>
      </c>
      <c r="E507" s="1" t="s">
        <v>68</v>
      </c>
      <c r="F507" s="1" t="s">
        <v>1952</v>
      </c>
      <c r="G507" s="1" t="s">
        <v>1951</v>
      </c>
      <c r="H507" s="1" t="s">
        <v>1953</v>
      </c>
      <c r="I507" s="1">
        <v>2004</v>
      </c>
      <c r="J507" s="1" t="s">
        <v>97</v>
      </c>
      <c r="K507"/>
      <c r="L507"/>
      <c r="M507"/>
      <c r="N507"/>
      <c r="O507"/>
      <c r="P507"/>
      <c r="Q507"/>
      <c r="R507"/>
      <c r="S507"/>
      <c r="T507"/>
      <c r="U507"/>
      <c r="V507"/>
      <c r="W507"/>
      <c r="X507" s="1" t="s">
        <v>326</v>
      </c>
      <c r="Y507"/>
      <c r="Z507"/>
      <c r="AA507"/>
      <c r="AB507"/>
      <c r="AC507" s="1" t="s">
        <v>74</v>
      </c>
      <c r="AE507" s="1" t="s">
        <v>162</v>
      </c>
      <c r="AF507" s="1" t="s">
        <v>175</v>
      </c>
      <c r="AG507" s="1" t="s">
        <v>164</v>
      </c>
      <c r="AI507" s="1" t="s">
        <v>87</v>
      </c>
      <c r="AJ507" s="1" t="s">
        <v>309</v>
      </c>
      <c r="AK507" s="1" t="s">
        <v>80</v>
      </c>
      <c r="AM507" s="1" t="s">
        <v>222</v>
      </c>
      <c r="AN507" s="1" t="s">
        <v>657</v>
      </c>
      <c r="AO507" s="1" t="s">
        <v>83</v>
      </c>
      <c r="AP507" s="1" t="s">
        <v>84</v>
      </c>
      <c r="AQ507" s="1" t="s">
        <v>196</v>
      </c>
      <c r="AR507" s="1" t="s">
        <v>105</v>
      </c>
      <c r="AS507" s="1" t="s">
        <v>87</v>
      </c>
      <c r="AU507" s="1" t="s">
        <v>88</v>
      </c>
      <c r="AV507" s="1" t="s">
        <v>78</v>
      </c>
      <c r="AW507" s="1" t="s">
        <v>119</v>
      </c>
      <c r="AX507" s="1" t="s">
        <v>78</v>
      </c>
      <c r="AY507" s="1" t="s">
        <v>102</v>
      </c>
      <c r="AZ507" s="1" t="s">
        <v>170</v>
      </c>
      <c r="BA507" s="1" t="s">
        <v>170</v>
      </c>
      <c r="BB507" s="1" t="s">
        <v>230</v>
      </c>
      <c r="BC507" s="1" t="s">
        <v>659</v>
      </c>
      <c r="BD507" s="1" t="s">
        <v>91</v>
      </c>
      <c r="BE507" s="1" t="s">
        <v>123</v>
      </c>
      <c r="BF507" s="1" t="s">
        <v>92</v>
      </c>
      <c r="BG507" s="1" t="s">
        <v>92</v>
      </c>
      <c r="BH507" s="1" t="s">
        <v>92</v>
      </c>
      <c r="BI507" s="1" t="s">
        <v>92</v>
      </c>
      <c r="BJ507" s="1" t="s">
        <v>92</v>
      </c>
      <c r="BK507" s="1" t="s">
        <v>94</v>
      </c>
      <c r="BL507" s="1" t="s">
        <v>94</v>
      </c>
      <c r="BM507" s="1" t="s">
        <v>691</v>
      </c>
      <c r="BN507" s="1" t="s">
        <v>208</v>
      </c>
      <c r="BO507" s="1" t="s">
        <v>78</v>
      </c>
      <c r="BP507" s="1" t="s">
        <v>687</v>
      </c>
    </row>
    <row r="508" spans="2:70" ht="14.85" customHeight="1">
      <c r="B508" s="1">
        <v>985</v>
      </c>
      <c r="C508" s="1" t="s">
        <v>1954</v>
      </c>
      <c r="D508" s="1">
        <v>6</v>
      </c>
      <c r="E508" s="1" t="s">
        <v>68</v>
      </c>
      <c r="F508" s="1" t="s">
        <v>1955</v>
      </c>
      <c r="G508" s="1" t="s">
        <v>1954</v>
      </c>
      <c r="H508" s="1" t="s">
        <v>1956</v>
      </c>
      <c r="I508" s="1">
        <v>1974</v>
      </c>
      <c r="J508" s="1" t="s">
        <v>95</v>
      </c>
      <c r="K508"/>
      <c r="L508"/>
      <c r="M508"/>
      <c r="N508"/>
      <c r="O508"/>
      <c r="P508"/>
      <c r="Q508"/>
      <c r="R508"/>
      <c r="S508"/>
      <c r="T508"/>
      <c r="U508"/>
      <c r="V508"/>
      <c r="W508"/>
      <c r="X508"/>
      <c r="Y508"/>
      <c r="Z508"/>
      <c r="AA508" s="1" t="s">
        <v>844</v>
      </c>
      <c r="AB508" s="1"/>
      <c r="AC508" s="1" t="s">
        <v>148</v>
      </c>
      <c r="AE508" s="1" t="s">
        <v>162</v>
      </c>
      <c r="AF508" s="1" t="s">
        <v>76</v>
      </c>
      <c r="AG508" s="1" t="s">
        <v>77</v>
      </c>
      <c r="AI508" s="1" t="s">
        <v>78</v>
      </c>
      <c r="AJ508" s="1" t="s">
        <v>309</v>
      </c>
      <c r="AK508" s="1" t="s">
        <v>80</v>
      </c>
      <c r="AM508" s="1" t="s">
        <v>222</v>
      </c>
      <c r="AN508" s="1" t="s">
        <v>657</v>
      </c>
      <c r="AO508" s="1" t="s">
        <v>104</v>
      </c>
      <c r="AP508" s="1" t="s">
        <v>104</v>
      </c>
      <c r="AQ508" s="1" t="s">
        <v>85</v>
      </c>
      <c r="AR508" s="1" t="s">
        <v>105</v>
      </c>
      <c r="AS508" s="1" t="s">
        <v>87</v>
      </c>
      <c r="AU508" s="1" t="s">
        <v>88</v>
      </c>
      <c r="AV508" s="1" t="s">
        <v>78</v>
      </c>
      <c r="AW508" s="1" t="s">
        <v>106</v>
      </c>
      <c r="AX508" s="1" t="s">
        <v>87</v>
      </c>
      <c r="AY508" s="1" t="s">
        <v>159</v>
      </c>
      <c r="AZ508" s="1" t="s">
        <v>89</v>
      </c>
      <c r="BA508" s="1" t="s">
        <v>89</v>
      </c>
      <c r="BB508" s="1" t="s">
        <v>665</v>
      </c>
      <c r="BC508" s="1" t="s">
        <v>665</v>
      </c>
      <c r="BD508" s="1" t="s">
        <v>137</v>
      </c>
      <c r="BE508" s="1" t="s">
        <v>93</v>
      </c>
      <c r="BF508" s="1" t="s">
        <v>93</v>
      </c>
      <c r="BG508" s="1" t="s">
        <v>92</v>
      </c>
      <c r="BH508" s="1" t="s">
        <v>92</v>
      </c>
      <c r="BI508" s="1" t="s">
        <v>92</v>
      </c>
      <c r="BJ508" s="1" t="s">
        <v>92</v>
      </c>
      <c r="BK508" s="1" t="s">
        <v>94</v>
      </c>
      <c r="BL508" s="1" t="s">
        <v>94</v>
      </c>
      <c r="BM508" s="1" t="s">
        <v>672</v>
      </c>
      <c r="BN508" s="1" t="s">
        <v>139</v>
      </c>
      <c r="BO508" s="1" t="s">
        <v>78</v>
      </c>
      <c r="BP508" s="1" t="s">
        <v>687</v>
      </c>
    </row>
    <row r="509" spans="2:70" ht="14.85" customHeight="1">
      <c r="B509" s="1">
        <v>986</v>
      </c>
      <c r="C509" s="1" t="s">
        <v>1957</v>
      </c>
      <c r="D509" s="1">
        <v>6</v>
      </c>
      <c r="E509" s="1" t="s">
        <v>68</v>
      </c>
      <c r="F509" s="1" t="s">
        <v>1958</v>
      </c>
      <c r="G509" s="1" t="s">
        <v>1957</v>
      </c>
      <c r="H509" s="1" t="s">
        <v>558</v>
      </c>
      <c r="I509" s="1">
        <v>2012</v>
      </c>
      <c r="J509" s="1" t="s">
        <v>126</v>
      </c>
      <c r="K509"/>
      <c r="L509"/>
      <c r="M509"/>
      <c r="N509"/>
      <c r="O509"/>
      <c r="P509" s="1" t="s">
        <v>99</v>
      </c>
      <c r="Q509"/>
      <c r="R509"/>
      <c r="S509"/>
      <c r="T509"/>
      <c r="U509"/>
      <c r="V509"/>
      <c r="W509"/>
      <c r="X509"/>
      <c r="Y509"/>
      <c r="Z509"/>
      <c r="AA509"/>
      <c r="AB509"/>
      <c r="AC509" s="1" t="s">
        <v>74</v>
      </c>
      <c r="AE509" s="1" t="s">
        <v>162</v>
      </c>
      <c r="AF509" s="1" t="s">
        <v>163</v>
      </c>
      <c r="AG509" s="1" t="s">
        <v>101</v>
      </c>
      <c r="AI509" s="1" t="s">
        <v>87</v>
      </c>
      <c r="AJ509" s="1" t="s">
        <v>149</v>
      </c>
      <c r="AK509" s="1" t="s">
        <v>103</v>
      </c>
      <c r="AM509" s="1" t="s">
        <v>81</v>
      </c>
      <c r="AN509" s="1" t="s">
        <v>739</v>
      </c>
      <c r="AO509" s="1" t="s">
        <v>104</v>
      </c>
      <c r="AP509" s="1" t="s">
        <v>83</v>
      </c>
      <c r="AQ509" s="1" t="s">
        <v>85</v>
      </c>
      <c r="AR509" s="1" t="s">
        <v>105</v>
      </c>
      <c r="AS509" s="1" t="s">
        <v>87</v>
      </c>
      <c r="AU509" s="1" t="s">
        <v>88</v>
      </c>
      <c r="AV509" s="1" t="s">
        <v>78</v>
      </c>
      <c r="AW509" s="1" t="s">
        <v>119</v>
      </c>
      <c r="AX509" s="1" t="s">
        <v>87</v>
      </c>
      <c r="AY509" s="1" t="s">
        <v>107</v>
      </c>
      <c r="AZ509" s="1" t="s">
        <v>89</v>
      </c>
      <c r="BA509" s="1" t="s">
        <v>89</v>
      </c>
      <c r="BB509" s="1" t="s">
        <v>659</v>
      </c>
      <c r="BC509" s="1" t="s">
        <v>665</v>
      </c>
      <c r="BD509" s="1" t="s">
        <v>144</v>
      </c>
      <c r="BE509" s="1" t="s">
        <v>93</v>
      </c>
      <c r="BF509" s="1" t="s">
        <v>92</v>
      </c>
      <c r="BG509" s="1" t="s">
        <v>92</v>
      </c>
      <c r="BH509" s="1" t="s">
        <v>92</v>
      </c>
      <c r="BI509" s="1" t="s">
        <v>123</v>
      </c>
      <c r="BJ509" s="1" t="s">
        <v>92</v>
      </c>
      <c r="BK509" s="1" t="s">
        <v>94</v>
      </c>
      <c r="BL509" s="1" t="s">
        <v>94</v>
      </c>
      <c r="BM509" s="1" t="s">
        <v>691</v>
      </c>
      <c r="BN509" s="1" t="s">
        <v>125</v>
      </c>
      <c r="BO509" s="1" t="s">
        <v>78</v>
      </c>
      <c r="BP509" s="1" t="s">
        <v>677</v>
      </c>
    </row>
    <row r="510" spans="2:70" ht="14.85" customHeight="1">
      <c r="B510" s="1">
        <v>987</v>
      </c>
      <c r="C510" s="1" t="s">
        <v>1959</v>
      </c>
      <c r="D510" s="1">
        <v>6</v>
      </c>
      <c r="E510" s="1" t="s">
        <v>68</v>
      </c>
      <c r="F510" s="1" t="s">
        <v>1960</v>
      </c>
      <c r="G510" s="1" t="s">
        <v>1959</v>
      </c>
      <c r="H510" s="1" t="s">
        <v>1961</v>
      </c>
      <c r="I510" s="1">
        <v>2014</v>
      </c>
      <c r="J510" s="1" t="s">
        <v>95</v>
      </c>
      <c r="K510"/>
      <c r="L510"/>
      <c r="M510"/>
      <c r="N510"/>
      <c r="O510"/>
      <c r="P510"/>
      <c r="Q510"/>
      <c r="R510"/>
      <c r="S510"/>
      <c r="T510"/>
      <c r="U510"/>
      <c r="V510"/>
      <c r="W510"/>
      <c r="X510"/>
      <c r="Y510"/>
      <c r="Z510"/>
      <c r="AA510" s="1" t="s">
        <v>178</v>
      </c>
      <c r="AB510" s="1"/>
      <c r="AC510" s="1" t="s">
        <v>74</v>
      </c>
      <c r="AE510" s="1" t="s">
        <v>75</v>
      </c>
      <c r="AF510" s="1" t="s">
        <v>175</v>
      </c>
      <c r="AG510" s="1" t="s">
        <v>164</v>
      </c>
      <c r="AI510" s="1" t="s">
        <v>87</v>
      </c>
      <c r="AJ510" s="1" t="s">
        <v>165</v>
      </c>
      <c r="AK510" s="1" t="s">
        <v>80</v>
      </c>
      <c r="AM510" s="1" t="s">
        <v>222</v>
      </c>
      <c r="AN510" s="1" t="s">
        <v>718</v>
      </c>
      <c r="AO510" s="1" t="s">
        <v>104</v>
      </c>
      <c r="AP510" s="1" t="s">
        <v>104</v>
      </c>
      <c r="AQ510" s="1" t="s">
        <v>85</v>
      </c>
      <c r="AR510" s="1" t="s">
        <v>105</v>
      </c>
      <c r="AS510" s="1" t="s">
        <v>87</v>
      </c>
      <c r="AU510" s="1" t="s">
        <v>88</v>
      </c>
      <c r="AV510" s="1" t="s">
        <v>78</v>
      </c>
      <c r="AW510" s="1" t="s">
        <v>106</v>
      </c>
      <c r="AX510" s="1" t="s">
        <v>87</v>
      </c>
      <c r="AY510" s="1" t="s">
        <v>107</v>
      </c>
      <c r="AZ510" s="1" t="s">
        <v>183</v>
      </c>
      <c r="BA510" s="1" t="s">
        <v>89</v>
      </c>
      <c r="BB510" s="1" t="s">
        <v>659</v>
      </c>
      <c r="BC510" s="1" t="s">
        <v>230</v>
      </c>
      <c r="BD510" s="1" t="s">
        <v>137</v>
      </c>
      <c r="BE510" s="1" t="s">
        <v>93</v>
      </c>
      <c r="BF510" s="1" t="s">
        <v>92</v>
      </c>
      <c r="BG510" s="1" t="s">
        <v>123</v>
      </c>
      <c r="BH510" s="1" t="s">
        <v>123</v>
      </c>
      <c r="BI510" s="1" t="s">
        <v>92</v>
      </c>
      <c r="BJ510" s="1" t="s">
        <v>92</v>
      </c>
      <c r="BK510" s="1" t="s">
        <v>94</v>
      </c>
      <c r="BL510" s="1" t="s">
        <v>94</v>
      </c>
      <c r="BM510" s="1" t="s">
        <v>691</v>
      </c>
      <c r="BN510" s="1" t="s">
        <v>125</v>
      </c>
      <c r="BO510" s="1" t="s">
        <v>78</v>
      </c>
      <c r="BP510" s="1" t="s">
        <v>687</v>
      </c>
    </row>
    <row r="511" spans="2:70" ht="14.85" customHeight="1">
      <c r="B511" s="1">
        <v>988</v>
      </c>
      <c r="C511" s="1" t="s">
        <v>1962</v>
      </c>
      <c r="D511" s="1">
        <v>6</v>
      </c>
      <c r="E511" s="1" t="s">
        <v>68</v>
      </c>
      <c r="F511" s="1" t="s">
        <v>1963</v>
      </c>
      <c r="G511" s="1" t="s">
        <v>1962</v>
      </c>
      <c r="H511" s="1" t="s">
        <v>1964</v>
      </c>
      <c r="I511" s="1">
        <v>2012</v>
      </c>
      <c r="J511" s="1" t="s">
        <v>126</v>
      </c>
      <c r="K511"/>
      <c r="L511"/>
      <c r="M511"/>
      <c r="N511"/>
      <c r="O511"/>
      <c r="P511" s="1" t="s">
        <v>99</v>
      </c>
      <c r="Q511"/>
      <c r="R511"/>
      <c r="S511"/>
      <c r="T511"/>
      <c r="U511"/>
      <c r="V511"/>
      <c r="W511"/>
      <c r="X511"/>
      <c r="Y511"/>
      <c r="Z511"/>
      <c r="AA511"/>
      <c r="AB511"/>
      <c r="AC511" s="1" t="s">
        <v>135</v>
      </c>
      <c r="AI511" s="1" t="s">
        <v>88</v>
      </c>
      <c r="AO511" s="1" t="s">
        <v>84</v>
      </c>
      <c r="AP511" s="1" t="s">
        <v>104</v>
      </c>
      <c r="AQ511" s="1" t="s">
        <v>85</v>
      </c>
      <c r="AR511" s="1" t="s">
        <v>130</v>
      </c>
      <c r="AS511" s="1" t="s">
        <v>87</v>
      </c>
      <c r="AU511" s="1" t="s">
        <v>88</v>
      </c>
      <c r="AV511" s="1" t="s">
        <v>78</v>
      </c>
      <c r="AW511" s="1" t="s">
        <v>158</v>
      </c>
      <c r="AX511" s="1" t="s">
        <v>87</v>
      </c>
      <c r="AY511" s="1" t="s">
        <v>159</v>
      </c>
      <c r="AZ511" s="1" t="s">
        <v>170</v>
      </c>
      <c r="BA511" s="1" t="s">
        <v>89</v>
      </c>
      <c r="BB511" s="1" t="s">
        <v>658</v>
      </c>
      <c r="BC511" s="1" t="s">
        <v>658</v>
      </c>
      <c r="BD511" s="1" t="s">
        <v>91</v>
      </c>
      <c r="BE511" s="1" t="s">
        <v>92</v>
      </c>
      <c r="BF511" s="1" t="s">
        <v>93</v>
      </c>
      <c r="BG511" s="1" t="s">
        <v>92</v>
      </c>
      <c r="BH511" s="1" t="s">
        <v>92</v>
      </c>
      <c r="BI511" s="1" t="s">
        <v>92</v>
      </c>
      <c r="BJ511" s="1" t="s">
        <v>93</v>
      </c>
      <c r="BK511" s="1" t="s">
        <v>94</v>
      </c>
      <c r="BL511" s="1" t="s">
        <v>124</v>
      </c>
      <c r="BM511" s="1" t="s">
        <v>666</v>
      </c>
      <c r="BN511" s="1" t="s">
        <v>177</v>
      </c>
      <c r="BO511" s="1" t="s">
        <v>78</v>
      </c>
      <c r="BP511" s="1" t="s">
        <v>667</v>
      </c>
    </row>
    <row r="512" spans="2:70" ht="14.85" customHeight="1">
      <c r="B512" s="1">
        <v>990</v>
      </c>
      <c r="C512" s="1" t="s">
        <v>1966</v>
      </c>
      <c r="D512" s="1">
        <v>6</v>
      </c>
      <c r="E512" s="1" t="s">
        <v>68</v>
      </c>
      <c r="F512" s="1" t="s">
        <v>1967</v>
      </c>
      <c r="G512" s="1" t="s">
        <v>1966</v>
      </c>
      <c r="H512" s="1" t="s">
        <v>1968</v>
      </c>
      <c r="I512" s="1">
        <v>2010</v>
      </c>
      <c r="J512" s="1" t="s">
        <v>95</v>
      </c>
      <c r="K512"/>
      <c r="L512"/>
      <c r="M512"/>
      <c r="N512"/>
      <c r="O512"/>
      <c r="P512"/>
      <c r="Q512"/>
      <c r="R512"/>
      <c r="S512"/>
      <c r="T512"/>
      <c r="U512"/>
      <c r="V512"/>
      <c r="W512"/>
      <c r="X512"/>
      <c r="Y512"/>
      <c r="Z512"/>
      <c r="AA512" s="1" t="s">
        <v>391</v>
      </c>
      <c r="AB512" s="1"/>
      <c r="AC512" s="1" t="s">
        <v>74</v>
      </c>
      <c r="AE512" s="1" t="s">
        <v>162</v>
      </c>
      <c r="AF512" s="1" t="s">
        <v>206</v>
      </c>
      <c r="AG512" s="1" t="s">
        <v>164</v>
      </c>
      <c r="AI512" s="1" t="s">
        <v>87</v>
      </c>
      <c r="AJ512" s="1" t="s">
        <v>79</v>
      </c>
      <c r="AK512" s="1" t="s">
        <v>80</v>
      </c>
      <c r="AM512" s="1" t="s">
        <v>81</v>
      </c>
      <c r="AN512" s="1" t="s">
        <v>739</v>
      </c>
      <c r="AO512" s="1" t="s">
        <v>83</v>
      </c>
      <c r="AP512" s="1" t="s">
        <v>104</v>
      </c>
      <c r="AQ512" s="1" t="s">
        <v>85</v>
      </c>
      <c r="AR512" s="1" t="s">
        <v>105</v>
      </c>
      <c r="AS512" s="1" t="s">
        <v>87</v>
      </c>
      <c r="AU512" s="1" t="s">
        <v>88</v>
      </c>
      <c r="AV512" s="1" t="s">
        <v>78</v>
      </c>
      <c r="AW512" s="1" t="s">
        <v>119</v>
      </c>
      <c r="AX512" s="1" t="s">
        <v>87</v>
      </c>
      <c r="AY512" s="1" t="s">
        <v>107</v>
      </c>
      <c r="AZ512" s="1" t="s">
        <v>170</v>
      </c>
      <c r="BA512" s="1" t="s">
        <v>89</v>
      </c>
      <c r="BB512" s="1" t="s">
        <v>659</v>
      </c>
      <c r="BC512" s="1" t="s">
        <v>659</v>
      </c>
      <c r="BD512" s="1" t="s">
        <v>137</v>
      </c>
      <c r="BE512" s="1" t="s">
        <v>93</v>
      </c>
      <c r="BF512" s="1" t="s">
        <v>93</v>
      </c>
      <c r="BG512" s="1" t="s">
        <v>93</v>
      </c>
      <c r="BH512" s="1" t="s">
        <v>93</v>
      </c>
      <c r="BI512" s="1" t="s">
        <v>92</v>
      </c>
      <c r="BJ512" s="1" t="s">
        <v>93</v>
      </c>
      <c r="BK512" s="1" t="s">
        <v>138</v>
      </c>
      <c r="BL512" s="1" t="s">
        <v>138</v>
      </c>
      <c r="BM512" s="1" t="s">
        <v>691</v>
      </c>
      <c r="BN512" s="1" t="s">
        <v>177</v>
      </c>
      <c r="BO512" s="1" t="s">
        <v>78</v>
      </c>
      <c r="BP512" s="1" t="s">
        <v>156</v>
      </c>
      <c r="BQ512" s="1" t="s">
        <v>1969</v>
      </c>
    </row>
    <row r="513" spans="2:70" ht="14.85" customHeight="1">
      <c r="B513" s="1">
        <v>992</v>
      </c>
      <c r="C513" s="1" t="s">
        <v>1970</v>
      </c>
      <c r="D513" s="1">
        <v>6</v>
      </c>
      <c r="E513" s="1" t="s">
        <v>68</v>
      </c>
      <c r="F513" s="1" t="s">
        <v>1971</v>
      </c>
      <c r="G513" s="1" t="s">
        <v>1970</v>
      </c>
      <c r="H513" s="1" t="s">
        <v>1972</v>
      </c>
      <c r="I513" s="1">
        <v>2013</v>
      </c>
      <c r="J513" s="1" t="s">
        <v>126</v>
      </c>
      <c r="K513"/>
      <c r="L513"/>
      <c r="M513"/>
      <c r="N513"/>
      <c r="O513"/>
      <c r="P513" s="1" t="s">
        <v>569</v>
      </c>
      <c r="Q513"/>
      <c r="R513"/>
      <c r="S513"/>
      <c r="T513"/>
      <c r="U513"/>
      <c r="V513"/>
      <c r="W513"/>
      <c r="X513"/>
      <c r="Y513"/>
      <c r="Z513"/>
      <c r="AA513"/>
      <c r="AB513"/>
      <c r="AC513" s="1" t="s">
        <v>135</v>
      </c>
      <c r="AI513" s="1" t="s">
        <v>88</v>
      </c>
      <c r="AO513" s="1" t="s">
        <v>104</v>
      </c>
      <c r="AP513" s="1" t="s">
        <v>84</v>
      </c>
      <c r="AQ513" s="1" t="s">
        <v>85</v>
      </c>
      <c r="AR513" s="1" t="s">
        <v>86</v>
      </c>
      <c r="AS513" s="1" t="s">
        <v>87</v>
      </c>
      <c r="AU513" s="1" t="s">
        <v>88</v>
      </c>
      <c r="AV513" s="1" t="s">
        <v>78</v>
      </c>
      <c r="AW513" s="1" t="s">
        <v>119</v>
      </c>
      <c r="AX513" s="1" t="s">
        <v>87</v>
      </c>
      <c r="AY513" s="1" t="s">
        <v>107</v>
      </c>
      <c r="AZ513" s="1" t="s">
        <v>89</v>
      </c>
      <c r="BA513" s="1" t="s">
        <v>89</v>
      </c>
      <c r="BB513" s="1" t="s">
        <v>658</v>
      </c>
      <c r="BC513" s="1" t="s">
        <v>659</v>
      </c>
      <c r="BD513" s="1" t="s">
        <v>144</v>
      </c>
      <c r="BE513" s="1" t="s">
        <v>93</v>
      </c>
      <c r="BF513" s="1" t="s">
        <v>92</v>
      </c>
      <c r="BG513" s="1" t="s">
        <v>92</v>
      </c>
      <c r="BH513" s="1" t="s">
        <v>92</v>
      </c>
      <c r="BI513" s="1" t="s">
        <v>92</v>
      </c>
      <c r="BJ513" s="1" t="s">
        <v>92</v>
      </c>
      <c r="BK513" s="1" t="s">
        <v>94</v>
      </c>
      <c r="BL513" s="1" t="s">
        <v>138</v>
      </c>
      <c r="BM513" s="1" t="s">
        <v>691</v>
      </c>
      <c r="BN513" s="1" t="s">
        <v>192</v>
      </c>
      <c r="BO513" s="1" t="s">
        <v>78</v>
      </c>
      <c r="BP513" s="1" t="s">
        <v>660</v>
      </c>
    </row>
    <row r="514" spans="2:70" ht="14.85" customHeight="1">
      <c r="B514" s="1">
        <v>997</v>
      </c>
      <c r="C514" s="1" t="s">
        <v>1973</v>
      </c>
      <c r="D514" s="1">
        <v>6</v>
      </c>
      <c r="E514" s="1" t="s">
        <v>68</v>
      </c>
      <c r="F514" s="1" t="s">
        <v>1974</v>
      </c>
      <c r="G514" s="1" t="s">
        <v>1973</v>
      </c>
      <c r="H514" s="1" t="s">
        <v>1975</v>
      </c>
      <c r="I514" s="1">
        <v>2013</v>
      </c>
      <c r="J514" s="1" t="s">
        <v>126</v>
      </c>
      <c r="K514"/>
      <c r="L514"/>
      <c r="M514"/>
      <c r="N514"/>
      <c r="O514"/>
      <c r="P514" s="1" t="s">
        <v>642</v>
      </c>
      <c r="Q514"/>
      <c r="R514"/>
      <c r="S514"/>
      <c r="T514"/>
      <c r="U514"/>
      <c r="V514"/>
      <c r="W514"/>
      <c r="X514"/>
      <c r="Y514"/>
      <c r="Z514"/>
      <c r="AA514"/>
      <c r="AB514"/>
      <c r="AC514" s="1" t="s">
        <v>74</v>
      </c>
      <c r="AE514" s="1" t="s">
        <v>75</v>
      </c>
      <c r="AF514" s="1" t="s">
        <v>175</v>
      </c>
      <c r="AG514" s="1" t="s">
        <v>164</v>
      </c>
      <c r="AI514" s="1" t="s">
        <v>78</v>
      </c>
      <c r="AJ514" s="1" t="s">
        <v>309</v>
      </c>
      <c r="AK514" s="1" t="s">
        <v>166</v>
      </c>
      <c r="AM514" s="1" t="s">
        <v>167</v>
      </c>
      <c r="AN514" s="1" t="s">
        <v>657</v>
      </c>
      <c r="AO514" s="1" t="s">
        <v>104</v>
      </c>
      <c r="AP514" s="1" t="s">
        <v>104</v>
      </c>
      <c r="AQ514" s="1" t="s">
        <v>85</v>
      </c>
      <c r="AR514" s="1" t="s">
        <v>86</v>
      </c>
      <c r="AS514" s="1" t="s">
        <v>87</v>
      </c>
      <c r="AU514" s="1" t="s">
        <v>88</v>
      </c>
      <c r="AV514" s="1" t="s">
        <v>78</v>
      </c>
      <c r="AW514" s="1" t="s">
        <v>106</v>
      </c>
      <c r="AX514" s="1" t="s">
        <v>87</v>
      </c>
      <c r="AY514" s="1" t="s">
        <v>102</v>
      </c>
      <c r="AZ514" s="1" t="s">
        <v>89</v>
      </c>
      <c r="BA514" s="1" t="s">
        <v>89</v>
      </c>
      <c r="BB514" s="1" t="s">
        <v>658</v>
      </c>
      <c r="BC514" s="1" t="s">
        <v>665</v>
      </c>
      <c r="BD514" s="1" t="s">
        <v>91</v>
      </c>
      <c r="BE514" s="1" t="s">
        <v>92</v>
      </c>
      <c r="BF514" s="1" t="s">
        <v>92</v>
      </c>
      <c r="BG514" s="1" t="s">
        <v>92</v>
      </c>
      <c r="BH514" s="1" t="s">
        <v>92</v>
      </c>
      <c r="BI514" s="1" t="s">
        <v>123</v>
      </c>
      <c r="BJ514" s="1" t="s">
        <v>93</v>
      </c>
      <c r="BK514" s="1" t="s">
        <v>94</v>
      </c>
      <c r="BL514" s="1" t="s">
        <v>94</v>
      </c>
      <c r="BM514" s="1" t="s">
        <v>691</v>
      </c>
      <c r="BN514" s="1" t="s">
        <v>125</v>
      </c>
      <c r="BO514" s="1" t="s">
        <v>78</v>
      </c>
      <c r="BP514" s="1" t="s">
        <v>156</v>
      </c>
      <c r="BQ514" s="1" t="s">
        <v>1976</v>
      </c>
      <c r="BR514" s="2" t="s">
        <v>1977</v>
      </c>
    </row>
    <row r="515" spans="2:70" ht="14.85" customHeight="1">
      <c r="B515" s="1">
        <v>1000</v>
      </c>
      <c r="C515" s="1" t="s">
        <v>1978</v>
      </c>
      <c r="D515" s="1">
        <v>6</v>
      </c>
      <c r="E515" s="1" t="s">
        <v>68</v>
      </c>
      <c r="F515" s="1" t="s">
        <v>1979</v>
      </c>
      <c r="G515" s="1" t="s">
        <v>1978</v>
      </c>
      <c r="H515" s="1" t="s">
        <v>1980</v>
      </c>
      <c r="I515" s="1">
        <v>2015</v>
      </c>
      <c r="J515" s="1" t="s">
        <v>697</v>
      </c>
      <c r="K515"/>
      <c r="L515"/>
      <c r="M515"/>
      <c r="N515"/>
      <c r="O515"/>
      <c r="P515"/>
      <c r="Q515"/>
      <c r="R515"/>
      <c r="S515"/>
      <c r="T515"/>
      <c r="U515"/>
      <c r="V515"/>
      <c r="W515"/>
      <c r="X515"/>
      <c r="Y515"/>
      <c r="Z515" s="1" t="s">
        <v>245</v>
      </c>
      <c r="AA515"/>
      <c r="AB515"/>
      <c r="AC515" s="1" t="s">
        <v>148</v>
      </c>
      <c r="AE515" s="1" t="s">
        <v>87</v>
      </c>
      <c r="AF515" s="1" t="s">
        <v>102</v>
      </c>
      <c r="AG515" s="1" t="s">
        <v>521</v>
      </c>
      <c r="AI515" s="1" t="s">
        <v>78</v>
      </c>
      <c r="AJ515" s="1" t="s">
        <v>102</v>
      </c>
      <c r="AK515" s="1" t="s">
        <v>102</v>
      </c>
      <c r="AN515" s="1" t="s">
        <v>739</v>
      </c>
      <c r="AO515" s="1" t="s">
        <v>83</v>
      </c>
      <c r="AP515" s="1" t="s">
        <v>104</v>
      </c>
      <c r="AQ515" s="1" t="s">
        <v>196</v>
      </c>
      <c r="AR515" s="1" t="s">
        <v>130</v>
      </c>
      <c r="AS515" s="1" t="s">
        <v>87</v>
      </c>
      <c r="AU515" s="1" t="s">
        <v>88</v>
      </c>
      <c r="AV515" s="1" t="s">
        <v>87</v>
      </c>
      <c r="AX515" s="1" t="s">
        <v>88</v>
      </c>
      <c r="AZ515" s="1" t="s">
        <v>89</v>
      </c>
      <c r="BA515" s="1" t="s">
        <v>89</v>
      </c>
      <c r="BB515" s="1" t="s">
        <v>665</v>
      </c>
      <c r="BC515" s="1" t="s">
        <v>665</v>
      </c>
      <c r="BD515" s="1" t="s">
        <v>144</v>
      </c>
      <c r="BE515" s="1" t="s">
        <v>92</v>
      </c>
      <c r="BF515" s="1" t="s">
        <v>123</v>
      </c>
      <c r="BG515" s="1" t="s">
        <v>92</v>
      </c>
      <c r="BH515" s="1" t="s">
        <v>92</v>
      </c>
      <c r="BI515" s="1" t="s">
        <v>123</v>
      </c>
      <c r="BJ515" s="1" t="s">
        <v>93</v>
      </c>
      <c r="BK515" s="1" t="s">
        <v>138</v>
      </c>
      <c r="BL515" s="1" t="s">
        <v>94</v>
      </c>
      <c r="BM515" s="1" t="s">
        <v>109</v>
      </c>
      <c r="BN515" s="1" t="s">
        <v>102</v>
      </c>
      <c r="BO515" s="1" t="s">
        <v>78</v>
      </c>
      <c r="BP515" s="1" t="s">
        <v>677</v>
      </c>
      <c r="BR515" s="1" t="s">
        <v>1981</v>
      </c>
    </row>
    <row r="516" spans="2:70" ht="14.85" customHeight="1">
      <c r="B516" s="1">
        <v>1002</v>
      </c>
      <c r="C516" s="1" t="s">
        <v>1986</v>
      </c>
      <c r="D516" s="1">
        <v>6</v>
      </c>
      <c r="E516" s="1" t="s">
        <v>68</v>
      </c>
      <c r="F516" s="1" t="s">
        <v>1987</v>
      </c>
      <c r="G516" s="1" t="s">
        <v>1986</v>
      </c>
      <c r="H516" s="1" t="s">
        <v>1988</v>
      </c>
      <c r="I516" s="1">
        <v>2014</v>
      </c>
      <c r="J516" s="1" t="s">
        <v>97</v>
      </c>
      <c r="K516"/>
      <c r="L516"/>
      <c r="M516"/>
      <c r="N516"/>
      <c r="O516"/>
      <c r="P516"/>
      <c r="Q516"/>
      <c r="R516"/>
      <c r="S516"/>
      <c r="T516"/>
      <c r="U516"/>
      <c r="V516"/>
      <c r="W516"/>
      <c r="X516" s="1" t="s">
        <v>326</v>
      </c>
      <c r="Y516"/>
      <c r="Z516"/>
      <c r="AA516"/>
      <c r="AB516"/>
      <c r="AC516" s="1" t="s">
        <v>156</v>
      </c>
      <c r="AD516" s="1" t="s">
        <v>1989</v>
      </c>
      <c r="AI516" s="1" t="s">
        <v>88</v>
      </c>
      <c r="AO516" s="1" t="s">
        <v>83</v>
      </c>
      <c r="AP516" s="1" t="s">
        <v>104</v>
      </c>
      <c r="AQ516" s="1" t="s">
        <v>102</v>
      </c>
      <c r="AR516" s="1" t="s">
        <v>86</v>
      </c>
      <c r="AS516" s="1" t="s">
        <v>87</v>
      </c>
      <c r="AU516" s="1" t="s">
        <v>88</v>
      </c>
      <c r="AV516" s="1" t="s">
        <v>78</v>
      </c>
      <c r="AW516" s="1" t="s">
        <v>158</v>
      </c>
      <c r="AX516" s="1" t="s">
        <v>87</v>
      </c>
      <c r="AY516" s="1" t="s">
        <v>107</v>
      </c>
      <c r="AZ516" s="1" t="s">
        <v>170</v>
      </c>
      <c r="BA516" s="1" t="s">
        <v>170</v>
      </c>
      <c r="BB516" s="1" t="s">
        <v>698</v>
      </c>
      <c r="BC516" s="1" t="s">
        <v>659</v>
      </c>
      <c r="BD516" s="1" t="s">
        <v>91</v>
      </c>
      <c r="BE516" s="1" t="s">
        <v>93</v>
      </c>
      <c r="BF516" s="1" t="s">
        <v>93</v>
      </c>
      <c r="BG516" s="1" t="s">
        <v>93</v>
      </c>
      <c r="BH516" s="1" t="s">
        <v>93</v>
      </c>
      <c r="BI516" s="1" t="s">
        <v>93</v>
      </c>
      <c r="BJ516" s="1" t="s">
        <v>92</v>
      </c>
      <c r="BK516" s="1" t="s">
        <v>94</v>
      </c>
      <c r="BL516" s="1" t="s">
        <v>138</v>
      </c>
      <c r="BM516" s="1" t="s">
        <v>691</v>
      </c>
      <c r="BN516" s="1" t="s">
        <v>192</v>
      </c>
      <c r="BO516" s="1" t="s">
        <v>78</v>
      </c>
      <c r="BP516" s="1" t="s">
        <v>660</v>
      </c>
    </row>
    <row r="517" spans="2:70" ht="14.85" customHeight="1">
      <c r="B517" s="1">
        <v>1001</v>
      </c>
      <c r="C517" s="1" t="s">
        <v>1982</v>
      </c>
      <c r="D517" s="1">
        <v>6</v>
      </c>
      <c r="E517" s="1" t="s">
        <v>68</v>
      </c>
      <c r="F517" s="1" t="s">
        <v>1983</v>
      </c>
      <c r="G517" s="1" t="s">
        <v>1982</v>
      </c>
      <c r="H517" s="1" t="s">
        <v>1984</v>
      </c>
      <c r="I517" s="1">
        <v>2014</v>
      </c>
      <c r="J517" s="1" t="s">
        <v>126</v>
      </c>
      <c r="K517"/>
      <c r="L517"/>
      <c r="M517"/>
      <c r="N517"/>
      <c r="O517"/>
      <c r="P517" s="1" t="s">
        <v>99</v>
      </c>
      <c r="Q517"/>
      <c r="R517"/>
      <c r="S517"/>
      <c r="T517"/>
      <c r="U517"/>
      <c r="V517"/>
      <c r="W517"/>
      <c r="X517"/>
      <c r="Y517"/>
      <c r="Z517"/>
      <c r="AA517"/>
      <c r="AB517"/>
      <c r="AC517" s="1" t="s">
        <v>74</v>
      </c>
      <c r="AE517" s="1" t="s">
        <v>87</v>
      </c>
      <c r="AF517" s="1" t="s">
        <v>206</v>
      </c>
      <c r="AG517" s="1" t="s">
        <v>164</v>
      </c>
      <c r="AI517" s="1" t="s">
        <v>78</v>
      </c>
      <c r="AJ517" s="1" t="s">
        <v>102</v>
      </c>
      <c r="AK517" s="1" t="s">
        <v>272</v>
      </c>
      <c r="AN517" s="1" t="s">
        <v>657</v>
      </c>
      <c r="AO517" s="1" t="s">
        <v>104</v>
      </c>
      <c r="AP517" s="1" t="s">
        <v>104</v>
      </c>
      <c r="AQ517" s="1" t="s">
        <v>118</v>
      </c>
      <c r="AR517" s="1" t="s">
        <v>86</v>
      </c>
      <c r="AS517" s="1" t="s">
        <v>87</v>
      </c>
      <c r="AU517" s="1" t="s">
        <v>88</v>
      </c>
      <c r="AV517" s="1" t="s">
        <v>78</v>
      </c>
      <c r="AW517" s="1" t="s">
        <v>106</v>
      </c>
      <c r="AX517" s="1" t="s">
        <v>87</v>
      </c>
      <c r="AY517" s="1" t="s">
        <v>159</v>
      </c>
      <c r="AZ517" s="1" t="s">
        <v>170</v>
      </c>
      <c r="BA517" s="1" t="s">
        <v>170</v>
      </c>
      <c r="BB517" s="1" t="s">
        <v>698</v>
      </c>
      <c r="BC517" s="1" t="s">
        <v>665</v>
      </c>
      <c r="BD517" s="1" t="s">
        <v>144</v>
      </c>
      <c r="BE517" s="1" t="s">
        <v>93</v>
      </c>
      <c r="BF517" s="1" t="s">
        <v>93</v>
      </c>
      <c r="BG517" s="1" t="s">
        <v>93</v>
      </c>
      <c r="BH517" s="1" t="s">
        <v>92</v>
      </c>
      <c r="BI517" s="1" t="s">
        <v>123</v>
      </c>
      <c r="BJ517" s="1" t="s">
        <v>92</v>
      </c>
      <c r="BK517" s="1" t="s">
        <v>138</v>
      </c>
      <c r="BL517" s="1" t="s">
        <v>138</v>
      </c>
      <c r="BM517" s="1" t="s">
        <v>691</v>
      </c>
      <c r="BN517" s="1" t="s">
        <v>125</v>
      </c>
      <c r="BO517" s="1" t="s">
        <v>78</v>
      </c>
      <c r="BP517" s="1" t="s">
        <v>677</v>
      </c>
      <c r="BR517" s="1" t="s">
        <v>1985</v>
      </c>
    </row>
    <row r="518" spans="2:70" ht="14.85" customHeight="1">
      <c r="B518" s="1">
        <v>1005</v>
      </c>
      <c r="C518" s="1" t="s">
        <v>1991</v>
      </c>
      <c r="D518" s="1">
        <v>6</v>
      </c>
      <c r="E518" s="1" t="s">
        <v>68</v>
      </c>
      <c r="F518" s="1" t="s">
        <v>1992</v>
      </c>
      <c r="G518" s="1" t="s">
        <v>1991</v>
      </c>
      <c r="H518" s="1" t="s">
        <v>1993</v>
      </c>
      <c r="I518" s="1">
        <v>2012</v>
      </c>
      <c r="J518" s="1" t="s">
        <v>305</v>
      </c>
      <c r="K518"/>
      <c r="L518"/>
      <c r="M518"/>
      <c r="N518"/>
      <c r="O518"/>
      <c r="P518"/>
      <c r="Q518"/>
      <c r="R518"/>
      <c r="S518"/>
      <c r="T518"/>
      <c r="U518"/>
      <c r="V518"/>
      <c r="W518" s="1" t="s">
        <v>227</v>
      </c>
      <c r="X518"/>
      <c r="Y518"/>
      <c r="Z518"/>
      <c r="AA518"/>
      <c r="AB518"/>
      <c r="AC518" s="1" t="s">
        <v>74</v>
      </c>
      <c r="AE518" s="1" t="s">
        <v>162</v>
      </c>
      <c r="AF518" s="1" t="s">
        <v>175</v>
      </c>
      <c r="AG518" s="1" t="s">
        <v>164</v>
      </c>
      <c r="AI518" s="1" t="s">
        <v>87</v>
      </c>
      <c r="AJ518" s="1" t="s">
        <v>149</v>
      </c>
      <c r="AK518" s="1" t="s">
        <v>80</v>
      </c>
      <c r="AM518" s="1" t="s">
        <v>222</v>
      </c>
      <c r="AN518" s="1" t="s">
        <v>664</v>
      </c>
      <c r="AO518" s="1" t="s">
        <v>104</v>
      </c>
      <c r="AP518" s="1" t="s">
        <v>104</v>
      </c>
      <c r="AQ518" s="1" t="s">
        <v>85</v>
      </c>
      <c r="AR518" s="1" t="s">
        <v>105</v>
      </c>
      <c r="AS518" s="1" t="s">
        <v>87</v>
      </c>
      <c r="AU518" s="1" t="s">
        <v>88</v>
      </c>
      <c r="AV518" s="1" t="s">
        <v>78</v>
      </c>
      <c r="AW518" s="1" t="s">
        <v>119</v>
      </c>
      <c r="AX518" s="1" t="s">
        <v>87</v>
      </c>
      <c r="AY518" s="1" t="s">
        <v>107</v>
      </c>
      <c r="AZ518" s="1" t="s">
        <v>89</v>
      </c>
      <c r="BA518" s="1" t="s">
        <v>89</v>
      </c>
      <c r="BB518" s="1" t="s">
        <v>658</v>
      </c>
      <c r="BC518" s="1" t="s">
        <v>773</v>
      </c>
      <c r="BD518" s="1" t="s">
        <v>144</v>
      </c>
      <c r="BE518" s="1" t="s">
        <v>93</v>
      </c>
      <c r="BF518" s="1" t="s">
        <v>123</v>
      </c>
      <c r="BG518" s="1" t="s">
        <v>93</v>
      </c>
      <c r="BH518" s="1" t="s">
        <v>92</v>
      </c>
      <c r="BI518" s="1" t="s">
        <v>92</v>
      </c>
      <c r="BJ518" s="1" t="s">
        <v>93</v>
      </c>
      <c r="BK518" s="1" t="s">
        <v>94</v>
      </c>
      <c r="BL518" s="1" t="s">
        <v>94</v>
      </c>
      <c r="BM518" s="1" t="s">
        <v>691</v>
      </c>
      <c r="BN518" s="1" t="s">
        <v>139</v>
      </c>
      <c r="BO518" s="1" t="s">
        <v>78</v>
      </c>
      <c r="BP518" s="1" t="s">
        <v>687</v>
      </c>
    </row>
    <row r="519" spans="2:70" ht="14.85" customHeight="1">
      <c r="B519" s="1">
        <v>1006</v>
      </c>
      <c r="C519" s="1" t="s">
        <v>1994</v>
      </c>
      <c r="D519" s="1">
        <v>6</v>
      </c>
      <c r="E519" s="1" t="s">
        <v>68</v>
      </c>
      <c r="F519" s="1" t="s">
        <v>1995</v>
      </c>
      <c r="G519" s="1" t="s">
        <v>1994</v>
      </c>
      <c r="H519" s="1" t="s">
        <v>1996</v>
      </c>
      <c r="I519" s="1">
        <v>2012</v>
      </c>
      <c r="J519" s="1" t="s">
        <v>95</v>
      </c>
      <c r="K519"/>
      <c r="L519"/>
      <c r="M519"/>
      <c r="N519"/>
      <c r="O519"/>
      <c r="P519"/>
      <c r="Q519"/>
      <c r="R519"/>
      <c r="S519"/>
      <c r="T519"/>
      <c r="U519"/>
      <c r="V519"/>
      <c r="W519"/>
      <c r="X519"/>
      <c r="Y519"/>
      <c r="Z519"/>
      <c r="AA519" s="1" t="s">
        <v>391</v>
      </c>
      <c r="AB519" s="1"/>
      <c r="AC519" s="1" t="s">
        <v>74</v>
      </c>
      <c r="AE519" s="1" t="s">
        <v>162</v>
      </c>
      <c r="AF519" s="1" t="s">
        <v>163</v>
      </c>
      <c r="AG519" s="1" t="s">
        <v>101</v>
      </c>
      <c r="AI519" s="1" t="s">
        <v>87</v>
      </c>
      <c r="AJ519" s="1" t="s">
        <v>79</v>
      </c>
      <c r="AK519" s="1" t="s">
        <v>102</v>
      </c>
      <c r="AM519" s="1" t="s">
        <v>102</v>
      </c>
      <c r="AN519" s="1" t="s">
        <v>739</v>
      </c>
      <c r="AO519" s="1" t="s">
        <v>104</v>
      </c>
      <c r="AP519" s="1" t="s">
        <v>104</v>
      </c>
      <c r="AQ519" s="1" t="s">
        <v>196</v>
      </c>
      <c r="AR519" s="1" t="s">
        <v>86</v>
      </c>
      <c r="AS519" s="1" t="s">
        <v>87</v>
      </c>
      <c r="AU519" s="1" t="s">
        <v>88</v>
      </c>
      <c r="AV519" s="1" t="s">
        <v>78</v>
      </c>
      <c r="AW519" s="1" t="s">
        <v>119</v>
      </c>
      <c r="AX519" s="1" t="s">
        <v>87</v>
      </c>
      <c r="AY519" s="1" t="s">
        <v>107</v>
      </c>
      <c r="AZ519" s="1" t="s">
        <v>170</v>
      </c>
      <c r="BA519" s="1" t="s">
        <v>89</v>
      </c>
      <c r="BB519" s="1" t="s">
        <v>230</v>
      </c>
      <c r="BC519" s="1" t="s">
        <v>659</v>
      </c>
      <c r="BD519" s="1" t="s">
        <v>137</v>
      </c>
      <c r="BE519" s="1" t="s">
        <v>93</v>
      </c>
      <c r="BF519" s="1" t="s">
        <v>93</v>
      </c>
      <c r="BG519" s="1" t="s">
        <v>93</v>
      </c>
      <c r="BH519" s="1" t="s">
        <v>93</v>
      </c>
      <c r="BI519" s="1" t="s">
        <v>92</v>
      </c>
      <c r="BJ519" s="1" t="s">
        <v>92</v>
      </c>
      <c r="BK519" s="1" t="s">
        <v>94</v>
      </c>
      <c r="BL519" s="1" t="s">
        <v>138</v>
      </c>
      <c r="BM519" s="1" t="s">
        <v>691</v>
      </c>
      <c r="BN519" s="1" t="s">
        <v>111</v>
      </c>
      <c r="BO519" s="1" t="s">
        <v>78</v>
      </c>
      <c r="BP519" s="1" t="s">
        <v>677</v>
      </c>
    </row>
    <row r="520" spans="2:70" ht="14.85" customHeight="1">
      <c r="B520" s="1">
        <v>1009</v>
      </c>
      <c r="C520" s="1" t="s">
        <v>1997</v>
      </c>
      <c r="D520" s="1">
        <v>6</v>
      </c>
      <c r="E520" s="1" t="s">
        <v>68</v>
      </c>
      <c r="F520" s="1" t="s">
        <v>1998</v>
      </c>
      <c r="G520" s="1" t="s">
        <v>1997</v>
      </c>
      <c r="H520" s="1" t="s">
        <v>1999</v>
      </c>
      <c r="I520" s="1">
        <v>2013</v>
      </c>
      <c r="J520" s="1" t="s">
        <v>154</v>
      </c>
      <c r="K520"/>
      <c r="L520"/>
      <c r="M520"/>
      <c r="N520"/>
      <c r="O520"/>
      <c r="P520"/>
      <c r="Q520"/>
      <c r="R520"/>
      <c r="S520"/>
      <c r="T520"/>
      <c r="U520"/>
      <c r="V520"/>
      <c r="W520"/>
      <c r="X520"/>
      <c r="Y520" s="1" t="s">
        <v>99</v>
      </c>
      <c r="Z520"/>
      <c r="AA520"/>
      <c r="AB520"/>
      <c r="AC520" s="1" t="s">
        <v>135</v>
      </c>
      <c r="AI520" s="1" t="s">
        <v>88</v>
      </c>
      <c r="AO520" s="1" t="s">
        <v>128</v>
      </c>
      <c r="AP520" s="1" t="s">
        <v>84</v>
      </c>
      <c r="AQ520" s="1" t="s">
        <v>102</v>
      </c>
      <c r="AR520" s="1" t="s">
        <v>130</v>
      </c>
      <c r="AS520" s="1" t="s">
        <v>87</v>
      </c>
      <c r="AU520" s="1" t="s">
        <v>88</v>
      </c>
      <c r="AV520" s="1" t="s">
        <v>78</v>
      </c>
      <c r="AW520" s="1" t="s">
        <v>158</v>
      </c>
      <c r="AX520" s="1" t="s">
        <v>87</v>
      </c>
      <c r="AY520" s="1" t="s">
        <v>107</v>
      </c>
      <c r="AZ520" s="1" t="s">
        <v>183</v>
      </c>
      <c r="BA520" s="1" t="s">
        <v>89</v>
      </c>
      <c r="BB520" s="1" t="s">
        <v>698</v>
      </c>
      <c r="BC520" s="1" t="s">
        <v>659</v>
      </c>
      <c r="BD520" s="1" t="s">
        <v>137</v>
      </c>
      <c r="BE520" s="1" t="s">
        <v>92</v>
      </c>
      <c r="BF520" s="1" t="s">
        <v>123</v>
      </c>
      <c r="BG520" s="1" t="s">
        <v>123</v>
      </c>
      <c r="BH520" s="1" t="s">
        <v>92</v>
      </c>
      <c r="BI520" s="1" t="s">
        <v>123</v>
      </c>
      <c r="BJ520" s="1" t="s">
        <v>92</v>
      </c>
      <c r="BK520" s="1" t="s">
        <v>94</v>
      </c>
      <c r="BL520" s="1" t="s">
        <v>138</v>
      </c>
      <c r="BM520" s="1" t="s">
        <v>691</v>
      </c>
      <c r="BN520" s="1" t="s">
        <v>192</v>
      </c>
      <c r="BO520" s="1" t="s">
        <v>78</v>
      </c>
      <c r="BP520" s="1" t="s">
        <v>660</v>
      </c>
    </row>
    <row r="521" spans="2:70" ht="14.85" customHeight="1">
      <c r="B521" s="1">
        <v>1010</v>
      </c>
      <c r="C521" s="1" t="s">
        <v>2000</v>
      </c>
      <c r="D521" s="1">
        <v>6</v>
      </c>
      <c r="E521" s="1" t="s">
        <v>68</v>
      </c>
      <c r="F521" s="1" t="s">
        <v>2001</v>
      </c>
      <c r="G521" s="1" t="s">
        <v>2000</v>
      </c>
      <c r="H521" s="1" t="s">
        <v>2002</v>
      </c>
      <c r="I521" s="1">
        <v>2004</v>
      </c>
      <c r="J521" s="1" t="s">
        <v>97</v>
      </c>
      <c r="K521"/>
      <c r="L521"/>
      <c r="M521"/>
      <c r="N521"/>
      <c r="O521"/>
      <c r="P521"/>
      <c r="Q521"/>
      <c r="R521"/>
      <c r="S521"/>
      <c r="T521"/>
      <c r="U521"/>
      <c r="V521"/>
      <c r="W521"/>
      <c r="X521" s="1" t="s">
        <v>98</v>
      </c>
      <c r="Y521"/>
      <c r="Z521"/>
      <c r="AA521"/>
      <c r="AB521"/>
      <c r="AC521" s="1" t="s">
        <v>148</v>
      </c>
      <c r="AE521" s="1" t="s">
        <v>162</v>
      </c>
      <c r="AF521" s="1" t="s">
        <v>76</v>
      </c>
      <c r="AG521" s="1" t="s">
        <v>164</v>
      </c>
      <c r="AI521" s="1" t="s">
        <v>87</v>
      </c>
      <c r="AJ521" s="1" t="s">
        <v>309</v>
      </c>
      <c r="AK521" s="1" t="s">
        <v>80</v>
      </c>
      <c r="AM521" s="1" t="s">
        <v>222</v>
      </c>
      <c r="AN521" s="1" t="s">
        <v>739</v>
      </c>
      <c r="AO521" s="1" t="s">
        <v>83</v>
      </c>
      <c r="AP521" s="1" t="s">
        <v>104</v>
      </c>
      <c r="AQ521" s="1" t="s">
        <v>196</v>
      </c>
      <c r="AR521" s="1" t="s">
        <v>86</v>
      </c>
      <c r="AS521" s="1" t="s">
        <v>87</v>
      </c>
      <c r="AU521" s="1" t="s">
        <v>88</v>
      </c>
      <c r="AV521" s="1" t="s">
        <v>78</v>
      </c>
      <c r="AW521" s="1" t="s">
        <v>119</v>
      </c>
      <c r="AX521" s="1" t="s">
        <v>78</v>
      </c>
      <c r="AY521" s="1" t="s">
        <v>229</v>
      </c>
      <c r="AZ521" s="1" t="s">
        <v>89</v>
      </c>
      <c r="BA521" s="1" t="s">
        <v>89</v>
      </c>
      <c r="BB521" s="1" t="s">
        <v>665</v>
      </c>
      <c r="BC521" s="1" t="s">
        <v>665</v>
      </c>
      <c r="BD521" s="1" t="s">
        <v>91</v>
      </c>
      <c r="BE521" s="1" t="s">
        <v>93</v>
      </c>
      <c r="BF521" s="1" t="s">
        <v>93</v>
      </c>
      <c r="BG521" s="1" t="s">
        <v>93</v>
      </c>
      <c r="BH521" s="1" t="s">
        <v>93</v>
      </c>
      <c r="BI521" s="1" t="s">
        <v>92</v>
      </c>
      <c r="BJ521" s="1" t="s">
        <v>93</v>
      </c>
      <c r="BK521" s="1" t="s">
        <v>138</v>
      </c>
      <c r="BL521" s="1" t="s">
        <v>138</v>
      </c>
      <c r="BM521" s="1" t="s">
        <v>666</v>
      </c>
      <c r="BN521" s="1" t="s">
        <v>177</v>
      </c>
      <c r="BO521" s="1" t="s">
        <v>78</v>
      </c>
      <c r="BP521" s="1" t="s">
        <v>677</v>
      </c>
    </row>
    <row r="522" spans="2:70" ht="14.85" customHeight="1">
      <c r="B522" s="1">
        <v>1013</v>
      </c>
      <c r="C522" s="1" t="s">
        <v>2003</v>
      </c>
      <c r="D522" s="1">
        <v>6</v>
      </c>
      <c r="E522" s="1" t="s">
        <v>68</v>
      </c>
      <c r="F522" s="1" t="s">
        <v>2004</v>
      </c>
      <c r="G522" s="1" t="s">
        <v>2003</v>
      </c>
      <c r="H522" s="1" t="s">
        <v>2005</v>
      </c>
      <c r="I522" s="1">
        <v>2004</v>
      </c>
      <c r="J522" s="1" t="s">
        <v>161</v>
      </c>
      <c r="K522"/>
      <c r="L522"/>
      <c r="M522"/>
      <c r="N522"/>
      <c r="O522" s="1" t="s">
        <v>98</v>
      </c>
      <c r="P522"/>
      <c r="Q522"/>
      <c r="R522"/>
      <c r="S522"/>
      <c r="T522"/>
      <c r="U522"/>
      <c r="V522"/>
      <c r="W522"/>
      <c r="X522"/>
      <c r="Y522"/>
      <c r="Z522"/>
      <c r="AA522"/>
      <c r="AB522"/>
      <c r="AC522" s="1" t="s">
        <v>74</v>
      </c>
      <c r="AE522" s="1" t="s">
        <v>162</v>
      </c>
      <c r="AF522" s="1" t="s">
        <v>175</v>
      </c>
      <c r="AG522" s="1" t="s">
        <v>115</v>
      </c>
      <c r="AI522" s="1" t="s">
        <v>87</v>
      </c>
      <c r="AJ522" s="1" t="s">
        <v>309</v>
      </c>
      <c r="AK522" s="1" t="s">
        <v>103</v>
      </c>
      <c r="AM522" s="1" t="s">
        <v>81</v>
      </c>
      <c r="AN522" s="1" t="s">
        <v>657</v>
      </c>
      <c r="AO522" s="1" t="s">
        <v>83</v>
      </c>
      <c r="AP522" s="1" t="s">
        <v>83</v>
      </c>
      <c r="AQ522" s="1" t="s">
        <v>196</v>
      </c>
      <c r="AR522" s="1" t="s">
        <v>105</v>
      </c>
      <c r="AS522" s="1" t="s">
        <v>87</v>
      </c>
      <c r="AU522" s="1" t="s">
        <v>88</v>
      </c>
      <c r="AV522" s="1" t="s">
        <v>78</v>
      </c>
      <c r="AW522" s="1" t="s">
        <v>119</v>
      </c>
      <c r="AX522" s="1" t="s">
        <v>78</v>
      </c>
      <c r="AY522" s="1" t="s">
        <v>229</v>
      </c>
      <c r="AZ522" s="1" t="s">
        <v>89</v>
      </c>
      <c r="BA522" s="1" t="s">
        <v>89</v>
      </c>
      <c r="BB522" s="1" t="s">
        <v>665</v>
      </c>
      <c r="BC522" s="1" t="s">
        <v>665</v>
      </c>
      <c r="BD522" s="1" t="s">
        <v>144</v>
      </c>
      <c r="BE522" s="1" t="s">
        <v>93</v>
      </c>
      <c r="BF522" s="1" t="s">
        <v>93</v>
      </c>
      <c r="BG522" s="1" t="s">
        <v>93</v>
      </c>
      <c r="BH522" s="1" t="s">
        <v>93</v>
      </c>
      <c r="BI522" s="1" t="s">
        <v>92</v>
      </c>
      <c r="BJ522" s="1" t="s">
        <v>93</v>
      </c>
      <c r="BK522" s="1" t="s">
        <v>138</v>
      </c>
      <c r="BL522" s="1" t="s">
        <v>138</v>
      </c>
      <c r="BM522" s="1" t="s">
        <v>672</v>
      </c>
      <c r="BN522" s="1" t="s">
        <v>208</v>
      </c>
      <c r="BO522" s="1" t="s">
        <v>78</v>
      </c>
      <c r="BP522" s="1" t="s">
        <v>667</v>
      </c>
    </row>
    <row r="523" spans="2:70" ht="14.85" customHeight="1">
      <c r="B523" s="1">
        <v>1016</v>
      </c>
      <c r="C523" s="1" t="s">
        <v>2010</v>
      </c>
      <c r="D523" s="1">
        <v>6</v>
      </c>
      <c r="E523" s="1" t="s">
        <v>68</v>
      </c>
      <c r="F523" s="1" t="s">
        <v>2011</v>
      </c>
      <c r="G523" s="1" t="s">
        <v>2010</v>
      </c>
      <c r="H523" s="1" t="s">
        <v>2012</v>
      </c>
      <c r="I523" s="1">
        <v>1997</v>
      </c>
      <c r="J523" s="1" t="s">
        <v>95</v>
      </c>
      <c r="K523"/>
      <c r="L523"/>
      <c r="M523"/>
      <c r="N523"/>
      <c r="O523"/>
      <c r="P523"/>
      <c r="Q523"/>
      <c r="R523"/>
      <c r="S523"/>
      <c r="T523"/>
      <c r="U523"/>
      <c r="V523"/>
      <c r="W523"/>
      <c r="X523"/>
      <c r="Y523"/>
      <c r="Z523"/>
      <c r="AA523" s="1" t="s">
        <v>96</v>
      </c>
      <c r="AB523" s="1"/>
      <c r="AC523" s="1" t="s">
        <v>148</v>
      </c>
      <c r="AE523" s="1" t="s">
        <v>75</v>
      </c>
      <c r="AF523" s="1" t="s">
        <v>76</v>
      </c>
      <c r="AG523" s="1" t="s">
        <v>77</v>
      </c>
      <c r="AI523" s="1" t="s">
        <v>87</v>
      </c>
      <c r="AJ523" s="1" t="s">
        <v>309</v>
      </c>
      <c r="AK523" s="1" t="s">
        <v>103</v>
      </c>
      <c r="AM523" s="1" t="s">
        <v>81</v>
      </c>
      <c r="AN523" s="1" t="s">
        <v>657</v>
      </c>
      <c r="AO523" s="1" t="s">
        <v>83</v>
      </c>
      <c r="AP523" s="1" t="s">
        <v>104</v>
      </c>
      <c r="AQ523" s="1" t="s">
        <v>85</v>
      </c>
      <c r="AR523" s="1" t="s">
        <v>86</v>
      </c>
      <c r="AS523" s="1" t="s">
        <v>78</v>
      </c>
      <c r="AT523" s="1" t="s">
        <v>228</v>
      </c>
      <c r="AU523" s="1" t="s">
        <v>87</v>
      </c>
      <c r="AV523" s="1" t="s">
        <v>78</v>
      </c>
      <c r="AW523" s="1" t="s">
        <v>106</v>
      </c>
      <c r="AX523" s="1" t="s">
        <v>87</v>
      </c>
      <c r="AY523" s="1" t="s">
        <v>107</v>
      </c>
      <c r="AZ523" s="1" t="s">
        <v>183</v>
      </c>
      <c r="BA523" s="1" t="s">
        <v>89</v>
      </c>
      <c r="BB523" s="1" t="s">
        <v>659</v>
      </c>
      <c r="BC523" s="1" t="s">
        <v>230</v>
      </c>
      <c r="BD523" s="1" t="s">
        <v>137</v>
      </c>
      <c r="BE523" s="1" t="s">
        <v>93</v>
      </c>
      <c r="BF523" s="1" t="s">
        <v>93</v>
      </c>
      <c r="BG523" s="1" t="s">
        <v>93</v>
      </c>
      <c r="BH523" s="1" t="s">
        <v>92</v>
      </c>
      <c r="BI523" s="1" t="s">
        <v>93</v>
      </c>
      <c r="BJ523" s="1" t="s">
        <v>93</v>
      </c>
      <c r="BK523" s="1" t="s">
        <v>94</v>
      </c>
      <c r="BL523" s="1" t="s">
        <v>94</v>
      </c>
      <c r="BM523" s="1" t="s">
        <v>672</v>
      </c>
      <c r="BN523" s="1" t="s">
        <v>177</v>
      </c>
      <c r="BO523" s="1" t="s">
        <v>78</v>
      </c>
      <c r="BP523" s="1" t="s">
        <v>687</v>
      </c>
    </row>
    <row r="524" spans="2:70" ht="14.85" customHeight="1">
      <c r="B524" s="1">
        <v>1015</v>
      </c>
      <c r="C524" s="1" t="s">
        <v>2006</v>
      </c>
      <c r="D524" s="1">
        <v>6</v>
      </c>
      <c r="E524" s="1" t="s">
        <v>68</v>
      </c>
      <c r="F524" s="1" t="s">
        <v>2007</v>
      </c>
      <c r="G524" s="1" t="s">
        <v>2006</v>
      </c>
      <c r="H524" s="1" t="s">
        <v>2008</v>
      </c>
      <c r="I524" s="1">
        <v>2006</v>
      </c>
      <c r="J524" s="1" t="s">
        <v>161</v>
      </c>
      <c r="K524"/>
      <c r="L524"/>
      <c r="M524"/>
      <c r="N524"/>
      <c r="O524" s="1" t="s">
        <v>911</v>
      </c>
      <c r="P524"/>
      <c r="Q524"/>
      <c r="R524"/>
      <c r="S524"/>
      <c r="T524"/>
      <c r="U524"/>
      <c r="V524"/>
      <c r="W524"/>
      <c r="X524"/>
      <c r="Y524"/>
      <c r="Z524"/>
      <c r="AA524"/>
      <c r="AB524"/>
      <c r="AC524" s="1" t="s">
        <v>148</v>
      </c>
      <c r="AE524" s="1" t="s">
        <v>162</v>
      </c>
      <c r="AF524" s="1" t="s">
        <v>76</v>
      </c>
      <c r="AG524" s="1" t="s">
        <v>77</v>
      </c>
      <c r="AI524" s="1" t="s">
        <v>78</v>
      </c>
      <c r="AJ524" s="1" t="s">
        <v>309</v>
      </c>
      <c r="AK524" s="1" t="s">
        <v>103</v>
      </c>
      <c r="AM524" s="1" t="s">
        <v>222</v>
      </c>
      <c r="AN524" s="1" t="s">
        <v>664</v>
      </c>
      <c r="AO524" s="1" t="s">
        <v>83</v>
      </c>
      <c r="AP524" s="1" t="s">
        <v>84</v>
      </c>
      <c r="AQ524" s="1" t="s">
        <v>176</v>
      </c>
      <c r="AR524" s="1" t="s">
        <v>105</v>
      </c>
      <c r="AS524" s="1" t="s">
        <v>87</v>
      </c>
      <c r="AU524" s="1" t="s">
        <v>88</v>
      </c>
      <c r="AV524" s="1" t="s">
        <v>78</v>
      </c>
      <c r="AW524" s="1" t="s">
        <v>119</v>
      </c>
      <c r="AX524" s="1" t="s">
        <v>87</v>
      </c>
      <c r="AY524" s="1" t="s">
        <v>107</v>
      </c>
      <c r="AZ524" s="1" t="s">
        <v>89</v>
      </c>
      <c r="BA524" s="1" t="s">
        <v>89</v>
      </c>
      <c r="BB524" s="1" t="s">
        <v>665</v>
      </c>
      <c r="BC524" s="1" t="s">
        <v>773</v>
      </c>
      <c r="BD524" s="1" t="s">
        <v>91</v>
      </c>
      <c r="BE524" s="1" t="s">
        <v>93</v>
      </c>
      <c r="BF524" s="1" t="s">
        <v>93</v>
      </c>
      <c r="BG524" s="1" t="s">
        <v>92</v>
      </c>
      <c r="BH524" s="1" t="s">
        <v>92</v>
      </c>
      <c r="BI524" s="1" t="s">
        <v>123</v>
      </c>
      <c r="BJ524" s="1" t="s">
        <v>93</v>
      </c>
      <c r="BK524" s="1" t="s">
        <v>94</v>
      </c>
      <c r="BL524" s="1" t="s">
        <v>94</v>
      </c>
      <c r="BM524" s="1" t="s">
        <v>691</v>
      </c>
      <c r="BN524" s="1" t="s">
        <v>208</v>
      </c>
      <c r="BO524" s="1" t="s">
        <v>87</v>
      </c>
      <c r="BR524" s="1" t="s">
        <v>2009</v>
      </c>
    </row>
    <row r="525" spans="2:70" ht="14.85" customHeight="1">
      <c r="B525" s="1">
        <v>1017</v>
      </c>
      <c r="C525" s="1" t="s">
        <v>2013</v>
      </c>
      <c r="D525" s="1">
        <v>6</v>
      </c>
      <c r="E525" s="1" t="s">
        <v>68</v>
      </c>
      <c r="F525" s="1" t="s">
        <v>2014</v>
      </c>
      <c r="G525" s="1" t="s">
        <v>2013</v>
      </c>
      <c r="H525" s="1" t="s">
        <v>2015</v>
      </c>
      <c r="I525" s="1">
        <v>1985</v>
      </c>
      <c r="J525" s="1" t="s">
        <v>95</v>
      </c>
      <c r="K525"/>
      <c r="L525"/>
      <c r="M525"/>
      <c r="N525"/>
      <c r="O525"/>
      <c r="P525"/>
      <c r="Q525"/>
      <c r="R525"/>
      <c r="S525"/>
      <c r="T525"/>
      <c r="U525"/>
      <c r="V525"/>
      <c r="W525"/>
      <c r="X525"/>
      <c r="Y525"/>
      <c r="Z525"/>
      <c r="AA525" s="1" t="s">
        <v>96</v>
      </c>
      <c r="AB525" s="1"/>
      <c r="AC525" s="1" t="s">
        <v>148</v>
      </c>
      <c r="AE525" s="1" t="s">
        <v>87</v>
      </c>
      <c r="AF525" s="1" t="s">
        <v>76</v>
      </c>
      <c r="AG525" s="1" t="s">
        <v>77</v>
      </c>
      <c r="AI525" s="1" t="s">
        <v>87</v>
      </c>
      <c r="AJ525" s="1" t="s">
        <v>309</v>
      </c>
      <c r="AK525" s="1" t="s">
        <v>80</v>
      </c>
      <c r="AN525" s="1" t="s">
        <v>657</v>
      </c>
      <c r="AO525" s="1" t="s">
        <v>83</v>
      </c>
      <c r="AP525" s="1" t="s">
        <v>104</v>
      </c>
      <c r="AQ525" s="1" t="s">
        <v>85</v>
      </c>
      <c r="AR525" s="1" t="s">
        <v>105</v>
      </c>
      <c r="AS525" s="1" t="s">
        <v>87</v>
      </c>
      <c r="AU525" s="1" t="s">
        <v>88</v>
      </c>
      <c r="AV525" s="1" t="s">
        <v>78</v>
      </c>
      <c r="AW525" s="1" t="s">
        <v>119</v>
      </c>
      <c r="AX525" s="1" t="s">
        <v>87</v>
      </c>
      <c r="AY525" s="1" t="s">
        <v>107</v>
      </c>
      <c r="AZ525" s="1" t="s">
        <v>170</v>
      </c>
      <c r="BA525" s="1" t="s">
        <v>89</v>
      </c>
      <c r="BB525" s="1" t="s">
        <v>665</v>
      </c>
      <c r="BC525" s="1" t="s">
        <v>665</v>
      </c>
      <c r="BD525" s="1" t="s">
        <v>137</v>
      </c>
      <c r="BE525" s="1" t="s">
        <v>92</v>
      </c>
      <c r="BF525" s="1" t="s">
        <v>123</v>
      </c>
      <c r="BG525" s="1" t="s">
        <v>92</v>
      </c>
      <c r="BH525" s="1" t="s">
        <v>92</v>
      </c>
      <c r="BI525" s="1" t="s">
        <v>123</v>
      </c>
      <c r="BJ525" s="1" t="s">
        <v>92</v>
      </c>
      <c r="BK525" s="1" t="s">
        <v>94</v>
      </c>
      <c r="BL525" s="1" t="s">
        <v>94</v>
      </c>
      <c r="BM525" s="1" t="s">
        <v>672</v>
      </c>
      <c r="BN525" s="1" t="s">
        <v>125</v>
      </c>
      <c r="BO525" s="1" t="s">
        <v>78</v>
      </c>
      <c r="BP525" s="1" t="s">
        <v>677</v>
      </c>
      <c r="BR525" s="1" t="s">
        <v>2016</v>
      </c>
    </row>
    <row r="526" spans="2:70" ht="14.85" customHeight="1">
      <c r="B526" s="1">
        <v>1019</v>
      </c>
      <c r="C526" s="1" t="s">
        <v>2017</v>
      </c>
      <c r="D526" s="1">
        <v>6</v>
      </c>
      <c r="E526" s="1" t="s">
        <v>68</v>
      </c>
      <c r="F526" s="1" t="s">
        <v>2018</v>
      </c>
      <c r="G526" s="1" t="s">
        <v>2017</v>
      </c>
      <c r="H526" s="1" t="s">
        <v>2019</v>
      </c>
      <c r="I526" s="1">
        <v>2005</v>
      </c>
      <c r="J526" s="1" t="s">
        <v>161</v>
      </c>
      <c r="K526"/>
      <c r="L526"/>
      <c r="M526"/>
      <c r="N526"/>
      <c r="O526" s="1" t="s">
        <v>98</v>
      </c>
      <c r="P526"/>
      <c r="Q526"/>
      <c r="R526"/>
      <c r="S526"/>
      <c r="T526"/>
      <c r="U526"/>
      <c r="V526"/>
      <c r="W526"/>
      <c r="X526"/>
      <c r="Y526"/>
      <c r="Z526"/>
      <c r="AA526"/>
      <c r="AB526"/>
      <c r="AC526" s="1" t="s">
        <v>148</v>
      </c>
      <c r="AE526" s="1" t="s">
        <v>87</v>
      </c>
      <c r="AF526" s="1" t="s">
        <v>175</v>
      </c>
      <c r="AG526" s="1" t="s">
        <v>164</v>
      </c>
      <c r="AI526" s="1" t="s">
        <v>78</v>
      </c>
      <c r="AJ526" s="1" t="s">
        <v>102</v>
      </c>
      <c r="AK526" s="1" t="s">
        <v>103</v>
      </c>
      <c r="AN526" s="1" t="s">
        <v>657</v>
      </c>
      <c r="AO526" s="1" t="s">
        <v>136</v>
      </c>
      <c r="AP526" s="1" t="s">
        <v>84</v>
      </c>
      <c r="AQ526" s="1" t="s">
        <v>118</v>
      </c>
      <c r="AR526" s="1" t="s">
        <v>105</v>
      </c>
      <c r="AS526" s="1" t="s">
        <v>87</v>
      </c>
      <c r="AU526" s="1" t="s">
        <v>88</v>
      </c>
      <c r="AV526" s="1" t="s">
        <v>78</v>
      </c>
      <c r="AW526" s="1" t="s">
        <v>119</v>
      </c>
      <c r="AX526" s="1" t="s">
        <v>87</v>
      </c>
      <c r="AY526" s="1" t="s">
        <v>107</v>
      </c>
      <c r="AZ526" s="1" t="s">
        <v>89</v>
      </c>
      <c r="BA526" s="1" t="s">
        <v>89</v>
      </c>
      <c r="BB526" s="1" t="s">
        <v>665</v>
      </c>
      <c r="BC526" s="1" t="s">
        <v>665</v>
      </c>
      <c r="BD526" s="1" t="s">
        <v>91</v>
      </c>
      <c r="BE526" s="1" t="s">
        <v>93</v>
      </c>
      <c r="BF526" s="1" t="s">
        <v>93</v>
      </c>
      <c r="BG526" s="1" t="s">
        <v>92</v>
      </c>
      <c r="BH526" s="1" t="s">
        <v>92</v>
      </c>
      <c r="BI526" s="1" t="s">
        <v>123</v>
      </c>
      <c r="BJ526" s="1" t="s">
        <v>93</v>
      </c>
      <c r="BK526" s="1" t="s">
        <v>94</v>
      </c>
      <c r="BL526" s="1" t="s">
        <v>94</v>
      </c>
      <c r="BM526" s="1" t="s">
        <v>666</v>
      </c>
      <c r="BN526" s="1" t="s">
        <v>208</v>
      </c>
      <c r="BO526" s="1" t="s">
        <v>78</v>
      </c>
      <c r="BP526" s="1" t="s">
        <v>687</v>
      </c>
    </row>
    <row r="527" spans="2:70" ht="14.85" customHeight="1">
      <c r="B527" s="1">
        <v>1020</v>
      </c>
      <c r="C527" s="1" t="s">
        <v>2020</v>
      </c>
      <c r="D527" s="1">
        <v>6</v>
      </c>
      <c r="E527" s="1" t="s">
        <v>68</v>
      </c>
      <c r="F527" s="1" t="s">
        <v>2021</v>
      </c>
      <c r="G527" s="1" t="s">
        <v>2020</v>
      </c>
      <c r="H527" s="1" t="s">
        <v>2022</v>
      </c>
      <c r="I527" s="1">
        <v>2007</v>
      </c>
      <c r="J527" s="1" t="s">
        <v>95</v>
      </c>
      <c r="K527"/>
      <c r="L527"/>
      <c r="M527"/>
      <c r="N527"/>
      <c r="O527"/>
      <c r="P527"/>
      <c r="Q527"/>
      <c r="R527"/>
      <c r="S527"/>
      <c r="T527"/>
      <c r="U527"/>
      <c r="V527"/>
      <c r="W527"/>
      <c r="X527"/>
      <c r="Y527"/>
      <c r="Z527"/>
      <c r="AA527" s="1" t="s">
        <v>813</v>
      </c>
      <c r="AB527" s="1"/>
      <c r="AC527" s="1" t="s">
        <v>135</v>
      </c>
      <c r="AI527" s="1" t="s">
        <v>88</v>
      </c>
      <c r="AO527" s="1" t="s">
        <v>84</v>
      </c>
      <c r="AP527" s="1" t="s">
        <v>83</v>
      </c>
      <c r="AQ527" s="1" t="s">
        <v>85</v>
      </c>
      <c r="AR527" s="1" t="s">
        <v>105</v>
      </c>
      <c r="AS527" s="1" t="s">
        <v>87</v>
      </c>
      <c r="AU527" s="1" t="s">
        <v>88</v>
      </c>
      <c r="AV527" s="1" t="s">
        <v>78</v>
      </c>
      <c r="AW527" s="1" t="s">
        <v>119</v>
      </c>
      <c r="AX527" s="1" t="s">
        <v>87</v>
      </c>
      <c r="AY527" s="1" t="s">
        <v>107</v>
      </c>
      <c r="AZ527" s="1" t="s">
        <v>170</v>
      </c>
      <c r="BA527" s="1" t="s">
        <v>170</v>
      </c>
      <c r="BB527" s="1" t="s">
        <v>230</v>
      </c>
      <c r="BC527" s="1" t="s">
        <v>230</v>
      </c>
      <c r="BD527" s="1" t="s">
        <v>91</v>
      </c>
      <c r="BE527" s="1" t="s">
        <v>93</v>
      </c>
      <c r="BF527" s="1" t="s">
        <v>92</v>
      </c>
      <c r="BG527" s="1" t="s">
        <v>93</v>
      </c>
      <c r="BH527" s="1" t="s">
        <v>93</v>
      </c>
      <c r="BI527" s="1" t="s">
        <v>93</v>
      </c>
      <c r="BJ527" s="1" t="s">
        <v>92</v>
      </c>
      <c r="BK527" s="1" t="s">
        <v>94</v>
      </c>
      <c r="BL527" s="1" t="s">
        <v>94</v>
      </c>
      <c r="BM527" s="1" t="s">
        <v>695</v>
      </c>
      <c r="BN527" s="1" t="s">
        <v>192</v>
      </c>
      <c r="BO527" s="1" t="s">
        <v>78</v>
      </c>
      <c r="BP527" s="1" t="s">
        <v>667</v>
      </c>
    </row>
    <row r="528" spans="2:70" ht="14.85" customHeight="1">
      <c r="B528" s="1">
        <v>1021</v>
      </c>
      <c r="C528" s="1" t="s">
        <v>2023</v>
      </c>
      <c r="D528" s="1">
        <v>6</v>
      </c>
      <c r="E528" s="1" t="s">
        <v>68</v>
      </c>
      <c r="F528" s="1" t="s">
        <v>2024</v>
      </c>
      <c r="G528" s="1" t="s">
        <v>2023</v>
      </c>
      <c r="H528" s="1" t="s">
        <v>2025</v>
      </c>
      <c r="I528" s="1">
        <v>2013</v>
      </c>
      <c r="J528" s="1" t="s">
        <v>325</v>
      </c>
      <c r="K528"/>
      <c r="L528"/>
      <c r="M528"/>
      <c r="N528"/>
      <c r="O528"/>
      <c r="P528"/>
      <c r="Q528"/>
      <c r="R528"/>
      <c r="S528" s="1" t="s">
        <v>326</v>
      </c>
      <c r="T528"/>
      <c r="U528"/>
      <c r="V528"/>
      <c r="W528"/>
      <c r="X528"/>
      <c r="Y528"/>
      <c r="Z528"/>
      <c r="AA528"/>
      <c r="AB528"/>
      <c r="AC528" s="1" t="s">
        <v>135</v>
      </c>
      <c r="AI528" s="1" t="s">
        <v>88</v>
      </c>
      <c r="AO528" s="1" t="s">
        <v>84</v>
      </c>
      <c r="AP528" s="1" t="s">
        <v>84</v>
      </c>
      <c r="AQ528" s="1" t="s">
        <v>85</v>
      </c>
      <c r="AR528" s="1" t="s">
        <v>86</v>
      </c>
      <c r="AS528" s="1" t="s">
        <v>87</v>
      </c>
      <c r="AU528" s="1" t="s">
        <v>88</v>
      </c>
      <c r="AV528" s="1" t="s">
        <v>78</v>
      </c>
      <c r="AW528" s="1" t="s">
        <v>119</v>
      </c>
      <c r="AX528" s="1" t="s">
        <v>78</v>
      </c>
      <c r="AY528" s="1" t="s">
        <v>107</v>
      </c>
      <c r="AZ528" s="1" t="s">
        <v>170</v>
      </c>
      <c r="BA528" s="1" t="s">
        <v>89</v>
      </c>
      <c r="BB528" s="1" t="s">
        <v>659</v>
      </c>
      <c r="BC528" s="1" t="s">
        <v>230</v>
      </c>
      <c r="BD528" s="1" t="s">
        <v>137</v>
      </c>
      <c r="BE528" s="1" t="s">
        <v>93</v>
      </c>
      <c r="BF528" s="1" t="s">
        <v>92</v>
      </c>
      <c r="BG528" s="1" t="s">
        <v>93</v>
      </c>
      <c r="BH528" s="1" t="s">
        <v>123</v>
      </c>
      <c r="BI528" s="1" t="s">
        <v>122</v>
      </c>
      <c r="BJ528" s="1" t="s">
        <v>92</v>
      </c>
      <c r="BK528" s="1" t="s">
        <v>94</v>
      </c>
      <c r="BL528" s="1" t="s">
        <v>138</v>
      </c>
      <c r="BM528" s="1" t="s">
        <v>691</v>
      </c>
      <c r="BN528" s="1" t="s">
        <v>192</v>
      </c>
      <c r="BO528" s="1" t="s">
        <v>78</v>
      </c>
      <c r="BP528" s="1" t="s">
        <v>667</v>
      </c>
    </row>
    <row r="529" spans="2:70" ht="14.85" customHeight="1">
      <c r="B529" s="1">
        <v>1023</v>
      </c>
      <c r="C529" s="1" t="s">
        <v>2026</v>
      </c>
      <c r="D529" s="1">
        <v>6</v>
      </c>
      <c r="E529" s="1" t="s">
        <v>68</v>
      </c>
      <c r="F529" s="1" t="s">
        <v>2027</v>
      </c>
      <c r="G529" s="1" t="s">
        <v>2026</v>
      </c>
      <c r="H529" s="1" t="s">
        <v>2028</v>
      </c>
      <c r="I529" s="1">
        <v>2007</v>
      </c>
      <c r="J529" s="1" t="s">
        <v>95</v>
      </c>
      <c r="K529"/>
      <c r="L529"/>
      <c r="M529"/>
      <c r="N529"/>
      <c r="O529"/>
      <c r="P529"/>
      <c r="Q529"/>
      <c r="R529"/>
      <c r="S529"/>
      <c r="T529"/>
      <c r="U529"/>
      <c r="V529"/>
      <c r="W529"/>
      <c r="X529"/>
      <c r="Y529"/>
      <c r="Z529"/>
      <c r="AA529" s="1" t="s">
        <v>813</v>
      </c>
      <c r="AB529" s="1"/>
      <c r="AC529" s="1" t="s">
        <v>135</v>
      </c>
      <c r="AI529" s="1" t="s">
        <v>88</v>
      </c>
      <c r="AO529" s="1" t="s">
        <v>83</v>
      </c>
      <c r="AP529" s="1" t="s">
        <v>83</v>
      </c>
      <c r="AQ529" s="1" t="s">
        <v>85</v>
      </c>
      <c r="AR529" s="1" t="s">
        <v>86</v>
      </c>
      <c r="AS529" s="1" t="s">
        <v>87</v>
      </c>
      <c r="AU529" s="1" t="s">
        <v>88</v>
      </c>
      <c r="AV529" s="1" t="s">
        <v>78</v>
      </c>
      <c r="AW529" s="1" t="s">
        <v>119</v>
      </c>
      <c r="AX529" s="1" t="s">
        <v>87</v>
      </c>
      <c r="AY529" s="1" t="s">
        <v>107</v>
      </c>
      <c r="AZ529" s="1" t="s">
        <v>89</v>
      </c>
      <c r="BA529" s="1" t="s">
        <v>170</v>
      </c>
      <c r="BB529" s="1" t="s">
        <v>659</v>
      </c>
      <c r="BC529" s="1" t="s">
        <v>659</v>
      </c>
      <c r="BD529" s="1" t="s">
        <v>91</v>
      </c>
      <c r="BE529" s="1" t="s">
        <v>93</v>
      </c>
      <c r="BF529" s="1" t="s">
        <v>93</v>
      </c>
      <c r="BG529" s="1" t="s">
        <v>93</v>
      </c>
      <c r="BH529" s="1" t="s">
        <v>93</v>
      </c>
      <c r="BI529" s="1" t="s">
        <v>93</v>
      </c>
      <c r="BJ529" s="1" t="s">
        <v>93</v>
      </c>
      <c r="BK529" s="1" t="s">
        <v>138</v>
      </c>
      <c r="BL529" s="1" t="s">
        <v>138</v>
      </c>
      <c r="BM529" s="1" t="s">
        <v>691</v>
      </c>
      <c r="BN529" s="1" t="s">
        <v>192</v>
      </c>
      <c r="BO529" s="1" t="s">
        <v>78</v>
      </c>
      <c r="BP529" s="1" t="s">
        <v>667</v>
      </c>
    </row>
    <row r="530" spans="2:70" ht="14.85" customHeight="1">
      <c r="B530" s="1">
        <v>1025</v>
      </c>
      <c r="C530" s="1" t="s">
        <v>2029</v>
      </c>
      <c r="D530" s="1">
        <v>6</v>
      </c>
      <c r="E530" s="1" t="s">
        <v>68</v>
      </c>
      <c r="F530" s="1" t="s">
        <v>2030</v>
      </c>
      <c r="G530" s="1" t="s">
        <v>2029</v>
      </c>
      <c r="H530" s="1" t="s">
        <v>2031</v>
      </c>
      <c r="I530" s="1">
        <v>2010</v>
      </c>
      <c r="J530" s="1" t="s">
        <v>95</v>
      </c>
      <c r="K530"/>
      <c r="L530"/>
      <c r="M530"/>
      <c r="N530"/>
      <c r="O530"/>
      <c r="P530"/>
      <c r="Q530"/>
      <c r="R530"/>
      <c r="S530"/>
      <c r="T530"/>
      <c r="U530"/>
      <c r="V530"/>
      <c r="W530"/>
      <c r="X530"/>
      <c r="Y530"/>
      <c r="Z530"/>
      <c r="AA530" s="1" t="s">
        <v>178</v>
      </c>
      <c r="AB530" s="1"/>
      <c r="AC530" s="1" t="s">
        <v>148</v>
      </c>
      <c r="AE530" s="1" t="s">
        <v>87</v>
      </c>
      <c r="AF530" s="1" t="s">
        <v>100</v>
      </c>
      <c r="AG530" s="1" t="s">
        <v>164</v>
      </c>
      <c r="AI530" s="1" t="s">
        <v>78</v>
      </c>
      <c r="AJ530" s="1" t="s">
        <v>79</v>
      </c>
      <c r="AK530" s="1" t="s">
        <v>156</v>
      </c>
      <c r="AL530" s="1" t="s">
        <v>2032</v>
      </c>
      <c r="AN530" s="1" t="s">
        <v>657</v>
      </c>
      <c r="AO530" s="1" t="s">
        <v>83</v>
      </c>
      <c r="AP530" s="1" t="s">
        <v>84</v>
      </c>
      <c r="AQ530" s="1" t="s">
        <v>196</v>
      </c>
      <c r="AR530" s="1" t="s">
        <v>86</v>
      </c>
      <c r="AS530" s="1" t="s">
        <v>87</v>
      </c>
      <c r="AU530" s="1" t="s">
        <v>88</v>
      </c>
      <c r="AV530" s="1" t="s">
        <v>78</v>
      </c>
      <c r="AW530" s="1" t="s">
        <v>158</v>
      </c>
      <c r="AX530" s="1" t="s">
        <v>87</v>
      </c>
      <c r="AY530" s="1" t="s">
        <v>159</v>
      </c>
      <c r="AZ530" s="1" t="s">
        <v>170</v>
      </c>
      <c r="BA530" s="1" t="s">
        <v>170</v>
      </c>
      <c r="BB530" s="1" t="s">
        <v>230</v>
      </c>
      <c r="BC530" s="1" t="s">
        <v>230</v>
      </c>
      <c r="BD530" s="1" t="s">
        <v>91</v>
      </c>
      <c r="BE530" s="1" t="s">
        <v>93</v>
      </c>
      <c r="BF530" s="1" t="s">
        <v>92</v>
      </c>
      <c r="BG530" s="1" t="s">
        <v>92</v>
      </c>
      <c r="BH530" s="1" t="s">
        <v>92</v>
      </c>
      <c r="BI530" s="1" t="s">
        <v>123</v>
      </c>
      <c r="BJ530" s="1" t="s">
        <v>92</v>
      </c>
      <c r="BK530" s="1" t="s">
        <v>94</v>
      </c>
      <c r="BL530" s="1" t="s">
        <v>94</v>
      </c>
      <c r="BM530" s="1" t="s">
        <v>666</v>
      </c>
      <c r="BN530" s="1" t="s">
        <v>125</v>
      </c>
      <c r="BO530" s="1" t="s">
        <v>78</v>
      </c>
      <c r="BP530" s="1" t="s">
        <v>677</v>
      </c>
    </row>
    <row r="531" spans="2:70" ht="14.85" customHeight="1">
      <c r="B531" s="1">
        <v>1029</v>
      </c>
      <c r="C531" s="1" t="s">
        <v>2033</v>
      </c>
      <c r="D531" s="1">
        <v>6</v>
      </c>
      <c r="E531" s="1" t="s">
        <v>68</v>
      </c>
      <c r="F531" s="1" t="s">
        <v>2034</v>
      </c>
      <c r="G531" s="1" t="s">
        <v>2033</v>
      </c>
      <c r="H531" s="1" t="s">
        <v>2035</v>
      </c>
      <c r="I531" s="1">
        <v>2009</v>
      </c>
      <c r="J531" s="1" t="s">
        <v>95</v>
      </c>
      <c r="K531"/>
      <c r="L531"/>
      <c r="M531"/>
      <c r="N531"/>
      <c r="O531"/>
      <c r="P531"/>
      <c r="Q531"/>
      <c r="R531"/>
      <c r="S531"/>
      <c r="T531"/>
      <c r="U531"/>
      <c r="V531"/>
      <c r="W531"/>
      <c r="X531"/>
      <c r="Y531"/>
      <c r="Z531"/>
      <c r="AA531" s="1" t="s">
        <v>1800</v>
      </c>
      <c r="AB531" s="1"/>
      <c r="AC531" s="1" t="s">
        <v>148</v>
      </c>
      <c r="AE531" s="1" t="s">
        <v>87</v>
      </c>
      <c r="AF531" s="1" t="s">
        <v>100</v>
      </c>
      <c r="AG531" s="1" t="s">
        <v>521</v>
      </c>
      <c r="AI531" s="1" t="s">
        <v>87</v>
      </c>
      <c r="AJ531" s="1" t="s">
        <v>116</v>
      </c>
      <c r="AK531" s="1" t="s">
        <v>103</v>
      </c>
      <c r="AN531" s="1" t="s">
        <v>739</v>
      </c>
      <c r="AO531" s="1" t="s">
        <v>84</v>
      </c>
      <c r="AP531" s="1" t="s">
        <v>104</v>
      </c>
      <c r="AQ531" s="1" t="s">
        <v>102</v>
      </c>
      <c r="AR531" s="1" t="s">
        <v>102</v>
      </c>
      <c r="AS531" s="1" t="s">
        <v>87</v>
      </c>
      <c r="AU531" s="1" t="s">
        <v>88</v>
      </c>
      <c r="AV531" s="1" t="s">
        <v>78</v>
      </c>
      <c r="AW531" s="1" t="s">
        <v>106</v>
      </c>
      <c r="AX531" s="1" t="s">
        <v>78</v>
      </c>
      <c r="AY531" s="1" t="s">
        <v>107</v>
      </c>
      <c r="AZ531" s="1" t="s">
        <v>170</v>
      </c>
      <c r="BA531" s="1" t="s">
        <v>89</v>
      </c>
      <c r="BB531" s="1" t="s">
        <v>665</v>
      </c>
      <c r="BC531" s="1" t="s">
        <v>659</v>
      </c>
      <c r="BD531" s="1" t="s">
        <v>137</v>
      </c>
      <c r="BE531" s="1" t="s">
        <v>92</v>
      </c>
      <c r="BF531" s="1" t="s">
        <v>92</v>
      </c>
      <c r="BG531" s="1" t="s">
        <v>92</v>
      </c>
      <c r="BH531" s="1" t="s">
        <v>92</v>
      </c>
      <c r="BI531" s="1" t="s">
        <v>123</v>
      </c>
      <c r="BJ531" s="1" t="s">
        <v>92</v>
      </c>
      <c r="BK531" s="1" t="s">
        <v>94</v>
      </c>
      <c r="BL531" s="1" t="s">
        <v>94</v>
      </c>
      <c r="BM531" s="1" t="s">
        <v>666</v>
      </c>
      <c r="BN531" s="1" t="s">
        <v>125</v>
      </c>
      <c r="BO531" s="1" t="s">
        <v>78</v>
      </c>
      <c r="BP531" s="1" t="s">
        <v>667</v>
      </c>
      <c r="BR531" s="1" t="s">
        <v>2036</v>
      </c>
    </row>
    <row r="532" spans="2:70" ht="14.85" customHeight="1">
      <c r="B532" s="1">
        <v>1031</v>
      </c>
      <c r="C532" s="1" t="s">
        <v>2037</v>
      </c>
      <c r="D532" s="1">
        <v>6</v>
      </c>
      <c r="E532" s="1" t="s">
        <v>68</v>
      </c>
      <c r="F532" s="1" t="s">
        <v>2038</v>
      </c>
      <c r="G532" s="1" t="s">
        <v>2037</v>
      </c>
      <c r="H532" s="1" t="s">
        <v>2039</v>
      </c>
      <c r="I532" s="1">
        <v>2011</v>
      </c>
      <c r="J532" s="1" t="s">
        <v>95</v>
      </c>
      <c r="K532"/>
      <c r="L532"/>
      <c r="M532"/>
      <c r="N532"/>
      <c r="O532"/>
      <c r="P532"/>
      <c r="Q532"/>
      <c r="R532"/>
      <c r="S532"/>
      <c r="T532"/>
      <c r="U532"/>
      <c r="V532"/>
      <c r="W532"/>
      <c r="X532"/>
      <c r="Y532"/>
      <c r="Z532"/>
      <c r="AA532" s="1" t="s">
        <v>391</v>
      </c>
      <c r="AB532" s="1"/>
      <c r="AC532" s="1" t="s">
        <v>74</v>
      </c>
      <c r="AE532" s="1" t="s">
        <v>162</v>
      </c>
      <c r="AF532" s="1" t="s">
        <v>100</v>
      </c>
      <c r="AG532" s="1" t="s">
        <v>77</v>
      </c>
      <c r="AI532" s="1" t="s">
        <v>87</v>
      </c>
      <c r="AJ532" s="1" t="s">
        <v>79</v>
      </c>
      <c r="AK532" s="1" t="s">
        <v>80</v>
      </c>
      <c r="AM532" s="1" t="s">
        <v>167</v>
      </c>
      <c r="AN532" s="1" t="s">
        <v>657</v>
      </c>
      <c r="AO532" s="1" t="s">
        <v>104</v>
      </c>
      <c r="AP532" s="1" t="s">
        <v>104</v>
      </c>
      <c r="AQ532" s="1" t="s">
        <v>85</v>
      </c>
      <c r="AR532" s="1" t="s">
        <v>105</v>
      </c>
      <c r="AS532" s="1" t="s">
        <v>87</v>
      </c>
      <c r="AU532" s="1" t="s">
        <v>88</v>
      </c>
      <c r="AV532" s="1" t="s">
        <v>78</v>
      </c>
      <c r="AW532" s="1" t="s">
        <v>119</v>
      </c>
      <c r="AX532" s="1" t="s">
        <v>78</v>
      </c>
      <c r="AY532" s="1" t="s">
        <v>107</v>
      </c>
      <c r="AZ532" s="1" t="s">
        <v>185</v>
      </c>
      <c r="BA532" s="1" t="s">
        <v>89</v>
      </c>
      <c r="BB532" s="1" t="s">
        <v>230</v>
      </c>
      <c r="BC532" s="1" t="s">
        <v>230</v>
      </c>
      <c r="BD532" s="1" t="s">
        <v>137</v>
      </c>
      <c r="BE532" s="1" t="s">
        <v>93</v>
      </c>
      <c r="BF532" s="1" t="s">
        <v>92</v>
      </c>
      <c r="BG532" s="1" t="s">
        <v>93</v>
      </c>
      <c r="BH532" s="1" t="s">
        <v>93</v>
      </c>
      <c r="BI532" s="1" t="s">
        <v>93</v>
      </c>
      <c r="BJ532" s="1" t="s">
        <v>92</v>
      </c>
      <c r="BK532" s="1" t="s">
        <v>138</v>
      </c>
      <c r="BL532" s="1" t="s">
        <v>94</v>
      </c>
      <c r="BM532" s="1" t="s">
        <v>691</v>
      </c>
      <c r="BN532" s="1" t="s">
        <v>418</v>
      </c>
      <c r="BO532" s="1" t="s">
        <v>78</v>
      </c>
      <c r="BP532" s="1" t="s">
        <v>667</v>
      </c>
    </row>
    <row r="533" spans="2:70" ht="14.85" customHeight="1">
      <c r="B533" s="1">
        <v>1034</v>
      </c>
      <c r="C533" s="1" t="s">
        <v>2040</v>
      </c>
      <c r="D533" s="1">
        <v>6</v>
      </c>
      <c r="E533" s="1" t="s">
        <v>68</v>
      </c>
      <c r="F533" s="1" t="s">
        <v>2041</v>
      </c>
      <c r="G533" s="1" t="s">
        <v>2040</v>
      </c>
      <c r="H533" s="1" t="s">
        <v>2042</v>
      </c>
      <c r="I533" s="1">
        <v>1985</v>
      </c>
      <c r="J533" s="1" t="s">
        <v>95</v>
      </c>
      <c r="K533"/>
      <c r="L533"/>
      <c r="M533"/>
      <c r="N533"/>
      <c r="O533"/>
      <c r="P533"/>
      <c r="Q533"/>
      <c r="R533"/>
      <c r="S533"/>
      <c r="T533"/>
      <c r="U533"/>
      <c r="V533"/>
      <c r="W533"/>
      <c r="X533"/>
      <c r="Y533"/>
      <c r="Z533"/>
      <c r="AA533" s="1" t="s">
        <v>96</v>
      </c>
      <c r="AB533" s="1"/>
      <c r="AC533" s="1" t="s">
        <v>148</v>
      </c>
      <c r="AE533" s="1" t="s">
        <v>162</v>
      </c>
      <c r="AF533" s="1" t="s">
        <v>76</v>
      </c>
      <c r="AG533" s="1" t="s">
        <v>77</v>
      </c>
      <c r="AI533" s="1" t="s">
        <v>87</v>
      </c>
      <c r="AJ533" s="1" t="s">
        <v>309</v>
      </c>
      <c r="AK533" s="1" t="s">
        <v>156</v>
      </c>
      <c r="AL533" s="1" t="s">
        <v>1607</v>
      </c>
      <c r="AM533" s="1" t="s">
        <v>222</v>
      </c>
      <c r="AN533" s="1" t="s">
        <v>664</v>
      </c>
      <c r="AO533" s="1" t="s">
        <v>83</v>
      </c>
      <c r="AP533" s="1" t="s">
        <v>104</v>
      </c>
      <c r="AQ533" s="1" t="s">
        <v>196</v>
      </c>
      <c r="AR533" s="1" t="s">
        <v>86</v>
      </c>
      <c r="AS533" s="1" t="s">
        <v>87</v>
      </c>
      <c r="AU533" s="1" t="s">
        <v>88</v>
      </c>
      <c r="AV533" s="1" t="s">
        <v>78</v>
      </c>
      <c r="AW533" s="1" t="s">
        <v>119</v>
      </c>
      <c r="AX533" s="1" t="s">
        <v>87</v>
      </c>
      <c r="AY533" s="1" t="s">
        <v>107</v>
      </c>
      <c r="AZ533" s="1" t="s">
        <v>185</v>
      </c>
      <c r="BA533" s="1" t="s">
        <v>89</v>
      </c>
      <c r="BB533" s="1" t="s">
        <v>665</v>
      </c>
      <c r="BC533" s="1" t="s">
        <v>230</v>
      </c>
      <c r="BD533" s="1" t="s">
        <v>137</v>
      </c>
      <c r="BE533" s="1" t="s">
        <v>93</v>
      </c>
      <c r="BF533" s="1" t="s">
        <v>93</v>
      </c>
      <c r="BG533" s="1" t="s">
        <v>93</v>
      </c>
      <c r="BH533" s="1" t="s">
        <v>93</v>
      </c>
      <c r="BI533" s="1" t="s">
        <v>93</v>
      </c>
      <c r="BJ533" s="1" t="s">
        <v>93</v>
      </c>
      <c r="BK533" s="1" t="s">
        <v>94</v>
      </c>
      <c r="BL533" s="1" t="s">
        <v>94</v>
      </c>
      <c r="BM533" s="1" t="s">
        <v>695</v>
      </c>
      <c r="BN533" s="1" t="s">
        <v>139</v>
      </c>
      <c r="BO533" s="1" t="s">
        <v>78</v>
      </c>
      <c r="BP533" s="1" t="s">
        <v>687</v>
      </c>
    </row>
    <row r="534" spans="2:70" ht="14.85" customHeight="1">
      <c r="B534" s="1">
        <v>1039</v>
      </c>
      <c r="C534" s="1" t="s">
        <v>2043</v>
      </c>
      <c r="D534" s="1">
        <v>6</v>
      </c>
      <c r="E534" s="1" t="s">
        <v>68</v>
      </c>
      <c r="F534" s="1" t="s">
        <v>2044</v>
      </c>
      <c r="G534" s="1" t="s">
        <v>2043</v>
      </c>
      <c r="H534" s="1" t="s">
        <v>2045</v>
      </c>
      <c r="I534" s="1">
        <v>2011</v>
      </c>
      <c r="J534" s="1" t="s">
        <v>95</v>
      </c>
      <c r="K534"/>
      <c r="L534"/>
      <c r="M534"/>
      <c r="N534"/>
      <c r="O534"/>
      <c r="P534"/>
      <c r="Q534"/>
      <c r="R534"/>
      <c r="S534"/>
      <c r="T534"/>
      <c r="U534"/>
      <c r="V534"/>
      <c r="W534"/>
      <c r="X534"/>
      <c r="Y534"/>
      <c r="Z534"/>
      <c r="AA534" s="1" t="s">
        <v>391</v>
      </c>
      <c r="AB534" s="1"/>
      <c r="AC534" s="1" t="s">
        <v>74</v>
      </c>
      <c r="AE534" s="1" t="s">
        <v>162</v>
      </c>
      <c r="AF534" s="1" t="s">
        <v>206</v>
      </c>
      <c r="AG534" s="1" t="s">
        <v>164</v>
      </c>
      <c r="AI534" s="1" t="s">
        <v>87</v>
      </c>
      <c r="AJ534" s="1" t="s">
        <v>79</v>
      </c>
      <c r="AK534" s="1" t="s">
        <v>80</v>
      </c>
      <c r="AM534" s="1" t="s">
        <v>222</v>
      </c>
      <c r="AN534" s="1" t="s">
        <v>739</v>
      </c>
      <c r="AO534" s="1" t="s">
        <v>136</v>
      </c>
      <c r="AP534" s="1" t="s">
        <v>83</v>
      </c>
      <c r="AQ534" s="1" t="s">
        <v>85</v>
      </c>
      <c r="AR534" s="1" t="s">
        <v>105</v>
      </c>
      <c r="AS534" s="1" t="s">
        <v>87</v>
      </c>
      <c r="AU534" s="1" t="s">
        <v>88</v>
      </c>
      <c r="AV534" s="1" t="s">
        <v>78</v>
      </c>
      <c r="AW534" s="1" t="s">
        <v>106</v>
      </c>
      <c r="AX534" s="1" t="s">
        <v>78</v>
      </c>
      <c r="AY534" s="1" t="s">
        <v>107</v>
      </c>
      <c r="AZ534" s="1" t="s">
        <v>183</v>
      </c>
      <c r="BA534" s="1" t="s">
        <v>89</v>
      </c>
      <c r="BB534" s="1" t="s">
        <v>773</v>
      </c>
      <c r="BC534" s="1" t="s">
        <v>230</v>
      </c>
      <c r="BD534" s="1" t="s">
        <v>91</v>
      </c>
      <c r="BE534" s="1" t="s">
        <v>93</v>
      </c>
      <c r="BF534" s="1" t="s">
        <v>93</v>
      </c>
      <c r="BG534" s="1" t="s">
        <v>93</v>
      </c>
      <c r="BH534" s="1" t="s">
        <v>93</v>
      </c>
      <c r="BI534" s="1" t="s">
        <v>92</v>
      </c>
      <c r="BJ534" s="1" t="s">
        <v>92</v>
      </c>
      <c r="BK534" s="1" t="s">
        <v>138</v>
      </c>
      <c r="BL534" s="1" t="s">
        <v>138</v>
      </c>
      <c r="BM534" s="1" t="s">
        <v>691</v>
      </c>
      <c r="BN534" s="1" t="s">
        <v>177</v>
      </c>
      <c r="BO534" s="1" t="s">
        <v>78</v>
      </c>
      <c r="BP534" s="1" t="s">
        <v>667</v>
      </c>
      <c r="BR534" s="2" t="s">
        <v>2046</v>
      </c>
    </row>
    <row r="535" spans="2:70" ht="14.85" customHeight="1">
      <c r="B535" s="1">
        <v>1040</v>
      </c>
      <c r="C535" s="1" t="s">
        <v>2047</v>
      </c>
      <c r="D535" s="1">
        <v>6</v>
      </c>
      <c r="E535" s="1" t="s">
        <v>68</v>
      </c>
      <c r="F535" s="1" t="s">
        <v>2048</v>
      </c>
      <c r="G535" s="1" t="s">
        <v>2047</v>
      </c>
      <c r="H535" s="1" t="s">
        <v>2049</v>
      </c>
      <c r="I535" s="1">
        <v>2009</v>
      </c>
      <c r="J535" s="1" t="s">
        <v>95</v>
      </c>
      <c r="K535"/>
      <c r="L535"/>
      <c r="M535"/>
      <c r="N535"/>
      <c r="O535"/>
      <c r="P535"/>
      <c r="Q535"/>
      <c r="R535"/>
      <c r="S535"/>
      <c r="T535"/>
      <c r="U535"/>
      <c r="V535"/>
      <c r="W535"/>
      <c r="X535"/>
      <c r="Y535"/>
      <c r="Z535"/>
      <c r="AA535" s="1" t="s">
        <v>391</v>
      </c>
      <c r="AB535" s="1"/>
      <c r="AC535" s="1" t="s">
        <v>148</v>
      </c>
      <c r="AE535" s="1" t="s">
        <v>87</v>
      </c>
      <c r="AF535" s="1" t="s">
        <v>175</v>
      </c>
      <c r="AG535" s="1" t="s">
        <v>164</v>
      </c>
      <c r="AI535" s="1" t="s">
        <v>87</v>
      </c>
      <c r="AJ535" s="1" t="s">
        <v>79</v>
      </c>
      <c r="AK535" s="1" t="s">
        <v>103</v>
      </c>
      <c r="AN535" s="1" t="s">
        <v>657</v>
      </c>
      <c r="AO535" s="1" t="s">
        <v>84</v>
      </c>
      <c r="AP535" s="1" t="s">
        <v>84</v>
      </c>
      <c r="AQ535" s="1" t="s">
        <v>85</v>
      </c>
      <c r="AR535" s="1" t="s">
        <v>102</v>
      </c>
      <c r="AS535" s="1" t="s">
        <v>87</v>
      </c>
      <c r="AU535" s="1" t="s">
        <v>88</v>
      </c>
      <c r="AV535" s="1" t="s">
        <v>78</v>
      </c>
      <c r="AW535" s="1" t="s">
        <v>158</v>
      </c>
      <c r="AX535" s="1" t="s">
        <v>87</v>
      </c>
      <c r="AY535" s="1" t="s">
        <v>107</v>
      </c>
      <c r="AZ535" s="1" t="s">
        <v>89</v>
      </c>
      <c r="BA535" s="1" t="s">
        <v>170</v>
      </c>
      <c r="BB535" s="1" t="s">
        <v>90</v>
      </c>
      <c r="BC535" s="1" t="s">
        <v>90</v>
      </c>
      <c r="BD535" s="1" t="s">
        <v>91</v>
      </c>
      <c r="BE535" s="1" t="s">
        <v>93</v>
      </c>
      <c r="BF535" s="1" t="s">
        <v>93</v>
      </c>
      <c r="BG535" s="1" t="s">
        <v>93</v>
      </c>
      <c r="BH535" s="1" t="s">
        <v>92</v>
      </c>
      <c r="BI535" s="1" t="s">
        <v>92</v>
      </c>
      <c r="BJ535" s="1" t="s">
        <v>92</v>
      </c>
      <c r="BK535" s="1" t="s">
        <v>94</v>
      </c>
      <c r="BL535" s="1" t="s">
        <v>94</v>
      </c>
      <c r="BM535" s="1" t="s">
        <v>666</v>
      </c>
      <c r="BN535" s="1" t="s">
        <v>125</v>
      </c>
      <c r="BO535" s="1" t="s">
        <v>78</v>
      </c>
      <c r="BP535" s="1" t="s">
        <v>677</v>
      </c>
    </row>
    <row r="536" spans="2:70" ht="14.85" customHeight="1">
      <c r="B536" s="1">
        <v>1042</v>
      </c>
      <c r="C536" s="1" t="s">
        <v>2050</v>
      </c>
      <c r="D536" s="1">
        <v>6</v>
      </c>
      <c r="E536" s="1" t="s">
        <v>68</v>
      </c>
      <c r="F536" s="1" t="s">
        <v>2051</v>
      </c>
      <c r="G536" s="1" t="s">
        <v>2050</v>
      </c>
      <c r="H536" s="1" t="s">
        <v>2052</v>
      </c>
      <c r="I536" s="1">
        <v>1995</v>
      </c>
      <c r="J536" s="1" t="s">
        <v>95</v>
      </c>
      <c r="K536"/>
      <c r="L536"/>
      <c r="M536"/>
      <c r="N536"/>
      <c r="O536"/>
      <c r="P536"/>
      <c r="Q536"/>
      <c r="R536"/>
      <c r="S536"/>
      <c r="T536"/>
      <c r="U536"/>
      <c r="V536"/>
      <c r="W536"/>
      <c r="X536"/>
      <c r="Y536"/>
      <c r="Z536"/>
      <c r="AA536" s="1" t="s">
        <v>391</v>
      </c>
      <c r="AB536" s="1"/>
      <c r="AC536" s="1" t="s">
        <v>148</v>
      </c>
      <c r="AE536" s="1" t="s">
        <v>162</v>
      </c>
      <c r="AF536" s="1" t="s">
        <v>76</v>
      </c>
      <c r="AG536" s="1" t="s">
        <v>164</v>
      </c>
      <c r="AI536" s="1" t="s">
        <v>87</v>
      </c>
      <c r="AJ536" s="1" t="s">
        <v>309</v>
      </c>
      <c r="AK536" s="1" t="s">
        <v>80</v>
      </c>
      <c r="AM536" s="1" t="s">
        <v>222</v>
      </c>
      <c r="AN536" s="1" t="s">
        <v>739</v>
      </c>
      <c r="AO536" s="1" t="s">
        <v>104</v>
      </c>
      <c r="AP536" s="1" t="s">
        <v>83</v>
      </c>
      <c r="AQ536" s="1" t="s">
        <v>196</v>
      </c>
      <c r="AR536" s="1" t="s">
        <v>169</v>
      </c>
      <c r="AS536" s="1" t="s">
        <v>78</v>
      </c>
      <c r="AT536" s="1" t="s">
        <v>228</v>
      </c>
      <c r="AU536" s="1" t="s">
        <v>78</v>
      </c>
      <c r="AV536" s="1" t="s">
        <v>78</v>
      </c>
      <c r="AW536" s="1" t="s">
        <v>119</v>
      </c>
      <c r="AX536" s="1" t="s">
        <v>87</v>
      </c>
      <c r="AY536" s="1" t="s">
        <v>107</v>
      </c>
      <c r="AZ536" s="1" t="s">
        <v>89</v>
      </c>
      <c r="BA536" s="1" t="s">
        <v>89</v>
      </c>
      <c r="BB536" s="1" t="s">
        <v>665</v>
      </c>
      <c r="BC536" s="1" t="s">
        <v>230</v>
      </c>
      <c r="BD536" s="1" t="s">
        <v>137</v>
      </c>
      <c r="BE536" s="1" t="s">
        <v>93</v>
      </c>
      <c r="BF536" s="1" t="s">
        <v>93</v>
      </c>
      <c r="BG536" s="1" t="s">
        <v>93</v>
      </c>
      <c r="BH536" s="1" t="s">
        <v>93</v>
      </c>
      <c r="BI536" s="1" t="s">
        <v>93</v>
      </c>
      <c r="BJ536" s="1" t="s">
        <v>93</v>
      </c>
      <c r="BK536" s="1" t="s">
        <v>138</v>
      </c>
      <c r="BL536" s="1" t="s">
        <v>138</v>
      </c>
      <c r="BM536" s="1" t="s">
        <v>666</v>
      </c>
      <c r="BN536" s="1" t="s">
        <v>139</v>
      </c>
      <c r="BO536" s="1" t="s">
        <v>78</v>
      </c>
      <c r="BP536" s="1" t="s">
        <v>687</v>
      </c>
    </row>
    <row r="537" spans="2:70" ht="14.85" customHeight="1">
      <c r="B537" s="1">
        <v>1043</v>
      </c>
      <c r="C537" s="1" t="s">
        <v>2053</v>
      </c>
      <c r="D537" s="1">
        <v>6</v>
      </c>
      <c r="E537" s="1" t="s">
        <v>68</v>
      </c>
      <c r="F537" s="1" t="s">
        <v>2054</v>
      </c>
      <c r="G537" s="1" t="s">
        <v>2053</v>
      </c>
      <c r="H537" s="1" t="s">
        <v>2055</v>
      </c>
      <c r="I537" s="1">
        <v>2012</v>
      </c>
      <c r="J537" s="1" t="s">
        <v>72</v>
      </c>
      <c r="K537"/>
      <c r="L537"/>
      <c r="M537"/>
      <c r="N537" s="1" t="s">
        <v>73</v>
      </c>
      <c r="O537"/>
      <c r="P537"/>
      <c r="Q537"/>
      <c r="R537"/>
      <c r="S537"/>
      <c r="T537"/>
      <c r="U537"/>
      <c r="V537"/>
      <c r="W537"/>
      <c r="X537"/>
      <c r="Y537"/>
      <c r="Z537"/>
      <c r="AA537"/>
      <c r="AB537"/>
      <c r="AC537" s="1" t="s">
        <v>135</v>
      </c>
      <c r="AI537" s="1" t="s">
        <v>88</v>
      </c>
      <c r="AO537" s="1" t="s">
        <v>104</v>
      </c>
      <c r="AP537" s="1" t="s">
        <v>104</v>
      </c>
      <c r="AQ537" s="1" t="s">
        <v>85</v>
      </c>
      <c r="AR537" s="1" t="s">
        <v>130</v>
      </c>
      <c r="AS537" s="1" t="s">
        <v>87</v>
      </c>
      <c r="AU537" s="1" t="s">
        <v>88</v>
      </c>
      <c r="AV537" s="1" t="s">
        <v>78</v>
      </c>
      <c r="AW537" s="1" t="s">
        <v>106</v>
      </c>
      <c r="AX537" s="1" t="s">
        <v>78</v>
      </c>
      <c r="AY537" s="1" t="s">
        <v>107</v>
      </c>
      <c r="AZ537" s="1" t="s">
        <v>183</v>
      </c>
      <c r="BA537" s="1" t="s">
        <v>89</v>
      </c>
      <c r="BB537" s="1" t="s">
        <v>230</v>
      </c>
      <c r="BC537" s="1" t="s">
        <v>230</v>
      </c>
      <c r="BD537" s="1" t="s">
        <v>91</v>
      </c>
      <c r="BE537" s="1" t="s">
        <v>92</v>
      </c>
      <c r="BF537" s="1" t="s">
        <v>191</v>
      </c>
      <c r="BG537" s="1" t="s">
        <v>92</v>
      </c>
      <c r="BH537" s="1" t="s">
        <v>92</v>
      </c>
      <c r="BI537" s="1" t="s">
        <v>122</v>
      </c>
      <c r="BJ537" s="1" t="s">
        <v>93</v>
      </c>
      <c r="BK537" s="1" t="s">
        <v>138</v>
      </c>
      <c r="BL537" s="1" t="s">
        <v>94</v>
      </c>
      <c r="BM537" s="1" t="s">
        <v>691</v>
      </c>
      <c r="BN537" s="1" t="s">
        <v>192</v>
      </c>
      <c r="BO537" s="1" t="s">
        <v>87</v>
      </c>
    </row>
    <row r="538" spans="2:70" ht="14.85" customHeight="1">
      <c r="B538" s="1">
        <v>1044</v>
      </c>
      <c r="C538" s="1" t="s">
        <v>2056</v>
      </c>
      <c r="D538" s="1">
        <v>6</v>
      </c>
      <c r="E538" s="1" t="s">
        <v>68</v>
      </c>
      <c r="F538" s="1" t="s">
        <v>2057</v>
      </c>
      <c r="G538" s="1" t="s">
        <v>2056</v>
      </c>
      <c r="H538" s="1" t="s">
        <v>2058</v>
      </c>
      <c r="I538" s="1">
        <v>2014</v>
      </c>
      <c r="J538" s="1" t="s">
        <v>154</v>
      </c>
      <c r="K538"/>
      <c r="L538"/>
      <c r="M538"/>
      <c r="N538"/>
      <c r="O538"/>
      <c r="P538"/>
      <c r="Q538"/>
      <c r="R538"/>
      <c r="S538"/>
      <c r="T538"/>
      <c r="U538"/>
      <c r="V538"/>
      <c r="W538"/>
      <c r="X538"/>
      <c r="Y538" s="1" t="s">
        <v>155</v>
      </c>
      <c r="Z538"/>
      <c r="AA538"/>
      <c r="AB538"/>
      <c r="AC538" s="1" t="s">
        <v>148</v>
      </c>
      <c r="AE538" s="1" t="s">
        <v>162</v>
      </c>
      <c r="AF538" s="1" t="s">
        <v>175</v>
      </c>
      <c r="AG538" s="1" t="s">
        <v>164</v>
      </c>
      <c r="AI538" s="1" t="s">
        <v>78</v>
      </c>
      <c r="AJ538" s="1" t="s">
        <v>309</v>
      </c>
      <c r="AK538" s="1" t="s">
        <v>166</v>
      </c>
      <c r="AM538" s="1" t="s">
        <v>81</v>
      </c>
      <c r="AN538" s="1" t="s">
        <v>739</v>
      </c>
      <c r="AO538" s="1" t="s">
        <v>83</v>
      </c>
      <c r="AP538" s="1" t="s">
        <v>104</v>
      </c>
      <c r="AQ538" s="1" t="s">
        <v>196</v>
      </c>
      <c r="AR538" s="1" t="s">
        <v>130</v>
      </c>
      <c r="AS538" s="1" t="s">
        <v>87</v>
      </c>
      <c r="AU538" s="1" t="s">
        <v>88</v>
      </c>
      <c r="AV538" s="1" t="s">
        <v>87</v>
      </c>
      <c r="AX538" s="1" t="s">
        <v>88</v>
      </c>
      <c r="AZ538" s="1" t="s">
        <v>89</v>
      </c>
      <c r="BA538" s="1" t="s">
        <v>89</v>
      </c>
      <c r="BB538" s="1" t="s">
        <v>665</v>
      </c>
      <c r="BC538" s="1" t="s">
        <v>665</v>
      </c>
      <c r="BD538" s="1" t="s">
        <v>144</v>
      </c>
      <c r="BE538" s="1" t="s">
        <v>93</v>
      </c>
      <c r="BF538" s="1" t="s">
        <v>93</v>
      </c>
      <c r="BG538" s="1" t="s">
        <v>93</v>
      </c>
      <c r="BH538" s="1" t="s">
        <v>93</v>
      </c>
      <c r="BI538" s="1" t="s">
        <v>92</v>
      </c>
      <c r="BJ538" s="1" t="s">
        <v>93</v>
      </c>
      <c r="BK538" s="1" t="s">
        <v>138</v>
      </c>
      <c r="BL538" s="1" t="s">
        <v>138</v>
      </c>
      <c r="BM538" s="1" t="s">
        <v>109</v>
      </c>
      <c r="BN538" s="1" t="s">
        <v>125</v>
      </c>
      <c r="BO538" s="1" t="s">
        <v>78</v>
      </c>
      <c r="BP538" s="1" t="s">
        <v>667</v>
      </c>
      <c r="BR538" s="1" t="s">
        <v>2059</v>
      </c>
    </row>
    <row r="539" spans="2:70" ht="14.85" customHeight="1">
      <c r="B539" s="1">
        <v>1048</v>
      </c>
      <c r="C539" s="1" t="s">
        <v>2060</v>
      </c>
      <c r="D539" s="1">
        <v>6</v>
      </c>
      <c r="E539" s="1" t="s">
        <v>68</v>
      </c>
      <c r="F539" s="1" t="s">
        <v>2061</v>
      </c>
      <c r="G539" s="1" t="s">
        <v>2060</v>
      </c>
      <c r="H539" s="1" t="s">
        <v>2062</v>
      </c>
      <c r="I539" s="1">
        <v>2005</v>
      </c>
      <c r="J539" s="1" t="s">
        <v>95</v>
      </c>
      <c r="K539"/>
      <c r="L539"/>
      <c r="M539"/>
      <c r="N539"/>
      <c r="O539"/>
      <c r="P539"/>
      <c r="Q539"/>
      <c r="R539"/>
      <c r="S539"/>
      <c r="T539"/>
      <c r="U539"/>
      <c r="V539"/>
      <c r="W539"/>
      <c r="X539"/>
      <c r="Y539"/>
      <c r="Z539"/>
      <c r="AA539" s="1" t="s">
        <v>911</v>
      </c>
      <c r="AB539" s="1"/>
      <c r="AC539" s="1" t="s">
        <v>148</v>
      </c>
      <c r="AE539" s="1" t="s">
        <v>87</v>
      </c>
      <c r="AF539" s="1" t="s">
        <v>76</v>
      </c>
      <c r="AG539" s="1" t="s">
        <v>164</v>
      </c>
      <c r="AI539" s="1" t="s">
        <v>87</v>
      </c>
      <c r="AJ539" s="1" t="s">
        <v>116</v>
      </c>
      <c r="AK539" s="1" t="s">
        <v>103</v>
      </c>
      <c r="AN539" s="1" t="s">
        <v>705</v>
      </c>
      <c r="AO539" s="1" t="s">
        <v>128</v>
      </c>
      <c r="AP539" s="1" t="s">
        <v>83</v>
      </c>
      <c r="AQ539" s="1" t="s">
        <v>102</v>
      </c>
      <c r="AR539" s="1" t="s">
        <v>105</v>
      </c>
      <c r="AS539" s="1" t="s">
        <v>87</v>
      </c>
      <c r="AU539" s="1" t="s">
        <v>88</v>
      </c>
      <c r="AV539" s="1" t="s">
        <v>78</v>
      </c>
      <c r="AW539" s="1" t="s">
        <v>106</v>
      </c>
      <c r="AX539" s="1" t="s">
        <v>87</v>
      </c>
      <c r="AY539" s="1" t="s">
        <v>107</v>
      </c>
      <c r="AZ539" s="1" t="s">
        <v>170</v>
      </c>
      <c r="BA539" s="1" t="s">
        <v>170</v>
      </c>
      <c r="BB539" s="1" t="s">
        <v>659</v>
      </c>
      <c r="BC539" s="1" t="s">
        <v>230</v>
      </c>
      <c r="BD539" s="1" t="s">
        <v>144</v>
      </c>
      <c r="BE539" s="1" t="s">
        <v>93</v>
      </c>
      <c r="BF539" s="1" t="s">
        <v>93</v>
      </c>
      <c r="BG539" s="1" t="s">
        <v>93</v>
      </c>
      <c r="BH539" s="1" t="s">
        <v>93</v>
      </c>
      <c r="BI539" s="1" t="s">
        <v>93</v>
      </c>
      <c r="BJ539" s="1" t="s">
        <v>93</v>
      </c>
      <c r="BK539" s="1" t="s">
        <v>94</v>
      </c>
      <c r="BL539" s="1" t="s">
        <v>138</v>
      </c>
      <c r="BM539" s="1" t="s">
        <v>666</v>
      </c>
      <c r="BN539" s="1" t="s">
        <v>125</v>
      </c>
      <c r="BO539" s="1" t="s">
        <v>78</v>
      </c>
      <c r="BP539" s="1" t="s">
        <v>667</v>
      </c>
      <c r="BR539" s="1" t="s">
        <v>2063</v>
      </c>
    </row>
    <row r="540" spans="2:70" ht="14.85" customHeight="1">
      <c r="B540" s="1">
        <v>1049</v>
      </c>
      <c r="C540" s="1" t="s">
        <v>2064</v>
      </c>
      <c r="D540" s="1">
        <v>6</v>
      </c>
      <c r="E540" s="1" t="s">
        <v>68</v>
      </c>
      <c r="F540" s="1" t="s">
        <v>2065</v>
      </c>
      <c r="G540" s="1" t="s">
        <v>2064</v>
      </c>
      <c r="H540" s="1" t="s">
        <v>2066</v>
      </c>
      <c r="I540" s="1">
        <v>2014</v>
      </c>
      <c r="J540" s="1" t="s">
        <v>72</v>
      </c>
      <c r="K540"/>
      <c r="L540"/>
      <c r="M540"/>
      <c r="N540" s="1" t="s">
        <v>134</v>
      </c>
      <c r="O540"/>
      <c r="P540"/>
      <c r="Q540"/>
      <c r="R540"/>
      <c r="S540"/>
      <c r="T540"/>
      <c r="U540"/>
      <c r="V540"/>
      <c r="W540"/>
      <c r="X540"/>
      <c r="Y540"/>
      <c r="Z540"/>
      <c r="AA540"/>
      <c r="AB540"/>
      <c r="AC540" s="1" t="s">
        <v>148</v>
      </c>
      <c r="AE540" s="1" t="s">
        <v>162</v>
      </c>
      <c r="AF540" s="1" t="s">
        <v>76</v>
      </c>
      <c r="AG540" s="1" t="s">
        <v>164</v>
      </c>
      <c r="AI540" s="1" t="s">
        <v>87</v>
      </c>
      <c r="AJ540" s="1" t="s">
        <v>149</v>
      </c>
      <c r="AK540" s="1" t="s">
        <v>103</v>
      </c>
      <c r="AM540" s="1" t="s">
        <v>102</v>
      </c>
      <c r="AN540" s="1" t="s">
        <v>739</v>
      </c>
      <c r="AO540" s="1" t="s">
        <v>128</v>
      </c>
      <c r="AP540" s="1" t="s">
        <v>104</v>
      </c>
      <c r="AQ540" s="1" t="s">
        <v>176</v>
      </c>
      <c r="AR540" s="1" t="s">
        <v>130</v>
      </c>
      <c r="AS540" s="1" t="s">
        <v>87</v>
      </c>
      <c r="AU540" s="1" t="s">
        <v>88</v>
      </c>
      <c r="AV540" s="1" t="s">
        <v>87</v>
      </c>
      <c r="AX540" s="1" t="s">
        <v>88</v>
      </c>
      <c r="AZ540" s="1" t="s">
        <v>89</v>
      </c>
      <c r="BA540" s="1" t="s">
        <v>89</v>
      </c>
      <c r="BB540" s="1" t="s">
        <v>659</v>
      </c>
      <c r="BC540" s="1" t="s">
        <v>230</v>
      </c>
      <c r="BD540" s="1" t="s">
        <v>137</v>
      </c>
      <c r="BE540" s="1" t="s">
        <v>93</v>
      </c>
      <c r="BF540" s="1" t="s">
        <v>93</v>
      </c>
      <c r="BG540" s="1" t="s">
        <v>123</v>
      </c>
      <c r="BH540" s="1" t="s">
        <v>92</v>
      </c>
      <c r="BI540" s="1" t="s">
        <v>191</v>
      </c>
      <c r="BJ540" s="1" t="s">
        <v>93</v>
      </c>
      <c r="BK540" s="1" t="s">
        <v>94</v>
      </c>
      <c r="BL540" s="1" t="s">
        <v>138</v>
      </c>
      <c r="BM540" s="1" t="s">
        <v>109</v>
      </c>
      <c r="BN540" s="1" t="s">
        <v>125</v>
      </c>
      <c r="BO540" s="1" t="s">
        <v>78</v>
      </c>
      <c r="BP540" s="1" t="s">
        <v>667</v>
      </c>
    </row>
    <row r="541" spans="2:70" ht="14.85" customHeight="1">
      <c r="B541" s="1">
        <v>1050</v>
      </c>
      <c r="C541" s="1" t="s">
        <v>2067</v>
      </c>
      <c r="D541" s="1">
        <v>6</v>
      </c>
      <c r="E541" s="1" t="s">
        <v>68</v>
      </c>
      <c r="F541" s="1" t="s">
        <v>2068</v>
      </c>
      <c r="G541" s="1" t="s">
        <v>2067</v>
      </c>
      <c r="H541" s="1" t="s">
        <v>2069</v>
      </c>
      <c r="I541" s="1">
        <v>2013</v>
      </c>
      <c r="J541" s="1" t="s">
        <v>697</v>
      </c>
      <c r="K541"/>
      <c r="L541"/>
      <c r="M541"/>
      <c r="N541"/>
      <c r="O541"/>
      <c r="P541"/>
      <c r="Q541"/>
      <c r="R541"/>
      <c r="S541"/>
      <c r="T541"/>
      <c r="U541"/>
      <c r="V541"/>
      <c r="W541"/>
      <c r="X541"/>
      <c r="Y541"/>
      <c r="Z541" s="1" t="s">
        <v>245</v>
      </c>
      <c r="AA541"/>
      <c r="AB541"/>
      <c r="AC541" s="1" t="s">
        <v>127</v>
      </c>
      <c r="AI541" s="1" t="s">
        <v>88</v>
      </c>
      <c r="AO541" s="1" t="s">
        <v>83</v>
      </c>
      <c r="AP541" s="1" t="s">
        <v>104</v>
      </c>
      <c r="AQ541" s="1" t="s">
        <v>85</v>
      </c>
      <c r="AR541" s="1" t="s">
        <v>130</v>
      </c>
      <c r="AS541" s="1" t="s">
        <v>87</v>
      </c>
      <c r="AU541" s="1" t="s">
        <v>88</v>
      </c>
      <c r="AV541" s="1" t="s">
        <v>87</v>
      </c>
      <c r="AX541" s="1" t="s">
        <v>88</v>
      </c>
      <c r="AZ541" s="1" t="s">
        <v>89</v>
      </c>
      <c r="BA541" s="1" t="s">
        <v>89</v>
      </c>
      <c r="BB541" s="1" t="s">
        <v>659</v>
      </c>
      <c r="BC541" s="1" t="s">
        <v>659</v>
      </c>
      <c r="BD541" s="1" t="s">
        <v>91</v>
      </c>
      <c r="BE541" s="1" t="s">
        <v>92</v>
      </c>
      <c r="BF541" s="1" t="s">
        <v>92</v>
      </c>
      <c r="BG541" s="1" t="s">
        <v>93</v>
      </c>
      <c r="BH541" s="1" t="s">
        <v>93</v>
      </c>
      <c r="BI541" s="1" t="s">
        <v>92</v>
      </c>
      <c r="BJ541" s="1" t="s">
        <v>93</v>
      </c>
      <c r="BK541" s="1" t="s">
        <v>138</v>
      </c>
      <c r="BL541" s="1" t="s">
        <v>138</v>
      </c>
      <c r="BM541" s="1" t="s">
        <v>109</v>
      </c>
      <c r="BN541" s="1" t="s">
        <v>208</v>
      </c>
      <c r="BO541" s="1" t="s">
        <v>78</v>
      </c>
      <c r="BP541" s="1" t="s">
        <v>667</v>
      </c>
      <c r="BR541" s="2" t="s">
        <v>2070</v>
      </c>
    </row>
    <row r="542" spans="2:70" ht="14.85" customHeight="1">
      <c r="B542" s="1">
        <v>1054</v>
      </c>
      <c r="C542" s="1" t="s">
        <v>2071</v>
      </c>
      <c r="D542" s="1">
        <v>6</v>
      </c>
      <c r="E542" s="1" t="s">
        <v>68</v>
      </c>
      <c r="F542" s="1" t="s">
        <v>2072</v>
      </c>
      <c r="G542" s="1" t="s">
        <v>2071</v>
      </c>
      <c r="H542" s="1" t="s">
        <v>2073</v>
      </c>
      <c r="I542" s="1">
        <v>2012</v>
      </c>
      <c r="J542" s="1" t="s">
        <v>697</v>
      </c>
      <c r="K542"/>
      <c r="L542"/>
      <c r="M542"/>
      <c r="N542"/>
      <c r="O542"/>
      <c r="P542"/>
      <c r="Q542"/>
      <c r="R542"/>
      <c r="S542"/>
      <c r="T542"/>
      <c r="U542"/>
      <c r="V542"/>
      <c r="W542"/>
      <c r="X542"/>
      <c r="Y542"/>
      <c r="Z542" s="1" t="s">
        <v>245</v>
      </c>
      <c r="AA542"/>
      <c r="AB542"/>
      <c r="AC542" s="1" t="s">
        <v>74</v>
      </c>
      <c r="AE542" s="1" t="s">
        <v>75</v>
      </c>
      <c r="AF542" s="1" t="s">
        <v>76</v>
      </c>
      <c r="AG542" s="1" t="s">
        <v>164</v>
      </c>
      <c r="AI542" s="1" t="s">
        <v>87</v>
      </c>
      <c r="AJ542" s="1" t="s">
        <v>79</v>
      </c>
      <c r="AK542" s="1" t="s">
        <v>80</v>
      </c>
      <c r="AM542" s="1" t="s">
        <v>81</v>
      </c>
      <c r="AN542" s="1" t="s">
        <v>739</v>
      </c>
      <c r="AO542" s="1" t="s">
        <v>83</v>
      </c>
      <c r="AP542" s="1" t="s">
        <v>83</v>
      </c>
      <c r="AQ542" s="1" t="s">
        <v>85</v>
      </c>
      <c r="AR542" s="1" t="s">
        <v>86</v>
      </c>
      <c r="AS542" s="1" t="s">
        <v>87</v>
      </c>
      <c r="AU542" s="1" t="s">
        <v>88</v>
      </c>
      <c r="AV542" s="1" t="s">
        <v>78</v>
      </c>
      <c r="AW542" s="1" t="s">
        <v>119</v>
      </c>
      <c r="AX542" s="1" t="s">
        <v>87</v>
      </c>
      <c r="AY542" s="1" t="s">
        <v>107</v>
      </c>
      <c r="AZ542" s="1" t="s">
        <v>170</v>
      </c>
      <c r="BA542" s="1" t="s">
        <v>170</v>
      </c>
      <c r="BB542" s="1" t="s">
        <v>658</v>
      </c>
      <c r="BC542" s="1" t="s">
        <v>698</v>
      </c>
      <c r="BD542" s="1" t="s">
        <v>91</v>
      </c>
      <c r="BE542" s="1" t="s">
        <v>93</v>
      </c>
      <c r="BF542" s="1" t="s">
        <v>92</v>
      </c>
      <c r="BG542" s="1" t="s">
        <v>93</v>
      </c>
      <c r="BH542" s="1" t="s">
        <v>93</v>
      </c>
      <c r="BI542" s="1" t="s">
        <v>93</v>
      </c>
      <c r="BJ542" s="1" t="s">
        <v>93</v>
      </c>
      <c r="BK542" s="1" t="s">
        <v>138</v>
      </c>
      <c r="BL542" s="1" t="s">
        <v>138</v>
      </c>
      <c r="BM542" s="1" t="s">
        <v>691</v>
      </c>
      <c r="BN542" s="1" t="s">
        <v>177</v>
      </c>
      <c r="BO542" s="1" t="s">
        <v>78</v>
      </c>
      <c r="BP542" s="1" t="s">
        <v>677</v>
      </c>
    </row>
    <row r="543" spans="2:70" ht="14.85" customHeight="1">
      <c r="B543" s="1">
        <v>1056</v>
      </c>
      <c r="C543" s="1" t="s">
        <v>2074</v>
      </c>
      <c r="D543" s="1">
        <v>6</v>
      </c>
      <c r="E543" s="1" t="s">
        <v>68</v>
      </c>
      <c r="F543" s="1" t="s">
        <v>2075</v>
      </c>
      <c r="G543" s="1" t="s">
        <v>2074</v>
      </c>
      <c r="H543" s="1" t="s">
        <v>2076</v>
      </c>
      <c r="I543" s="1">
        <v>2015</v>
      </c>
      <c r="J543" s="1" t="s">
        <v>697</v>
      </c>
      <c r="K543"/>
      <c r="L543"/>
      <c r="M543"/>
      <c r="N543"/>
      <c r="O543"/>
      <c r="P543"/>
      <c r="Q543"/>
      <c r="R543"/>
      <c r="S543"/>
      <c r="T543"/>
      <c r="U543"/>
      <c r="V543"/>
      <c r="W543"/>
      <c r="X543"/>
      <c r="Y543"/>
      <c r="Z543" s="1" t="s">
        <v>916</v>
      </c>
      <c r="AA543"/>
      <c r="AB543"/>
      <c r="AC543" s="1" t="s">
        <v>135</v>
      </c>
      <c r="AI543" s="1" t="s">
        <v>88</v>
      </c>
      <c r="AO543" s="1" t="s">
        <v>104</v>
      </c>
      <c r="AP543" s="1" t="s">
        <v>104</v>
      </c>
      <c r="AQ543" s="1" t="s">
        <v>85</v>
      </c>
      <c r="AR543" s="1" t="s">
        <v>130</v>
      </c>
      <c r="AS543" s="1" t="s">
        <v>87</v>
      </c>
      <c r="AU543" s="1" t="s">
        <v>88</v>
      </c>
      <c r="AV543" s="1" t="s">
        <v>78</v>
      </c>
      <c r="AW543" s="1" t="s">
        <v>119</v>
      </c>
      <c r="AX543" s="1" t="s">
        <v>78</v>
      </c>
      <c r="AY543" s="1" t="s">
        <v>107</v>
      </c>
      <c r="AZ543" s="1" t="s">
        <v>89</v>
      </c>
      <c r="BA543" s="1" t="s">
        <v>89</v>
      </c>
      <c r="BB543" s="1" t="s">
        <v>698</v>
      </c>
      <c r="BC543" s="1" t="s">
        <v>659</v>
      </c>
      <c r="BD543" s="1" t="s">
        <v>91</v>
      </c>
      <c r="BE543" s="1" t="s">
        <v>93</v>
      </c>
      <c r="BF543" s="1" t="s">
        <v>92</v>
      </c>
      <c r="BG543" s="1" t="s">
        <v>93</v>
      </c>
      <c r="BH543" s="1" t="s">
        <v>93</v>
      </c>
      <c r="BI543" s="1" t="s">
        <v>93</v>
      </c>
      <c r="BJ543" s="1" t="s">
        <v>93</v>
      </c>
      <c r="BK543" s="1" t="s">
        <v>138</v>
      </c>
      <c r="BL543" s="1" t="s">
        <v>94</v>
      </c>
      <c r="BM543" s="1" t="s">
        <v>691</v>
      </c>
      <c r="BN543" s="1" t="s">
        <v>192</v>
      </c>
      <c r="BO543" s="1" t="s">
        <v>78</v>
      </c>
      <c r="BP543" s="1" t="s">
        <v>677</v>
      </c>
    </row>
    <row r="544" spans="2:70" ht="14.85" customHeight="1">
      <c r="B544" s="1">
        <v>1063</v>
      </c>
      <c r="C544" s="1" t="s">
        <v>2077</v>
      </c>
      <c r="D544" s="1">
        <v>6</v>
      </c>
      <c r="E544" s="1" t="s">
        <v>68</v>
      </c>
      <c r="F544" s="1" t="s">
        <v>2078</v>
      </c>
      <c r="G544" s="1" t="s">
        <v>2077</v>
      </c>
      <c r="H544" s="1" t="s">
        <v>2079</v>
      </c>
      <c r="I544" s="1">
        <v>2014</v>
      </c>
      <c r="J544" s="1" t="s">
        <v>126</v>
      </c>
      <c r="K544"/>
      <c r="L544"/>
      <c r="M544"/>
      <c r="N544"/>
      <c r="O544"/>
      <c r="P544" s="1" t="s">
        <v>772</v>
      </c>
      <c r="Q544"/>
      <c r="R544"/>
      <c r="S544"/>
      <c r="T544"/>
      <c r="U544"/>
      <c r="V544"/>
      <c r="W544"/>
      <c r="X544"/>
      <c r="Y544"/>
      <c r="Z544"/>
      <c r="AA544"/>
      <c r="AB544"/>
      <c r="AC544" s="1" t="s">
        <v>148</v>
      </c>
      <c r="AE544" s="1" t="s">
        <v>87</v>
      </c>
      <c r="AF544" s="1" t="s">
        <v>76</v>
      </c>
      <c r="AG544" s="1" t="s">
        <v>77</v>
      </c>
      <c r="AI544" s="1" t="s">
        <v>78</v>
      </c>
      <c r="AJ544" s="1" t="s">
        <v>116</v>
      </c>
      <c r="AK544" s="1" t="s">
        <v>156</v>
      </c>
      <c r="AL544" s="1" t="s">
        <v>2080</v>
      </c>
      <c r="AN544" s="1" t="s">
        <v>739</v>
      </c>
      <c r="AO544" s="1" t="s">
        <v>104</v>
      </c>
      <c r="AP544" s="1" t="s">
        <v>104</v>
      </c>
      <c r="AQ544" s="1" t="s">
        <v>85</v>
      </c>
      <c r="AR544" s="1" t="s">
        <v>86</v>
      </c>
      <c r="AS544" s="1" t="s">
        <v>87</v>
      </c>
      <c r="AU544" s="1" t="s">
        <v>88</v>
      </c>
      <c r="AV544" s="1" t="s">
        <v>87</v>
      </c>
      <c r="AX544" s="1" t="s">
        <v>88</v>
      </c>
      <c r="AZ544" s="1" t="s">
        <v>89</v>
      </c>
      <c r="BA544" s="1" t="s">
        <v>89</v>
      </c>
      <c r="BB544" s="1" t="s">
        <v>665</v>
      </c>
      <c r="BC544" s="1" t="s">
        <v>90</v>
      </c>
      <c r="BD544" s="1" t="s">
        <v>91</v>
      </c>
      <c r="BE544" s="1" t="s">
        <v>92</v>
      </c>
      <c r="BF544" s="1" t="s">
        <v>92</v>
      </c>
      <c r="BG544" s="1" t="s">
        <v>92</v>
      </c>
      <c r="BH544" s="1" t="s">
        <v>93</v>
      </c>
      <c r="BI544" s="1" t="s">
        <v>92</v>
      </c>
      <c r="BJ544" s="1" t="s">
        <v>93</v>
      </c>
      <c r="BK544" s="1" t="s">
        <v>138</v>
      </c>
      <c r="BL544" s="1" t="s">
        <v>94</v>
      </c>
      <c r="BM544" s="1" t="s">
        <v>109</v>
      </c>
      <c r="BN544" s="1" t="s">
        <v>125</v>
      </c>
      <c r="BO544" s="1" t="s">
        <v>78</v>
      </c>
      <c r="BP544" s="1" t="s">
        <v>156</v>
      </c>
      <c r="BQ544" s="1" t="s">
        <v>2081</v>
      </c>
      <c r="BR544" s="1" t="s">
        <v>2082</v>
      </c>
    </row>
    <row r="545" spans="2:70" ht="14.85" customHeight="1">
      <c r="B545" s="1">
        <v>1065</v>
      </c>
      <c r="C545" s="1" t="s">
        <v>2083</v>
      </c>
      <c r="D545" s="1">
        <v>6</v>
      </c>
      <c r="E545" s="1" t="s">
        <v>68</v>
      </c>
      <c r="F545" s="1" t="s">
        <v>2084</v>
      </c>
      <c r="G545" s="1" t="s">
        <v>2083</v>
      </c>
      <c r="H545" s="1" t="s">
        <v>2085</v>
      </c>
      <c r="I545" s="1">
        <v>2015</v>
      </c>
      <c r="J545" s="1" t="s">
        <v>697</v>
      </c>
      <c r="K545"/>
      <c r="L545"/>
      <c r="M545"/>
      <c r="N545"/>
      <c r="O545"/>
      <c r="P545"/>
      <c r="Q545"/>
      <c r="R545"/>
      <c r="S545"/>
      <c r="T545"/>
      <c r="U545"/>
      <c r="V545"/>
      <c r="W545"/>
      <c r="X545"/>
      <c r="Y545"/>
      <c r="Z545" s="1" t="s">
        <v>245</v>
      </c>
      <c r="AA545"/>
      <c r="AB545"/>
      <c r="AC545" s="1" t="s">
        <v>135</v>
      </c>
      <c r="AI545" s="1" t="s">
        <v>88</v>
      </c>
      <c r="AO545" s="1" t="s">
        <v>104</v>
      </c>
      <c r="AP545" s="1" t="s">
        <v>104</v>
      </c>
      <c r="AQ545" s="1" t="s">
        <v>196</v>
      </c>
      <c r="AR545" s="1" t="s">
        <v>105</v>
      </c>
      <c r="AS545" s="1" t="s">
        <v>87</v>
      </c>
      <c r="AU545" s="1" t="s">
        <v>88</v>
      </c>
      <c r="AV545" s="1" t="s">
        <v>78</v>
      </c>
      <c r="AW545" s="1" t="s">
        <v>119</v>
      </c>
      <c r="AX545" s="1" t="s">
        <v>78</v>
      </c>
      <c r="AY545" s="1" t="s">
        <v>107</v>
      </c>
      <c r="AZ545" s="1" t="s">
        <v>170</v>
      </c>
      <c r="BA545" s="1" t="s">
        <v>170</v>
      </c>
      <c r="BB545" s="1" t="s">
        <v>659</v>
      </c>
      <c r="BC545" s="1" t="s">
        <v>230</v>
      </c>
      <c r="BD545" s="1" t="s">
        <v>144</v>
      </c>
      <c r="BE545" s="1" t="s">
        <v>92</v>
      </c>
      <c r="BF545" s="1" t="s">
        <v>92</v>
      </c>
      <c r="BG545" s="1" t="s">
        <v>93</v>
      </c>
      <c r="BH545" s="1" t="s">
        <v>92</v>
      </c>
      <c r="BI545" s="1" t="s">
        <v>93</v>
      </c>
      <c r="BJ545" s="1" t="s">
        <v>93</v>
      </c>
      <c r="BK545" s="1" t="s">
        <v>94</v>
      </c>
      <c r="BL545" s="1" t="s">
        <v>94</v>
      </c>
      <c r="BM545" s="1" t="s">
        <v>691</v>
      </c>
      <c r="BN545" s="1" t="s">
        <v>208</v>
      </c>
      <c r="BO545" s="1" t="s">
        <v>87</v>
      </c>
    </row>
    <row r="546" spans="2:70" ht="14.85" customHeight="1">
      <c r="B546" s="1">
        <v>1067</v>
      </c>
      <c r="C546" s="1" t="s">
        <v>2086</v>
      </c>
      <c r="D546" s="1">
        <v>6</v>
      </c>
      <c r="E546" s="1" t="s">
        <v>68</v>
      </c>
      <c r="F546" s="1" t="s">
        <v>2087</v>
      </c>
      <c r="G546" s="1" t="s">
        <v>2086</v>
      </c>
      <c r="H546" s="1" t="s">
        <v>2088</v>
      </c>
      <c r="I546" s="1">
        <v>2008</v>
      </c>
      <c r="J546" s="1" t="s">
        <v>72</v>
      </c>
      <c r="K546"/>
      <c r="L546"/>
      <c r="M546"/>
      <c r="N546" s="1" t="s">
        <v>1178</v>
      </c>
      <c r="O546"/>
      <c r="P546"/>
      <c r="Q546"/>
      <c r="R546"/>
      <c r="S546"/>
      <c r="T546"/>
      <c r="U546"/>
      <c r="V546"/>
      <c r="W546"/>
      <c r="X546"/>
      <c r="Y546"/>
      <c r="Z546"/>
      <c r="AA546"/>
      <c r="AB546"/>
      <c r="AC546" s="1" t="s">
        <v>148</v>
      </c>
      <c r="AE546" s="1" t="s">
        <v>87</v>
      </c>
      <c r="AF546" s="1" t="s">
        <v>175</v>
      </c>
      <c r="AG546" s="1" t="s">
        <v>164</v>
      </c>
      <c r="AI546" s="1" t="s">
        <v>87</v>
      </c>
      <c r="AJ546" s="1" t="s">
        <v>116</v>
      </c>
      <c r="AK546" s="1" t="s">
        <v>156</v>
      </c>
      <c r="AL546" s="1" t="s">
        <v>2089</v>
      </c>
      <c r="AN546" s="1" t="s">
        <v>657</v>
      </c>
      <c r="AO546" s="1" t="s">
        <v>83</v>
      </c>
      <c r="AP546" s="1" t="s">
        <v>104</v>
      </c>
      <c r="AQ546" s="1" t="s">
        <v>118</v>
      </c>
      <c r="AR546" s="1" t="s">
        <v>86</v>
      </c>
      <c r="AS546" s="1" t="s">
        <v>87</v>
      </c>
      <c r="AU546" s="1" t="s">
        <v>88</v>
      </c>
      <c r="AV546" s="1" t="s">
        <v>78</v>
      </c>
      <c r="AW546" s="1" t="s">
        <v>158</v>
      </c>
      <c r="AX546" s="1" t="s">
        <v>87</v>
      </c>
      <c r="AY546" s="1" t="s">
        <v>159</v>
      </c>
      <c r="AZ546" s="1" t="s">
        <v>89</v>
      </c>
      <c r="BA546" s="1" t="s">
        <v>89</v>
      </c>
      <c r="BB546" s="1" t="s">
        <v>665</v>
      </c>
      <c r="BC546" s="1" t="s">
        <v>665</v>
      </c>
      <c r="BD546" s="1" t="s">
        <v>91</v>
      </c>
      <c r="BE546" s="1" t="s">
        <v>92</v>
      </c>
      <c r="BF546" s="1" t="s">
        <v>92</v>
      </c>
      <c r="BG546" s="1" t="s">
        <v>123</v>
      </c>
      <c r="BH546" s="1" t="s">
        <v>123</v>
      </c>
      <c r="BI546" s="1" t="s">
        <v>123</v>
      </c>
      <c r="BJ546" s="1" t="s">
        <v>123</v>
      </c>
      <c r="BK546" s="1" t="s">
        <v>124</v>
      </c>
      <c r="BL546" s="1" t="s">
        <v>94</v>
      </c>
      <c r="BM546" s="1" t="s">
        <v>691</v>
      </c>
      <c r="BN546" s="1" t="s">
        <v>125</v>
      </c>
      <c r="BO546" s="1" t="s">
        <v>78</v>
      </c>
      <c r="BP546" s="1" t="s">
        <v>687</v>
      </c>
      <c r="BR546" s="1" t="s">
        <v>2090</v>
      </c>
    </row>
    <row r="547" spans="2:70" ht="14.85" customHeight="1">
      <c r="B547" s="1">
        <v>1070</v>
      </c>
      <c r="C547" s="1" t="s">
        <v>2091</v>
      </c>
      <c r="D547" s="1">
        <v>6</v>
      </c>
      <c r="E547" s="1" t="s">
        <v>68</v>
      </c>
      <c r="F547" s="1" t="s">
        <v>2092</v>
      </c>
      <c r="G547" s="1" t="s">
        <v>2091</v>
      </c>
      <c r="H547" s="1" t="s">
        <v>2093</v>
      </c>
      <c r="I547" s="1">
        <v>2012</v>
      </c>
      <c r="J547" s="1" t="s">
        <v>126</v>
      </c>
      <c r="K547"/>
      <c r="L547"/>
      <c r="M547"/>
      <c r="N547"/>
      <c r="O547"/>
      <c r="P547" s="1" t="s">
        <v>99</v>
      </c>
      <c r="Q547"/>
      <c r="R547"/>
      <c r="S547"/>
      <c r="T547"/>
      <c r="U547"/>
      <c r="V547"/>
      <c r="W547"/>
      <c r="X547"/>
      <c r="Y547"/>
      <c r="Z547"/>
      <c r="AA547"/>
      <c r="AB547"/>
      <c r="AC547" s="1" t="s">
        <v>74</v>
      </c>
      <c r="AE547" s="1" t="s">
        <v>162</v>
      </c>
      <c r="AF547" s="1" t="s">
        <v>175</v>
      </c>
      <c r="AG547" s="1" t="s">
        <v>164</v>
      </c>
      <c r="AI547" s="1" t="s">
        <v>78</v>
      </c>
      <c r="AJ547" s="1" t="s">
        <v>309</v>
      </c>
      <c r="AK547" s="1" t="s">
        <v>103</v>
      </c>
      <c r="AM547" s="1" t="s">
        <v>222</v>
      </c>
      <c r="AN547" s="1" t="s">
        <v>657</v>
      </c>
      <c r="AO547" s="1" t="s">
        <v>83</v>
      </c>
      <c r="AP547" s="1" t="s">
        <v>104</v>
      </c>
      <c r="AQ547" s="1" t="s">
        <v>85</v>
      </c>
      <c r="AR547" s="1" t="s">
        <v>105</v>
      </c>
      <c r="AS547" s="1" t="s">
        <v>87</v>
      </c>
      <c r="AU547" s="1" t="s">
        <v>88</v>
      </c>
      <c r="AV547" s="1" t="s">
        <v>78</v>
      </c>
      <c r="AW547" s="1" t="s">
        <v>119</v>
      </c>
      <c r="AX547" s="1" t="s">
        <v>78</v>
      </c>
      <c r="AY547" s="1" t="s">
        <v>107</v>
      </c>
      <c r="AZ547" s="1" t="s">
        <v>89</v>
      </c>
      <c r="BA547" s="1" t="s">
        <v>89</v>
      </c>
      <c r="BB547" s="1" t="s">
        <v>665</v>
      </c>
      <c r="BC547" s="1" t="s">
        <v>665</v>
      </c>
      <c r="BD547" s="1" t="s">
        <v>91</v>
      </c>
      <c r="BE547" s="1" t="s">
        <v>93</v>
      </c>
      <c r="BF547" s="1" t="s">
        <v>92</v>
      </c>
      <c r="BG547" s="1" t="s">
        <v>93</v>
      </c>
      <c r="BH547" s="1" t="s">
        <v>93</v>
      </c>
      <c r="BI547" s="1" t="s">
        <v>93</v>
      </c>
      <c r="BJ547" s="1" t="s">
        <v>93</v>
      </c>
      <c r="BK547" s="1" t="s">
        <v>94</v>
      </c>
      <c r="BL547" s="1" t="s">
        <v>138</v>
      </c>
      <c r="BM547" s="1" t="s">
        <v>691</v>
      </c>
      <c r="BN547" s="1" t="s">
        <v>208</v>
      </c>
      <c r="BO547" s="1" t="s">
        <v>78</v>
      </c>
      <c r="BP547" s="1" t="s">
        <v>687</v>
      </c>
    </row>
    <row r="548" spans="2:70" ht="14.85" customHeight="1">
      <c r="B548" s="1">
        <v>1073</v>
      </c>
      <c r="C548" s="1" t="s">
        <v>2094</v>
      </c>
      <c r="D548" s="1">
        <v>6</v>
      </c>
      <c r="E548" s="1" t="s">
        <v>68</v>
      </c>
      <c r="F548" s="1" t="s">
        <v>2095</v>
      </c>
      <c r="G548" s="1" t="s">
        <v>2094</v>
      </c>
      <c r="H548" s="1" t="s">
        <v>2096</v>
      </c>
      <c r="I548" s="1">
        <v>1979</v>
      </c>
      <c r="J548" s="1" t="s">
        <v>709</v>
      </c>
      <c r="K548" s="1" t="s">
        <v>354</v>
      </c>
      <c r="L548"/>
      <c r="M548"/>
      <c r="N548"/>
      <c r="O548"/>
      <c r="P548"/>
      <c r="Q548"/>
      <c r="R548"/>
      <c r="S548"/>
      <c r="T548"/>
      <c r="U548"/>
      <c r="V548"/>
      <c r="W548"/>
      <c r="X548"/>
      <c r="Y548"/>
      <c r="Z548"/>
      <c r="AA548"/>
      <c r="AB548"/>
      <c r="AC548" s="1" t="s">
        <v>148</v>
      </c>
      <c r="AE548" s="1" t="s">
        <v>87</v>
      </c>
      <c r="AF548" s="1" t="s">
        <v>76</v>
      </c>
      <c r="AG548" s="1" t="s">
        <v>77</v>
      </c>
      <c r="AI548" s="1" t="s">
        <v>87</v>
      </c>
      <c r="AJ548" s="1" t="s">
        <v>102</v>
      </c>
      <c r="AK548" s="1" t="s">
        <v>156</v>
      </c>
      <c r="AL548" s="1" t="s">
        <v>2097</v>
      </c>
      <c r="AN548" s="1" t="s">
        <v>664</v>
      </c>
      <c r="AO548" s="1" t="s">
        <v>83</v>
      </c>
      <c r="AP548" s="1" t="s">
        <v>84</v>
      </c>
      <c r="AQ548" s="1" t="s">
        <v>176</v>
      </c>
      <c r="AR548" s="1" t="s">
        <v>86</v>
      </c>
      <c r="AS548" s="1" t="s">
        <v>78</v>
      </c>
      <c r="AT548" s="1" t="s">
        <v>228</v>
      </c>
      <c r="AU548" s="1" t="s">
        <v>87</v>
      </c>
      <c r="AV548" s="1" t="s">
        <v>78</v>
      </c>
      <c r="AW548" s="1" t="s">
        <v>119</v>
      </c>
      <c r="AX548" s="1" t="s">
        <v>87</v>
      </c>
      <c r="AY548" s="1" t="s">
        <v>107</v>
      </c>
      <c r="AZ548" s="1" t="s">
        <v>89</v>
      </c>
      <c r="BA548" s="1" t="s">
        <v>89</v>
      </c>
      <c r="BB548" s="1" t="s">
        <v>90</v>
      </c>
      <c r="BC548" s="1" t="s">
        <v>90</v>
      </c>
      <c r="BD548" s="1" t="s">
        <v>137</v>
      </c>
      <c r="BE548" s="1" t="s">
        <v>123</v>
      </c>
      <c r="BF548" s="1" t="s">
        <v>92</v>
      </c>
      <c r="BG548" s="1" t="s">
        <v>92</v>
      </c>
      <c r="BH548" s="1" t="s">
        <v>92</v>
      </c>
      <c r="BI548" s="1" t="s">
        <v>123</v>
      </c>
      <c r="BJ548" s="1" t="s">
        <v>123</v>
      </c>
      <c r="BK548" s="1" t="s">
        <v>94</v>
      </c>
      <c r="BL548" s="1" t="s">
        <v>94</v>
      </c>
      <c r="BM548" s="1" t="s">
        <v>666</v>
      </c>
      <c r="BN548" s="1" t="s">
        <v>139</v>
      </c>
      <c r="BO548" s="1" t="s">
        <v>78</v>
      </c>
      <c r="BP548" s="1" t="s">
        <v>687</v>
      </c>
      <c r="BR548" s="1" t="s">
        <v>2098</v>
      </c>
    </row>
    <row r="549" spans="2:70" ht="14.85" customHeight="1">
      <c r="B549" s="1">
        <v>1076</v>
      </c>
      <c r="C549" s="1" t="s">
        <v>2099</v>
      </c>
      <c r="D549" s="1">
        <v>6</v>
      </c>
      <c r="E549" s="1" t="s">
        <v>68</v>
      </c>
      <c r="F549" s="1" t="s">
        <v>2100</v>
      </c>
      <c r="G549" s="1" t="s">
        <v>2099</v>
      </c>
      <c r="H549" s="1" t="s">
        <v>2101</v>
      </c>
      <c r="I549" s="1">
        <v>2012</v>
      </c>
      <c r="J549" s="1" t="s">
        <v>697</v>
      </c>
      <c r="K549"/>
      <c r="L549"/>
      <c r="M549"/>
      <c r="N549"/>
      <c r="O549"/>
      <c r="P549"/>
      <c r="Q549"/>
      <c r="R549"/>
      <c r="S549"/>
      <c r="T549"/>
      <c r="U549"/>
      <c r="V549"/>
      <c r="W549"/>
      <c r="X549"/>
      <c r="Y549"/>
      <c r="Z549" s="1" t="s">
        <v>245</v>
      </c>
      <c r="AA549"/>
      <c r="AB549"/>
      <c r="AC549" s="1" t="s">
        <v>135</v>
      </c>
      <c r="AI549" s="1" t="s">
        <v>88</v>
      </c>
      <c r="AO549" s="1" t="s">
        <v>104</v>
      </c>
      <c r="AP549" s="1" t="s">
        <v>83</v>
      </c>
      <c r="AQ549" s="1" t="s">
        <v>196</v>
      </c>
      <c r="AR549" s="1" t="s">
        <v>105</v>
      </c>
      <c r="AS549" s="1" t="s">
        <v>87</v>
      </c>
      <c r="AU549" s="1" t="s">
        <v>88</v>
      </c>
      <c r="AV549" s="1" t="s">
        <v>78</v>
      </c>
      <c r="AW549" s="1" t="s">
        <v>119</v>
      </c>
      <c r="AX549" s="1" t="s">
        <v>87</v>
      </c>
      <c r="AY549" s="1" t="s">
        <v>107</v>
      </c>
      <c r="AZ549" s="1" t="s">
        <v>170</v>
      </c>
      <c r="BA549" s="1" t="s">
        <v>170</v>
      </c>
      <c r="BB549" s="1" t="s">
        <v>658</v>
      </c>
      <c r="BC549" s="1" t="s">
        <v>658</v>
      </c>
      <c r="BD549" s="1" t="s">
        <v>144</v>
      </c>
      <c r="BE549" s="1" t="s">
        <v>93</v>
      </c>
      <c r="BF549" s="1" t="s">
        <v>92</v>
      </c>
      <c r="BG549" s="1" t="s">
        <v>93</v>
      </c>
      <c r="BH549" s="1" t="s">
        <v>93</v>
      </c>
      <c r="BI549" s="1" t="s">
        <v>93</v>
      </c>
      <c r="BJ549" s="1" t="s">
        <v>93</v>
      </c>
      <c r="BK549" s="1" t="s">
        <v>94</v>
      </c>
      <c r="BL549" s="1" t="s">
        <v>138</v>
      </c>
      <c r="BM549" s="1" t="s">
        <v>691</v>
      </c>
      <c r="BN549" s="1" t="s">
        <v>192</v>
      </c>
      <c r="BO549" s="1" t="s">
        <v>78</v>
      </c>
      <c r="BP549" s="1" t="s">
        <v>660</v>
      </c>
    </row>
    <row r="550" spans="2:70" ht="14.85" customHeight="1">
      <c r="B550" s="1">
        <v>1078</v>
      </c>
      <c r="C550" s="1" t="s">
        <v>2102</v>
      </c>
      <c r="D550" s="1">
        <v>6</v>
      </c>
      <c r="E550" s="1" t="s">
        <v>68</v>
      </c>
      <c r="F550" s="1" t="s">
        <v>2103</v>
      </c>
      <c r="G550" s="1" t="s">
        <v>2102</v>
      </c>
      <c r="H550" s="1" t="s">
        <v>2104</v>
      </c>
      <c r="I550" s="1">
        <v>2013</v>
      </c>
      <c r="J550" s="1" t="s">
        <v>126</v>
      </c>
      <c r="K550"/>
      <c r="L550"/>
      <c r="M550"/>
      <c r="N550"/>
      <c r="O550"/>
      <c r="P550" s="1" t="s">
        <v>99</v>
      </c>
      <c r="Q550"/>
      <c r="R550"/>
      <c r="S550"/>
      <c r="T550"/>
      <c r="U550"/>
      <c r="V550"/>
      <c r="W550"/>
      <c r="X550"/>
      <c r="Y550"/>
      <c r="Z550"/>
      <c r="AA550"/>
      <c r="AB550"/>
      <c r="AC550" s="1" t="s">
        <v>135</v>
      </c>
      <c r="AI550" s="1" t="s">
        <v>88</v>
      </c>
      <c r="AO550" s="1" t="s">
        <v>83</v>
      </c>
      <c r="AP550" s="1" t="s">
        <v>104</v>
      </c>
      <c r="AQ550" s="1" t="s">
        <v>85</v>
      </c>
      <c r="AR550" s="1" t="s">
        <v>86</v>
      </c>
      <c r="AS550" s="1" t="s">
        <v>87</v>
      </c>
      <c r="AU550" s="1" t="s">
        <v>88</v>
      </c>
      <c r="AV550" s="1" t="s">
        <v>78</v>
      </c>
      <c r="AW550" s="1" t="s">
        <v>119</v>
      </c>
      <c r="AX550" s="1" t="s">
        <v>78</v>
      </c>
      <c r="AY550" s="1" t="s">
        <v>107</v>
      </c>
      <c r="AZ550" s="1" t="s">
        <v>89</v>
      </c>
      <c r="BA550" s="1" t="s">
        <v>89</v>
      </c>
      <c r="BB550" s="1" t="s">
        <v>665</v>
      </c>
      <c r="BC550" s="1" t="s">
        <v>665</v>
      </c>
      <c r="BD550" s="1" t="s">
        <v>91</v>
      </c>
      <c r="BE550" s="1" t="s">
        <v>92</v>
      </c>
      <c r="BF550" s="1" t="s">
        <v>92</v>
      </c>
      <c r="BG550" s="1" t="s">
        <v>93</v>
      </c>
      <c r="BH550" s="1" t="s">
        <v>93</v>
      </c>
      <c r="BI550" s="1" t="s">
        <v>92</v>
      </c>
      <c r="BJ550" s="1" t="s">
        <v>93</v>
      </c>
      <c r="BK550" s="1" t="s">
        <v>94</v>
      </c>
      <c r="BL550" s="1" t="s">
        <v>94</v>
      </c>
      <c r="BM550" s="1" t="s">
        <v>691</v>
      </c>
      <c r="BN550" s="1" t="s">
        <v>192</v>
      </c>
      <c r="BO550" s="1" t="s">
        <v>78</v>
      </c>
      <c r="BP550" s="1" t="s">
        <v>667</v>
      </c>
    </row>
    <row r="551" spans="2:70" ht="14.85" customHeight="1">
      <c r="B551" s="1">
        <v>1081</v>
      </c>
      <c r="C551" s="1" t="s">
        <v>2105</v>
      </c>
      <c r="D551" s="1">
        <v>6</v>
      </c>
      <c r="E551" s="1" t="s">
        <v>68</v>
      </c>
      <c r="F551" s="1" t="s">
        <v>2106</v>
      </c>
      <c r="G551" s="1" t="s">
        <v>2105</v>
      </c>
      <c r="H551" s="1" t="s">
        <v>2107</v>
      </c>
      <c r="I551" s="1">
        <v>2014</v>
      </c>
      <c r="J551" s="1" t="s">
        <v>126</v>
      </c>
      <c r="K551"/>
      <c r="L551"/>
      <c r="M551"/>
      <c r="N551"/>
      <c r="O551"/>
      <c r="P551" s="1" t="s">
        <v>569</v>
      </c>
      <c r="Q551"/>
      <c r="R551"/>
      <c r="S551"/>
      <c r="T551"/>
      <c r="U551"/>
      <c r="V551"/>
      <c r="W551"/>
      <c r="X551"/>
      <c r="Y551"/>
      <c r="Z551"/>
      <c r="AA551"/>
      <c r="AB551"/>
      <c r="AC551" s="1" t="s">
        <v>135</v>
      </c>
      <c r="AI551" s="1" t="s">
        <v>88</v>
      </c>
      <c r="AO551" s="1" t="s">
        <v>104</v>
      </c>
      <c r="AP551" s="1" t="s">
        <v>84</v>
      </c>
      <c r="AQ551" s="1" t="s">
        <v>176</v>
      </c>
      <c r="AR551" s="1" t="s">
        <v>130</v>
      </c>
      <c r="AS551" s="1" t="s">
        <v>87</v>
      </c>
      <c r="AU551" s="1" t="s">
        <v>88</v>
      </c>
      <c r="AV551" s="1" t="s">
        <v>87</v>
      </c>
      <c r="AX551" s="1" t="s">
        <v>88</v>
      </c>
      <c r="AZ551" s="1" t="s">
        <v>89</v>
      </c>
      <c r="BA551" s="1" t="s">
        <v>89</v>
      </c>
      <c r="BB551" s="1" t="s">
        <v>659</v>
      </c>
      <c r="BC551" s="1" t="s">
        <v>230</v>
      </c>
      <c r="BD551" s="1" t="s">
        <v>137</v>
      </c>
      <c r="BE551" s="1" t="s">
        <v>92</v>
      </c>
      <c r="BF551" s="1" t="s">
        <v>123</v>
      </c>
      <c r="BG551" s="1" t="s">
        <v>123</v>
      </c>
      <c r="BH551" s="1" t="s">
        <v>92</v>
      </c>
      <c r="BI551" s="1" t="s">
        <v>191</v>
      </c>
      <c r="BJ551" s="1" t="s">
        <v>93</v>
      </c>
      <c r="BK551" s="1" t="s">
        <v>124</v>
      </c>
      <c r="BL551" s="1" t="s">
        <v>124</v>
      </c>
      <c r="BM551" s="1" t="s">
        <v>109</v>
      </c>
      <c r="BN551" s="1" t="s">
        <v>192</v>
      </c>
      <c r="BO551" s="1" t="s">
        <v>78</v>
      </c>
      <c r="BP551" s="1" t="s">
        <v>660</v>
      </c>
    </row>
    <row r="552" spans="2:70" ht="14.85" customHeight="1">
      <c r="B552" s="1">
        <v>1083</v>
      </c>
      <c r="C552" s="1" t="s">
        <v>2108</v>
      </c>
      <c r="D552" s="1">
        <v>6</v>
      </c>
      <c r="E552" s="1" t="s">
        <v>68</v>
      </c>
      <c r="F552" s="1" t="s">
        <v>2109</v>
      </c>
      <c r="G552" s="1" t="s">
        <v>2108</v>
      </c>
      <c r="H552" s="1" t="s">
        <v>2110</v>
      </c>
      <c r="I552" s="1">
        <v>1986</v>
      </c>
      <c r="J552" s="1" t="s">
        <v>671</v>
      </c>
      <c r="K552"/>
      <c r="L552"/>
      <c r="M552"/>
      <c r="N552"/>
      <c r="O552"/>
      <c r="P552"/>
      <c r="Q552"/>
      <c r="R552" s="1" t="s">
        <v>354</v>
      </c>
      <c r="S552"/>
      <c r="T552"/>
      <c r="U552"/>
      <c r="V552"/>
      <c r="W552"/>
      <c r="X552"/>
      <c r="Y552"/>
      <c r="Z552"/>
      <c r="AA552"/>
      <c r="AB552"/>
      <c r="AC552" s="1" t="s">
        <v>74</v>
      </c>
      <c r="AE552" s="1" t="s">
        <v>87</v>
      </c>
      <c r="AF552" s="1" t="s">
        <v>76</v>
      </c>
      <c r="AG552" s="1" t="s">
        <v>77</v>
      </c>
      <c r="AI552" s="1" t="s">
        <v>87</v>
      </c>
      <c r="AJ552" s="1" t="s">
        <v>309</v>
      </c>
      <c r="AK552" s="1" t="s">
        <v>156</v>
      </c>
      <c r="AL552" s="1" t="s">
        <v>2111</v>
      </c>
      <c r="AN552" s="1" t="s">
        <v>718</v>
      </c>
      <c r="AO552" s="1" t="s">
        <v>83</v>
      </c>
      <c r="AP552" s="1" t="s">
        <v>136</v>
      </c>
      <c r="AQ552" s="1" t="s">
        <v>176</v>
      </c>
      <c r="AR552" s="1" t="s">
        <v>86</v>
      </c>
      <c r="AS552" s="1" t="s">
        <v>87</v>
      </c>
      <c r="AU552" s="1" t="s">
        <v>88</v>
      </c>
      <c r="AV552" s="1" t="s">
        <v>78</v>
      </c>
      <c r="AW552" s="1" t="s">
        <v>158</v>
      </c>
      <c r="AX552" s="1" t="s">
        <v>87</v>
      </c>
      <c r="AY552" s="1" t="s">
        <v>159</v>
      </c>
      <c r="AZ552" s="1" t="s">
        <v>89</v>
      </c>
      <c r="BA552" s="1" t="s">
        <v>89</v>
      </c>
      <c r="BB552" s="1" t="s">
        <v>658</v>
      </c>
      <c r="BC552" s="1" t="s">
        <v>658</v>
      </c>
      <c r="BD552" s="1" t="s">
        <v>137</v>
      </c>
      <c r="BE552" s="1" t="s">
        <v>123</v>
      </c>
      <c r="BF552" s="1" t="s">
        <v>92</v>
      </c>
      <c r="BG552" s="1" t="s">
        <v>123</v>
      </c>
      <c r="BH552" s="1" t="s">
        <v>122</v>
      </c>
      <c r="BI552" s="1" t="s">
        <v>123</v>
      </c>
      <c r="BJ552" s="1" t="s">
        <v>123</v>
      </c>
      <c r="BK552" s="1" t="s">
        <v>124</v>
      </c>
      <c r="BL552" s="1" t="s">
        <v>124</v>
      </c>
      <c r="BM552" s="1" t="s">
        <v>695</v>
      </c>
      <c r="BN552" s="1" t="s">
        <v>139</v>
      </c>
      <c r="BO552" s="1" t="s">
        <v>78</v>
      </c>
      <c r="BP552" s="1" t="s">
        <v>660</v>
      </c>
    </row>
    <row r="553" spans="2:70" ht="14.85" customHeight="1">
      <c r="B553" s="1">
        <v>1086</v>
      </c>
      <c r="C553" s="1" t="s">
        <v>2112</v>
      </c>
      <c r="D553" s="1">
        <v>6</v>
      </c>
      <c r="E553" s="1" t="s">
        <v>68</v>
      </c>
      <c r="F553" s="1" t="s">
        <v>2113</v>
      </c>
      <c r="G553" s="1" t="s">
        <v>2112</v>
      </c>
      <c r="H553" s="1" t="s">
        <v>2114</v>
      </c>
      <c r="I553" s="1">
        <v>2011</v>
      </c>
      <c r="J553" s="1" t="s">
        <v>325</v>
      </c>
      <c r="K553"/>
      <c r="L553"/>
      <c r="M553"/>
      <c r="N553"/>
      <c r="O553"/>
      <c r="P553"/>
      <c r="Q553"/>
      <c r="R553"/>
      <c r="S553" s="1" t="s">
        <v>99</v>
      </c>
      <c r="T553"/>
      <c r="U553"/>
      <c r="V553"/>
      <c r="W553"/>
      <c r="X553"/>
      <c r="Y553"/>
      <c r="Z553"/>
      <c r="AA553"/>
      <c r="AB553"/>
      <c r="AC553" s="1" t="s">
        <v>148</v>
      </c>
      <c r="AE553" s="1" t="s">
        <v>75</v>
      </c>
      <c r="AF553" s="1" t="s">
        <v>100</v>
      </c>
      <c r="AG553" s="1" t="s">
        <v>77</v>
      </c>
      <c r="AI553" s="1" t="s">
        <v>78</v>
      </c>
      <c r="AJ553" s="1" t="s">
        <v>79</v>
      </c>
      <c r="AK553" s="1" t="s">
        <v>103</v>
      </c>
      <c r="AM553" s="1" t="s">
        <v>167</v>
      </c>
      <c r="AN553" s="1" t="s">
        <v>657</v>
      </c>
      <c r="AO553" s="1" t="s">
        <v>83</v>
      </c>
      <c r="AP553" s="1" t="s">
        <v>83</v>
      </c>
      <c r="AQ553" s="1" t="s">
        <v>85</v>
      </c>
      <c r="AR553" s="1" t="s">
        <v>105</v>
      </c>
      <c r="AS553" s="1" t="s">
        <v>87</v>
      </c>
      <c r="AU553" s="1" t="s">
        <v>88</v>
      </c>
      <c r="AV553" s="1" t="s">
        <v>78</v>
      </c>
      <c r="AW553" s="1" t="s">
        <v>119</v>
      </c>
      <c r="AX553" s="1" t="s">
        <v>87</v>
      </c>
      <c r="AY553" s="1" t="s">
        <v>107</v>
      </c>
      <c r="AZ553" s="1" t="s">
        <v>185</v>
      </c>
      <c r="BA553" s="1" t="s">
        <v>170</v>
      </c>
      <c r="BB553" s="1" t="s">
        <v>230</v>
      </c>
      <c r="BC553" s="1" t="s">
        <v>659</v>
      </c>
      <c r="BD553" s="1" t="s">
        <v>91</v>
      </c>
      <c r="BE553" s="1" t="s">
        <v>93</v>
      </c>
      <c r="BF553" s="1" t="s">
        <v>92</v>
      </c>
      <c r="BG553" s="1" t="s">
        <v>93</v>
      </c>
      <c r="BH553" s="1" t="s">
        <v>93</v>
      </c>
      <c r="BI553" s="1" t="s">
        <v>92</v>
      </c>
      <c r="BJ553" s="1" t="s">
        <v>93</v>
      </c>
      <c r="BK553" s="1" t="s">
        <v>138</v>
      </c>
      <c r="BL553" s="1" t="s">
        <v>138</v>
      </c>
      <c r="BM553" s="1" t="s">
        <v>691</v>
      </c>
      <c r="BN553" s="1" t="s">
        <v>125</v>
      </c>
      <c r="BO553" s="1" t="s">
        <v>78</v>
      </c>
      <c r="BP553" s="1" t="s">
        <v>667</v>
      </c>
      <c r="BR553" s="1" t="s">
        <v>2115</v>
      </c>
    </row>
    <row r="554" spans="2:70" ht="14.85" customHeight="1">
      <c r="B554" s="1">
        <v>1089</v>
      </c>
      <c r="C554" s="1" t="s">
        <v>2116</v>
      </c>
      <c r="D554" s="1">
        <v>6</v>
      </c>
      <c r="E554" s="1" t="s">
        <v>68</v>
      </c>
      <c r="F554" s="1" t="s">
        <v>2117</v>
      </c>
      <c r="G554" s="1" t="s">
        <v>2116</v>
      </c>
      <c r="H554" s="1" t="s">
        <v>2118</v>
      </c>
      <c r="I554" s="1">
        <v>2014</v>
      </c>
      <c r="J554" s="1" t="s">
        <v>126</v>
      </c>
      <c r="K554"/>
      <c r="L554"/>
      <c r="M554"/>
      <c r="N554"/>
      <c r="O554"/>
      <c r="P554" s="1" t="s">
        <v>99</v>
      </c>
      <c r="Q554"/>
      <c r="R554"/>
      <c r="S554"/>
      <c r="T554"/>
      <c r="U554"/>
      <c r="V554"/>
      <c r="W554"/>
      <c r="X554"/>
      <c r="Y554"/>
      <c r="Z554"/>
      <c r="AA554"/>
      <c r="AB554"/>
      <c r="AC554" s="1" t="s">
        <v>135</v>
      </c>
      <c r="AI554" s="1" t="s">
        <v>88</v>
      </c>
      <c r="AO554" s="1" t="s">
        <v>84</v>
      </c>
      <c r="AP554" s="1" t="s">
        <v>104</v>
      </c>
      <c r="AQ554" s="1" t="s">
        <v>85</v>
      </c>
      <c r="AR554" s="1" t="s">
        <v>105</v>
      </c>
      <c r="AS554" s="1" t="s">
        <v>87</v>
      </c>
      <c r="AU554" s="1" t="s">
        <v>88</v>
      </c>
      <c r="AV554" s="1" t="s">
        <v>78</v>
      </c>
      <c r="AW554" s="1" t="s">
        <v>158</v>
      </c>
      <c r="AX554" s="1" t="s">
        <v>87</v>
      </c>
      <c r="AY554" s="1" t="s">
        <v>107</v>
      </c>
      <c r="AZ554" s="1" t="s">
        <v>183</v>
      </c>
      <c r="BA554" s="1" t="s">
        <v>89</v>
      </c>
      <c r="BB554" s="1" t="s">
        <v>698</v>
      </c>
      <c r="BC554" s="1" t="s">
        <v>659</v>
      </c>
      <c r="BD554" s="1" t="s">
        <v>137</v>
      </c>
      <c r="BE554" s="1" t="s">
        <v>92</v>
      </c>
      <c r="BF554" s="1" t="s">
        <v>92</v>
      </c>
      <c r="BG554" s="1" t="s">
        <v>92</v>
      </c>
      <c r="BH554" s="1" t="s">
        <v>92</v>
      </c>
      <c r="BI554" s="1" t="s">
        <v>123</v>
      </c>
      <c r="BJ554" s="1" t="s">
        <v>93</v>
      </c>
      <c r="BK554" s="1" t="s">
        <v>94</v>
      </c>
      <c r="BL554" s="1" t="s">
        <v>94</v>
      </c>
      <c r="BM554" s="1" t="s">
        <v>691</v>
      </c>
      <c r="BN554" s="1" t="s">
        <v>192</v>
      </c>
      <c r="BO554" s="1" t="s">
        <v>78</v>
      </c>
      <c r="BP554" s="1" t="s">
        <v>677</v>
      </c>
    </row>
    <row r="555" spans="2:70" ht="26.85" customHeight="1">
      <c r="B555" s="1">
        <v>1095</v>
      </c>
      <c r="C555" s="1" t="s">
        <v>2119</v>
      </c>
      <c r="D555" s="1">
        <v>6</v>
      </c>
      <c r="E555" s="1" t="s">
        <v>68</v>
      </c>
      <c r="F555" s="1" t="s">
        <v>2120</v>
      </c>
      <c r="G555" s="1" t="s">
        <v>2119</v>
      </c>
      <c r="H555" s="1" t="s">
        <v>2121</v>
      </c>
      <c r="I555" s="1">
        <v>2013</v>
      </c>
      <c r="J555" s="1" t="s">
        <v>161</v>
      </c>
      <c r="K555"/>
      <c r="L555"/>
      <c r="M555"/>
      <c r="N555"/>
      <c r="O555" s="1" t="s">
        <v>96</v>
      </c>
      <c r="P555"/>
      <c r="Q555"/>
      <c r="R555"/>
      <c r="S555"/>
      <c r="T555"/>
      <c r="U555"/>
      <c r="V555"/>
      <c r="W555"/>
      <c r="X555"/>
      <c r="Y555"/>
      <c r="Z555"/>
      <c r="AA555"/>
      <c r="AB555"/>
      <c r="AC555" s="1" t="s">
        <v>74</v>
      </c>
      <c r="AE555" s="1" t="s">
        <v>162</v>
      </c>
      <c r="AF555" s="1" t="s">
        <v>175</v>
      </c>
      <c r="AG555" s="1" t="s">
        <v>164</v>
      </c>
      <c r="AI555" s="1" t="s">
        <v>87</v>
      </c>
      <c r="AJ555" s="1" t="s">
        <v>149</v>
      </c>
      <c r="AK555" s="1" t="s">
        <v>80</v>
      </c>
      <c r="AM555" s="1" t="s">
        <v>81</v>
      </c>
      <c r="AN555" s="1" t="s">
        <v>739</v>
      </c>
      <c r="AO555" s="1" t="s">
        <v>104</v>
      </c>
      <c r="AP555" s="1" t="s">
        <v>104</v>
      </c>
      <c r="AQ555" s="1" t="s">
        <v>85</v>
      </c>
      <c r="AR555" s="1" t="s">
        <v>86</v>
      </c>
      <c r="AS555" s="1" t="s">
        <v>87</v>
      </c>
      <c r="AU555" s="1" t="s">
        <v>88</v>
      </c>
      <c r="AV555" s="1" t="s">
        <v>78</v>
      </c>
      <c r="AW555" s="1" t="s">
        <v>119</v>
      </c>
      <c r="AX555" s="1" t="s">
        <v>87</v>
      </c>
      <c r="AY555" s="1" t="s">
        <v>107</v>
      </c>
      <c r="AZ555" s="1" t="s">
        <v>89</v>
      </c>
      <c r="BA555" s="1" t="s">
        <v>89</v>
      </c>
      <c r="BB555" s="1" t="s">
        <v>230</v>
      </c>
      <c r="BC555" s="1" t="s">
        <v>659</v>
      </c>
      <c r="BD555" s="1" t="s">
        <v>137</v>
      </c>
      <c r="BE555" s="1" t="s">
        <v>93</v>
      </c>
      <c r="BF555" s="1" t="s">
        <v>92</v>
      </c>
      <c r="BG555" s="1" t="s">
        <v>92</v>
      </c>
      <c r="BH555" s="1" t="s">
        <v>93</v>
      </c>
      <c r="BI555" s="1" t="s">
        <v>92</v>
      </c>
      <c r="BJ555" s="1" t="s">
        <v>93</v>
      </c>
      <c r="BK555" s="1" t="s">
        <v>94</v>
      </c>
      <c r="BL555" s="1" t="s">
        <v>138</v>
      </c>
      <c r="BM555" s="1" t="s">
        <v>691</v>
      </c>
      <c r="BN555" s="1" t="s">
        <v>177</v>
      </c>
      <c r="BO555" s="1" t="s">
        <v>78</v>
      </c>
      <c r="BP555" s="1" t="s">
        <v>687</v>
      </c>
    </row>
    <row r="556" spans="2:70" ht="14.85" customHeight="1">
      <c r="B556" s="1">
        <v>1099</v>
      </c>
      <c r="C556" s="1" t="s">
        <v>2122</v>
      </c>
      <c r="D556" s="1">
        <v>6</v>
      </c>
      <c r="E556" s="1" t="s">
        <v>68</v>
      </c>
      <c r="F556" s="1" t="s">
        <v>2123</v>
      </c>
      <c r="G556" s="1" t="s">
        <v>2122</v>
      </c>
      <c r="H556" s="1" t="s">
        <v>2124</v>
      </c>
      <c r="I556" s="1">
        <v>2006</v>
      </c>
      <c r="J556" s="1" t="s">
        <v>95</v>
      </c>
      <c r="K556"/>
      <c r="L556"/>
      <c r="M556"/>
      <c r="N556"/>
      <c r="O556"/>
      <c r="P556"/>
      <c r="Q556"/>
      <c r="R556"/>
      <c r="S556"/>
      <c r="T556"/>
      <c r="U556"/>
      <c r="V556"/>
      <c r="W556"/>
      <c r="X556"/>
      <c r="Y556"/>
      <c r="Z556"/>
      <c r="AA556" s="1" t="s">
        <v>890</v>
      </c>
      <c r="AB556" s="1"/>
      <c r="AC556" s="1" t="s">
        <v>74</v>
      </c>
      <c r="AE556" s="1" t="s">
        <v>75</v>
      </c>
      <c r="AF556" s="1" t="s">
        <v>76</v>
      </c>
      <c r="AG556" s="1" t="s">
        <v>77</v>
      </c>
      <c r="AI556" s="1" t="s">
        <v>78</v>
      </c>
      <c r="AJ556" s="1" t="s">
        <v>149</v>
      </c>
      <c r="AK556" s="1" t="s">
        <v>156</v>
      </c>
      <c r="AL556" s="1" t="s">
        <v>157</v>
      </c>
      <c r="AM556" s="1" t="s">
        <v>222</v>
      </c>
      <c r="AN556" s="1" t="s">
        <v>657</v>
      </c>
      <c r="AO556" s="1" t="s">
        <v>83</v>
      </c>
      <c r="AP556" s="1" t="s">
        <v>104</v>
      </c>
      <c r="AQ556" s="1" t="s">
        <v>176</v>
      </c>
      <c r="AR556" s="1" t="s">
        <v>105</v>
      </c>
      <c r="AS556" s="1" t="s">
        <v>87</v>
      </c>
      <c r="AU556" s="1" t="s">
        <v>88</v>
      </c>
      <c r="AV556" s="1" t="s">
        <v>78</v>
      </c>
      <c r="AW556" s="1" t="s">
        <v>119</v>
      </c>
      <c r="AX556" s="1" t="s">
        <v>87</v>
      </c>
      <c r="AY556" s="1" t="s">
        <v>229</v>
      </c>
      <c r="AZ556" s="1" t="s">
        <v>185</v>
      </c>
      <c r="BA556" s="1" t="s">
        <v>185</v>
      </c>
      <c r="BB556" s="1" t="s">
        <v>773</v>
      </c>
      <c r="BC556" s="1" t="s">
        <v>230</v>
      </c>
      <c r="BD556" s="1" t="s">
        <v>91</v>
      </c>
      <c r="BE556" s="1" t="s">
        <v>93</v>
      </c>
      <c r="BF556" s="1" t="s">
        <v>92</v>
      </c>
      <c r="BG556" s="1" t="s">
        <v>92</v>
      </c>
      <c r="BH556" s="1" t="s">
        <v>92</v>
      </c>
      <c r="BI556" s="1" t="s">
        <v>93</v>
      </c>
      <c r="BJ556" s="1" t="s">
        <v>92</v>
      </c>
      <c r="BK556" s="1" t="s">
        <v>94</v>
      </c>
      <c r="BL556" s="1" t="s">
        <v>94</v>
      </c>
      <c r="BM556" s="1" t="s">
        <v>695</v>
      </c>
      <c r="BN556" s="1" t="s">
        <v>139</v>
      </c>
      <c r="BO556" s="1" t="s">
        <v>78</v>
      </c>
      <c r="BP556" s="1" t="s">
        <v>677</v>
      </c>
    </row>
    <row r="557" spans="2:70" ht="14.85" customHeight="1">
      <c r="B557" s="1">
        <v>1107</v>
      </c>
      <c r="C557" s="1" t="s">
        <v>2125</v>
      </c>
      <c r="D557" s="1">
        <v>6</v>
      </c>
      <c r="E557" s="1" t="s">
        <v>68</v>
      </c>
      <c r="F557" s="1" t="s">
        <v>2126</v>
      </c>
      <c r="G557" s="1" t="s">
        <v>2125</v>
      </c>
      <c r="H557" s="1" t="s">
        <v>2127</v>
      </c>
      <c r="I557" s="1">
        <v>2014</v>
      </c>
      <c r="J557" s="1" t="s">
        <v>459</v>
      </c>
      <c r="K557"/>
      <c r="L557"/>
      <c r="M557"/>
      <c r="N557"/>
      <c r="O557"/>
      <c r="P557"/>
      <c r="Q557"/>
      <c r="R557"/>
      <c r="S557"/>
      <c r="T557" s="1" t="s">
        <v>1078</v>
      </c>
      <c r="U557"/>
      <c r="V557"/>
      <c r="W557"/>
      <c r="X557"/>
      <c r="Y557"/>
      <c r="Z557"/>
      <c r="AA557"/>
      <c r="AB557"/>
      <c r="AC557" s="1" t="s">
        <v>135</v>
      </c>
      <c r="AI557" s="1" t="s">
        <v>88</v>
      </c>
      <c r="AO557" s="1" t="s">
        <v>84</v>
      </c>
      <c r="AP557" s="1" t="s">
        <v>104</v>
      </c>
      <c r="AQ557" s="1" t="s">
        <v>85</v>
      </c>
      <c r="AR557" s="1" t="s">
        <v>86</v>
      </c>
      <c r="AS557" s="1" t="s">
        <v>87</v>
      </c>
      <c r="AU557" s="1" t="s">
        <v>88</v>
      </c>
      <c r="AV557" s="1" t="s">
        <v>78</v>
      </c>
      <c r="AW557" s="1" t="s">
        <v>106</v>
      </c>
      <c r="AX557" s="1" t="s">
        <v>87</v>
      </c>
      <c r="AY557" s="1" t="s">
        <v>107</v>
      </c>
      <c r="AZ557" s="1" t="s">
        <v>89</v>
      </c>
      <c r="BA557" s="1" t="s">
        <v>89</v>
      </c>
      <c r="BB557" s="1" t="s">
        <v>659</v>
      </c>
      <c r="BC557" s="1" t="s">
        <v>665</v>
      </c>
      <c r="BD557" s="1" t="s">
        <v>137</v>
      </c>
      <c r="BE557" s="1" t="s">
        <v>92</v>
      </c>
      <c r="BF557" s="1" t="s">
        <v>92</v>
      </c>
      <c r="BG557" s="1" t="s">
        <v>92</v>
      </c>
      <c r="BH557" s="1" t="s">
        <v>92</v>
      </c>
      <c r="BI557" s="1" t="s">
        <v>123</v>
      </c>
      <c r="BJ557" s="1" t="s">
        <v>93</v>
      </c>
      <c r="BK557" s="1" t="s">
        <v>138</v>
      </c>
      <c r="BL557" s="1" t="s">
        <v>138</v>
      </c>
      <c r="BM557" s="1" t="s">
        <v>691</v>
      </c>
      <c r="BN557" s="1" t="s">
        <v>111</v>
      </c>
      <c r="BO557" s="1" t="s">
        <v>78</v>
      </c>
      <c r="BP557" s="1" t="s">
        <v>677</v>
      </c>
    </row>
    <row r="558" spans="2:70" ht="14.85" customHeight="1">
      <c r="B558" s="1">
        <v>1109</v>
      </c>
      <c r="C558" s="1" t="s">
        <v>2128</v>
      </c>
      <c r="D558" s="1">
        <v>6</v>
      </c>
      <c r="E558" s="1" t="s">
        <v>68</v>
      </c>
      <c r="F558" s="1" t="s">
        <v>2129</v>
      </c>
      <c r="G558" s="1" t="s">
        <v>2128</v>
      </c>
      <c r="H558" s="1" t="s">
        <v>2130</v>
      </c>
      <c r="I558" s="1">
        <v>2014</v>
      </c>
      <c r="J558" s="1" t="s">
        <v>226</v>
      </c>
      <c r="L558" s="2" t="s">
        <v>245</v>
      </c>
      <c r="AC558" s="1" t="s">
        <v>135</v>
      </c>
      <c r="AI558" s="1" t="s">
        <v>88</v>
      </c>
      <c r="AO558" s="1" t="s">
        <v>128</v>
      </c>
      <c r="AP558" s="1" t="s">
        <v>83</v>
      </c>
      <c r="AQ558" s="1" t="s">
        <v>129</v>
      </c>
      <c r="AR558" s="1" t="s">
        <v>130</v>
      </c>
      <c r="AS558" s="1" t="s">
        <v>87</v>
      </c>
      <c r="AU558" s="1" t="s">
        <v>88</v>
      </c>
      <c r="AV558" s="1" t="s">
        <v>78</v>
      </c>
      <c r="AW558" s="1" t="s">
        <v>158</v>
      </c>
      <c r="AX558" s="1" t="s">
        <v>87</v>
      </c>
      <c r="AY558" s="1" t="s">
        <v>107</v>
      </c>
      <c r="AZ558" s="1" t="s">
        <v>89</v>
      </c>
      <c r="BA558" s="1" t="s">
        <v>89</v>
      </c>
      <c r="BB558" s="1" t="s">
        <v>698</v>
      </c>
      <c r="BC558" s="1" t="s">
        <v>665</v>
      </c>
      <c r="BD558" s="1" t="s">
        <v>137</v>
      </c>
      <c r="BE558" s="1" t="s">
        <v>93</v>
      </c>
      <c r="BF558" s="1" t="s">
        <v>93</v>
      </c>
      <c r="BG558" s="1" t="s">
        <v>93</v>
      </c>
      <c r="BH558" s="1" t="s">
        <v>93</v>
      </c>
      <c r="BI558" s="1" t="s">
        <v>93</v>
      </c>
      <c r="BJ558" s="1" t="s">
        <v>93</v>
      </c>
      <c r="BK558" s="1" t="s">
        <v>138</v>
      </c>
      <c r="BL558" s="1" t="s">
        <v>138</v>
      </c>
      <c r="BM558" s="1" t="s">
        <v>691</v>
      </c>
      <c r="BN558" s="1" t="s">
        <v>192</v>
      </c>
      <c r="BO558" s="1" t="s">
        <v>78</v>
      </c>
      <c r="BP558" s="1" t="s">
        <v>687</v>
      </c>
    </row>
    <row r="559" spans="2:70" ht="14.85" customHeight="1">
      <c r="B559" s="1">
        <v>1110</v>
      </c>
      <c r="C559" s="1" t="s">
        <v>2131</v>
      </c>
      <c r="D559" s="1">
        <v>6</v>
      </c>
      <c r="E559" s="1" t="s">
        <v>68</v>
      </c>
      <c r="F559" s="1" t="s">
        <v>2132</v>
      </c>
      <c r="G559" s="1" t="s">
        <v>2131</v>
      </c>
      <c r="H559" s="1" t="s">
        <v>2133</v>
      </c>
      <c r="I559" s="1">
        <v>2012</v>
      </c>
      <c r="J559" s="1" t="s">
        <v>459</v>
      </c>
      <c r="K559"/>
      <c r="L559"/>
      <c r="M559"/>
      <c r="N559"/>
      <c r="O559"/>
      <c r="P559"/>
      <c r="Q559"/>
      <c r="R559"/>
      <c r="S559"/>
      <c r="T559" s="1" t="s">
        <v>1078</v>
      </c>
      <c r="U559"/>
      <c r="V559"/>
      <c r="W559"/>
      <c r="X559"/>
      <c r="Y559"/>
      <c r="Z559"/>
      <c r="AA559"/>
      <c r="AB559"/>
      <c r="AC559" s="1" t="s">
        <v>135</v>
      </c>
      <c r="AI559" s="1" t="s">
        <v>88</v>
      </c>
      <c r="AO559" s="1" t="s">
        <v>83</v>
      </c>
      <c r="AP559" s="1" t="s">
        <v>104</v>
      </c>
      <c r="AQ559" s="1" t="s">
        <v>196</v>
      </c>
      <c r="AR559" s="1" t="s">
        <v>130</v>
      </c>
      <c r="AS559" s="1" t="s">
        <v>87</v>
      </c>
      <c r="AU559" s="1" t="s">
        <v>88</v>
      </c>
      <c r="AV559" s="1" t="s">
        <v>78</v>
      </c>
      <c r="AW559" s="1" t="s">
        <v>119</v>
      </c>
      <c r="AX559" s="1" t="s">
        <v>87</v>
      </c>
      <c r="AY559" s="1" t="s">
        <v>107</v>
      </c>
      <c r="AZ559" s="1" t="s">
        <v>89</v>
      </c>
      <c r="BA559" s="1" t="s">
        <v>89</v>
      </c>
      <c r="BB559" s="1" t="s">
        <v>659</v>
      </c>
      <c r="BC559" s="1" t="s">
        <v>659</v>
      </c>
      <c r="BD559" s="1" t="s">
        <v>144</v>
      </c>
      <c r="BE559" s="1" t="s">
        <v>93</v>
      </c>
      <c r="BF559" s="1" t="s">
        <v>93</v>
      </c>
      <c r="BG559" s="1" t="s">
        <v>92</v>
      </c>
      <c r="BH559" s="1" t="s">
        <v>93</v>
      </c>
      <c r="BI559" s="1" t="s">
        <v>123</v>
      </c>
      <c r="BJ559" s="1" t="s">
        <v>93</v>
      </c>
      <c r="BK559" s="1" t="s">
        <v>124</v>
      </c>
      <c r="BL559" s="1" t="s">
        <v>138</v>
      </c>
      <c r="BM559" s="1" t="s">
        <v>691</v>
      </c>
      <c r="BN559" s="1" t="s">
        <v>125</v>
      </c>
      <c r="BO559" s="1" t="s">
        <v>78</v>
      </c>
      <c r="BP559" s="1" t="s">
        <v>667</v>
      </c>
      <c r="BR559" s="2" t="s">
        <v>2134</v>
      </c>
    </row>
    <row r="560" spans="2:70" ht="14.85" customHeight="1">
      <c r="B560" s="1">
        <v>1111</v>
      </c>
      <c r="C560" s="1" t="s">
        <v>2135</v>
      </c>
      <c r="D560" s="1">
        <v>6</v>
      </c>
      <c r="E560" s="1" t="s">
        <v>68</v>
      </c>
      <c r="F560" s="1" t="s">
        <v>2136</v>
      </c>
      <c r="G560" s="1" t="s">
        <v>2135</v>
      </c>
      <c r="H560" s="1" t="s">
        <v>2137</v>
      </c>
      <c r="I560" s="1">
        <v>2013</v>
      </c>
      <c r="J560" s="1" t="s">
        <v>459</v>
      </c>
      <c r="K560"/>
      <c r="L560"/>
      <c r="M560"/>
      <c r="N560"/>
      <c r="O560"/>
      <c r="P560"/>
      <c r="Q560"/>
      <c r="R560"/>
      <c r="S560"/>
      <c r="T560" s="1" t="s">
        <v>1078</v>
      </c>
      <c r="U560"/>
      <c r="V560"/>
      <c r="W560"/>
      <c r="X560"/>
      <c r="Y560"/>
      <c r="Z560"/>
      <c r="AA560"/>
      <c r="AB560"/>
      <c r="AC560" s="1" t="s">
        <v>127</v>
      </c>
      <c r="AI560" s="1" t="s">
        <v>88</v>
      </c>
      <c r="AO560" s="1" t="s">
        <v>104</v>
      </c>
      <c r="AP560" s="1" t="s">
        <v>83</v>
      </c>
      <c r="AQ560" s="1" t="s">
        <v>85</v>
      </c>
      <c r="AR560" s="1" t="s">
        <v>86</v>
      </c>
      <c r="AS560" s="1" t="s">
        <v>87</v>
      </c>
      <c r="AU560" s="1" t="s">
        <v>88</v>
      </c>
      <c r="AV560" s="1" t="s">
        <v>87</v>
      </c>
      <c r="AX560" s="1" t="s">
        <v>88</v>
      </c>
      <c r="AZ560" s="1" t="s">
        <v>89</v>
      </c>
      <c r="BA560" s="1" t="s">
        <v>89</v>
      </c>
      <c r="BB560" s="1" t="s">
        <v>665</v>
      </c>
      <c r="BC560" s="1" t="s">
        <v>659</v>
      </c>
      <c r="BD560" s="1" t="s">
        <v>137</v>
      </c>
      <c r="BE560" s="1" t="s">
        <v>93</v>
      </c>
      <c r="BF560" s="1" t="s">
        <v>92</v>
      </c>
      <c r="BG560" s="1" t="s">
        <v>93</v>
      </c>
      <c r="BH560" s="1" t="s">
        <v>92</v>
      </c>
      <c r="BI560" s="1" t="s">
        <v>93</v>
      </c>
      <c r="BJ560" s="1" t="s">
        <v>93</v>
      </c>
      <c r="BK560" s="1" t="s">
        <v>94</v>
      </c>
      <c r="BL560" s="1" t="s">
        <v>138</v>
      </c>
      <c r="BM560" s="1" t="s">
        <v>109</v>
      </c>
      <c r="BN560" s="1" t="s">
        <v>125</v>
      </c>
      <c r="BO560" s="1" t="s">
        <v>78</v>
      </c>
      <c r="BP560" s="1" t="s">
        <v>687</v>
      </c>
    </row>
    <row r="561" spans="2:70" ht="14.85" customHeight="1">
      <c r="B561" s="1">
        <v>1121</v>
      </c>
      <c r="C561" s="1" t="s">
        <v>2139</v>
      </c>
      <c r="D561" s="1">
        <v>6</v>
      </c>
      <c r="E561" s="1" t="s">
        <v>68</v>
      </c>
      <c r="F561" s="1" t="s">
        <v>2140</v>
      </c>
      <c r="G561" s="1" t="s">
        <v>2139</v>
      </c>
      <c r="H561" s="1" t="s">
        <v>2141</v>
      </c>
      <c r="I561" s="1">
        <v>2013</v>
      </c>
      <c r="J561" s="1" t="s">
        <v>459</v>
      </c>
      <c r="K561"/>
      <c r="L561"/>
      <c r="M561"/>
      <c r="N561"/>
      <c r="O561"/>
      <c r="P561"/>
      <c r="Q561"/>
      <c r="R561"/>
      <c r="S561"/>
      <c r="T561" s="1" t="s">
        <v>1078</v>
      </c>
      <c r="U561"/>
      <c r="V561"/>
      <c r="W561"/>
      <c r="X561"/>
      <c r="Y561"/>
      <c r="Z561"/>
      <c r="AA561"/>
      <c r="AB561"/>
      <c r="AC561" s="1" t="s">
        <v>148</v>
      </c>
      <c r="AE561" s="1" t="s">
        <v>162</v>
      </c>
      <c r="AF561" s="1" t="s">
        <v>76</v>
      </c>
      <c r="AG561" s="1" t="s">
        <v>77</v>
      </c>
      <c r="AI561" s="1" t="s">
        <v>87</v>
      </c>
      <c r="AJ561" s="1" t="s">
        <v>79</v>
      </c>
      <c r="AK561" s="1" t="s">
        <v>80</v>
      </c>
      <c r="AM561" s="1" t="s">
        <v>81</v>
      </c>
      <c r="AN561" s="1" t="s">
        <v>657</v>
      </c>
      <c r="AO561" s="1" t="s">
        <v>83</v>
      </c>
      <c r="AP561" s="1" t="s">
        <v>83</v>
      </c>
      <c r="AQ561" s="1" t="s">
        <v>85</v>
      </c>
      <c r="AR561" s="1" t="s">
        <v>105</v>
      </c>
      <c r="AS561" s="1" t="s">
        <v>87</v>
      </c>
      <c r="AU561" s="1" t="s">
        <v>88</v>
      </c>
      <c r="AV561" s="1" t="s">
        <v>87</v>
      </c>
      <c r="AX561" s="1" t="s">
        <v>88</v>
      </c>
      <c r="AZ561" s="1" t="s">
        <v>89</v>
      </c>
      <c r="BA561" s="1" t="s">
        <v>89</v>
      </c>
      <c r="BB561" s="1" t="s">
        <v>665</v>
      </c>
      <c r="BC561" s="1" t="s">
        <v>230</v>
      </c>
      <c r="BD561" s="1" t="s">
        <v>137</v>
      </c>
      <c r="BE561" s="1" t="s">
        <v>93</v>
      </c>
      <c r="BF561" s="1" t="s">
        <v>92</v>
      </c>
      <c r="BG561" s="1" t="s">
        <v>93</v>
      </c>
      <c r="BH561" s="1" t="s">
        <v>92</v>
      </c>
      <c r="BI561" s="1" t="s">
        <v>92</v>
      </c>
      <c r="BJ561" s="1" t="s">
        <v>93</v>
      </c>
      <c r="BK561" s="1" t="s">
        <v>138</v>
      </c>
      <c r="BL561" s="1" t="s">
        <v>138</v>
      </c>
      <c r="BM561" s="1" t="s">
        <v>691</v>
      </c>
      <c r="BN561" s="1" t="s">
        <v>177</v>
      </c>
      <c r="BO561" s="1" t="s">
        <v>78</v>
      </c>
      <c r="BP561" s="1" t="s">
        <v>667</v>
      </c>
    </row>
    <row r="562" spans="2:70" ht="14.85" customHeight="1">
      <c r="B562" s="1">
        <v>1124</v>
      </c>
      <c r="C562" s="1" t="s">
        <v>2142</v>
      </c>
      <c r="D562" s="1">
        <v>6</v>
      </c>
      <c r="E562" s="1" t="s">
        <v>68</v>
      </c>
      <c r="F562" s="1" t="s">
        <v>2143</v>
      </c>
      <c r="G562" s="1" t="s">
        <v>2144</v>
      </c>
      <c r="H562" s="1" t="s">
        <v>2145</v>
      </c>
      <c r="I562" s="1">
        <v>2014</v>
      </c>
      <c r="J562" s="1" t="s">
        <v>459</v>
      </c>
      <c r="K562"/>
      <c r="L562"/>
      <c r="M562"/>
      <c r="N562"/>
      <c r="O562"/>
      <c r="P562"/>
      <c r="Q562"/>
      <c r="R562"/>
      <c r="S562"/>
      <c r="T562" s="1" t="s">
        <v>1078</v>
      </c>
      <c r="U562"/>
      <c r="V562"/>
      <c r="W562"/>
      <c r="X562"/>
      <c r="Y562"/>
      <c r="Z562"/>
      <c r="AA562"/>
      <c r="AB562"/>
      <c r="AC562" s="1" t="s">
        <v>148</v>
      </c>
      <c r="AE562" s="1" t="s">
        <v>87</v>
      </c>
      <c r="AF562" s="1" t="s">
        <v>175</v>
      </c>
      <c r="AG562" s="1" t="s">
        <v>164</v>
      </c>
      <c r="AI562" s="1" t="s">
        <v>78</v>
      </c>
      <c r="AJ562" s="1" t="s">
        <v>116</v>
      </c>
      <c r="AK562" s="1" t="s">
        <v>272</v>
      </c>
      <c r="AN562" s="1" t="s">
        <v>657</v>
      </c>
      <c r="AO562" s="1" t="s">
        <v>83</v>
      </c>
      <c r="AP562" s="1" t="s">
        <v>84</v>
      </c>
      <c r="AQ562" s="1" t="s">
        <v>176</v>
      </c>
      <c r="AR562" s="1" t="s">
        <v>86</v>
      </c>
      <c r="AS562" s="1" t="s">
        <v>87</v>
      </c>
      <c r="AU562" s="1" t="s">
        <v>88</v>
      </c>
      <c r="AV562" s="1" t="s">
        <v>78</v>
      </c>
      <c r="AW562" s="1" t="s">
        <v>158</v>
      </c>
      <c r="AX562" s="1" t="s">
        <v>87</v>
      </c>
      <c r="AY562" s="1" t="s">
        <v>159</v>
      </c>
      <c r="AZ562" s="1" t="s">
        <v>89</v>
      </c>
      <c r="BA562" s="1" t="s">
        <v>89</v>
      </c>
      <c r="BB562" s="1" t="s">
        <v>90</v>
      </c>
      <c r="BC562" s="1" t="s">
        <v>659</v>
      </c>
      <c r="BD562" s="1" t="s">
        <v>137</v>
      </c>
      <c r="BE562" s="1" t="s">
        <v>92</v>
      </c>
      <c r="BF562" s="1" t="s">
        <v>123</v>
      </c>
      <c r="BG562" s="1" t="s">
        <v>123</v>
      </c>
      <c r="BH562" s="1" t="s">
        <v>92</v>
      </c>
      <c r="BI562" s="1" t="s">
        <v>92</v>
      </c>
      <c r="BJ562" s="1" t="s">
        <v>93</v>
      </c>
      <c r="BK562" s="1" t="s">
        <v>94</v>
      </c>
      <c r="BL562" s="1" t="s">
        <v>94</v>
      </c>
      <c r="BM562" s="1" t="s">
        <v>691</v>
      </c>
      <c r="BN562" s="1" t="s">
        <v>125</v>
      </c>
      <c r="BO562" s="1" t="s">
        <v>78</v>
      </c>
      <c r="BP562" s="1" t="s">
        <v>667</v>
      </c>
      <c r="BR562" s="1" t="s">
        <v>2146</v>
      </c>
    </row>
    <row r="563" spans="2:70" ht="14.85" customHeight="1">
      <c r="B563" s="1">
        <v>1128</v>
      </c>
      <c r="C563" s="1" t="s">
        <v>2147</v>
      </c>
      <c r="D563" s="1">
        <v>6</v>
      </c>
      <c r="E563" s="1" t="s">
        <v>68</v>
      </c>
      <c r="F563" s="1" t="s">
        <v>2148</v>
      </c>
      <c r="G563" s="1" t="s">
        <v>2147</v>
      </c>
      <c r="H563" s="1" t="s">
        <v>2149</v>
      </c>
      <c r="I563" s="1">
        <v>2015</v>
      </c>
      <c r="J563" s="1" t="s">
        <v>697</v>
      </c>
      <c r="K563"/>
      <c r="L563"/>
      <c r="M563"/>
      <c r="N563"/>
      <c r="O563"/>
      <c r="P563"/>
      <c r="Q563"/>
      <c r="R563"/>
      <c r="S563"/>
      <c r="T563"/>
      <c r="U563"/>
      <c r="V563"/>
      <c r="W563"/>
      <c r="X563"/>
      <c r="Y563"/>
      <c r="Z563" s="1" t="s">
        <v>245</v>
      </c>
      <c r="AA563"/>
      <c r="AB563"/>
      <c r="AC563" s="1" t="s">
        <v>135</v>
      </c>
      <c r="AI563" s="1" t="s">
        <v>88</v>
      </c>
      <c r="AO563" s="1" t="s">
        <v>83</v>
      </c>
      <c r="AP563" s="1" t="s">
        <v>104</v>
      </c>
      <c r="AQ563" s="1" t="s">
        <v>85</v>
      </c>
      <c r="AR563" s="1" t="s">
        <v>86</v>
      </c>
      <c r="AS563" s="1" t="s">
        <v>87</v>
      </c>
      <c r="AU563" s="1" t="s">
        <v>88</v>
      </c>
      <c r="AV563" s="1" t="s">
        <v>78</v>
      </c>
      <c r="AW563" s="1" t="s">
        <v>119</v>
      </c>
      <c r="AX563" s="1" t="s">
        <v>87</v>
      </c>
      <c r="AY563" s="1" t="s">
        <v>107</v>
      </c>
      <c r="AZ563" s="1" t="s">
        <v>170</v>
      </c>
      <c r="BA563" s="1" t="s">
        <v>170</v>
      </c>
      <c r="BB563" s="1" t="s">
        <v>659</v>
      </c>
      <c r="BC563" s="1" t="s">
        <v>658</v>
      </c>
      <c r="BD563" s="1" t="s">
        <v>91</v>
      </c>
      <c r="BE563" s="1" t="s">
        <v>92</v>
      </c>
      <c r="BF563" s="1" t="s">
        <v>92</v>
      </c>
      <c r="BG563" s="1" t="s">
        <v>93</v>
      </c>
      <c r="BH563" s="1" t="s">
        <v>93</v>
      </c>
      <c r="BI563" s="1" t="s">
        <v>93</v>
      </c>
      <c r="BJ563" s="1" t="s">
        <v>93</v>
      </c>
      <c r="BK563" s="1" t="s">
        <v>94</v>
      </c>
      <c r="BL563" s="1" t="s">
        <v>94</v>
      </c>
      <c r="BM563" s="1" t="s">
        <v>691</v>
      </c>
      <c r="BN563" s="1" t="s">
        <v>192</v>
      </c>
      <c r="BO563" s="1" t="s">
        <v>78</v>
      </c>
      <c r="BP563" s="1" t="s">
        <v>660</v>
      </c>
    </row>
    <row r="564" spans="2:70" ht="14.85" customHeight="1">
      <c r="B564" s="1">
        <v>1129</v>
      </c>
      <c r="C564" s="1" t="s">
        <v>2150</v>
      </c>
      <c r="D564" s="1">
        <v>6</v>
      </c>
      <c r="E564" s="1" t="s">
        <v>68</v>
      </c>
      <c r="F564" s="1" t="s">
        <v>2151</v>
      </c>
      <c r="G564" s="1" t="s">
        <v>2150</v>
      </c>
      <c r="H564" s="1" t="s">
        <v>2152</v>
      </c>
      <c r="I564" s="1">
        <v>2014</v>
      </c>
      <c r="J564" s="1" t="s">
        <v>226</v>
      </c>
      <c r="L564" s="2" t="s">
        <v>245</v>
      </c>
      <c r="AC564" s="1" t="s">
        <v>135</v>
      </c>
      <c r="AI564" s="1" t="s">
        <v>88</v>
      </c>
      <c r="AO564" s="1" t="s">
        <v>104</v>
      </c>
      <c r="AP564" s="1" t="s">
        <v>83</v>
      </c>
      <c r="AQ564" s="1" t="s">
        <v>196</v>
      </c>
      <c r="AR564" s="1" t="s">
        <v>102</v>
      </c>
      <c r="AS564" s="1" t="s">
        <v>87</v>
      </c>
      <c r="AU564" s="1" t="s">
        <v>88</v>
      </c>
      <c r="AV564" s="1" t="s">
        <v>78</v>
      </c>
      <c r="AW564" s="1" t="s">
        <v>119</v>
      </c>
      <c r="AX564" s="1" t="s">
        <v>87</v>
      </c>
      <c r="AY564" s="1" t="s">
        <v>107</v>
      </c>
      <c r="AZ564" s="1" t="s">
        <v>170</v>
      </c>
      <c r="BA564" s="1" t="s">
        <v>89</v>
      </c>
      <c r="BB564" s="1" t="s">
        <v>665</v>
      </c>
      <c r="BC564" s="1" t="s">
        <v>698</v>
      </c>
      <c r="BD564" s="1" t="s">
        <v>137</v>
      </c>
      <c r="BE564" s="1" t="s">
        <v>93</v>
      </c>
      <c r="BF564" s="1" t="s">
        <v>123</v>
      </c>
      <c r="BG564" s="1" t="s">
        <v>92</v>
      </c>
      <c r="BH564" s="1" t="s">
        <v>93</v>
      </c>
      <c r="BI564" s="1" t="s">
        <v>92</v>
      </c>
      <c r="BJ564" s="1" t="s">
        <v>93</v>
      </c>
      <c r="BK564" s="1" t="s">
        <v>138</v>
      </c>
      <c r="BL564" s="1" t="s">
        <v>138</v>
      </c>
      <c r="BM564" s="1" t="s">
        <v>109</v>
      </c>
      <c r="BN564" s="1" t="s">
        <v>192</v>
      </c>
      <c r="BO564" s="1" t="s">
        <v>78</v>
      </c>
      <c r="BP564" s="1" t="s">
        <v>687</v>
      </c>
    </row>
    <row r="565" spans="2:70" ht="14.85" customHeight="1">
      <c r="B565" s="1">
        <v>1136</v>
      </c>
      <c r="C565" s="1" t="s">
        <v>2153</v>
      </c>
      <c r="D565" s="1">
        <v>6</v>
      </c>
      <c r="E565" s="1" t="s">
        <v>68</v>
      </c>
      <c r="F565" s="1" t="s">
        <v>2154</v>
      </c>
      <c r="G565" s="1" t="s">
        <v>2153</v>
      </c>
      <c r="H565" s="1" t="s">
        <v>2155</v>
      </c>
      <c r="I565" s="1">
        <v>2010</v>
      </c>
      <c r="J565" s="1" t="s">
        <v>802</v>
      </c>
      <c r="K565"/>
      <c r="L565"/>
      <c r="M565" s="1" t="s">
        <v>98</v>
      </c>
      <c r="N565"/>
      <c r="O565"/>
      <c r="P565"/>
      <c r="Q565"/>
      <c r="R565"/>
      <c r="S565"/>
      <c r="T565"/>
      <c r="U565"/>
      <c r="V565"/>
      <c r="W565"/>
      <c r="X565"/>
      <c r="Y565"/>
      <c r="Z565"/>
      <c r="AA565"/>
      <c r="AB565"/>
      <c r="AC565" s="1" t="s">
        <v>148</v>
      </c>
      <c r="AE565" s="1" t="s">
        <v>87</v>
      </c>
      <c r="AF565" s="1" t="s">
        <v>76</v>
      </c>
      <c r="AG565" s="1" t="s">
        <v>77</v>
      </c>
      <c r="AI565" s="1" t="s">
        <v>87</v>
      </c>
      <c r="AJ565" s="1" t="s">
        <v>116</v>
      </c>
      <c r="AK565" s="1" t="s">
        <v>156</v>
      </c>
      <c r="AL565" s="1" t="s">
        <v>2156</v>
      </c>
      <c r="AN565" s="1" t="s">
        <v>705</v>
      </c>
      <c r="AO565" s="1" t="s">
        <v>104</v>
      </c>
      <c r="AP565" s="1" t="s">
        <v>83</v>
      </c>
      <c r="AQ565" s="1" t="s">
        <v>196</v>
      </c>
      <c r="AR565" s="1" t="s">
        <v>86</v>
      </c>
      <c r="AS565" s="1" t="s">
        <v>87</v>
      </c>
      <c r="AU565" s="1" t="s">
        <v>88</v>
      </c>
      <c r="AV565" s="1" t="s">
        <v>78</v>
      </c>
      <c r="AW565" s="1" t="s">
        <v>158</v>
      </c>
      <c r="AX565" s="1" t="s">
        <v>87</v>
      </c>
      <c r="AY565" s="1" t="s">
        <v>159</v>
      </c>
      <c r="AZ565" s="1" t="s">
        <v>89</v>
      </c>
      <c r="BA565" s="1" t="s">
        <v>89</v>
      </c>
      <c r="BB565" s="1" t="s">
        <v>665</v>
      </c>
      <c r="BC565" s="1" t="s">
        <v>230</v>
      </c>
      <c r="BD565" s="1" t="s">
        <v>91</v>
      </c>
      <c r="BE565" s="1" t="s">
        <v>93</v>
      </c>
      <c r="BF565" s="1" t="s">
        <v>93</v>
      </c>
      <c r="BG565" s="1" t="s">
        <v>93</v>
      </c>
      <c r="BH565" s="1" t="s">
        <v>93</v>
      </c>
      <c r="BI565" s="1" t="s">
        <v>93</v>
      </c>
      <c r="BJ565" s="1" t="s">
        <v>93</v>
      </c>
      <c r="BK565" s="1" t="s">
        <v>94</v>
      </c>
      <c r="BL565" s="1" t="s">
        <v>138</v>
      </c>
      <c r="BM565" s="1" t="s">
        <v>672</v>
      </c>
      <c r="BN565" s="1" t="s">
        <v>139</v>
      </c>
      <c r="BO565" s="1" t="s">
        <v>87</v>
      </c>
    </row>
    <row r="566" spans="2:70" ht="14.85" customHeight="1">
      <c r="B566" s="1">
        <v>1145</v>
      </c>
      <c r="C566" s="1" t="s">
        <v>2157</v>
      </c>
      <c r="D566" s="1">
        <v>6</v>
      </c>
      <c r="E566" s="1" t="s">
        <v>68</v>
      </c>
      <c r="F566" s="1" t="s">
        <v>2158</v>
      </c>
      <c r="G566" s="1" t="s">
        <v>2157</v>
      </c>
      <c r="H566" s="1" t="s">
        <v>2159</v>
      </c>
      <c r="I566" s="1">
        <v>2000</v>
      </c>
      <c r="J566" s="1" t="s">
        <v>95</v>
      </c>
      <c r="K566"/>
      <c r="L566"/>
      <c r="M566"/>
      <c r="N566"/>
      <c r="O566"/>
      <c r="P566"/>
      <c r="Q566"/>
      <c r="R566"/>
      <c r="S566"/>
      <c r="T566"/>
      <c r="U566"/>
      <c r="V566"/>
      <c r="W566"/>
      <c r="X566"/>
      <c r="Y566"/>
      <c r="Z566"/>
      <c r="AA566" s="1" t="s">
        <v>2160</v>
      </c>
      <c r="AB566" s="1"/>
      <c r="AC566" s="1" t="s">
        <v>148</v>
      </c>
      <c r="AE566" s="1" t="s">
        <v>75</v>
      </c>
      <c r="AF566" s="1" t="s">
        <v>76</v>
      </c>
      <c r="AG566" s="1" t="s">
        <v>521</v>
      </c>
      <c r="AI566" s="1" t="s">
        <v>78</v>
      </c>
      <c r="AJ566" s="1" t="s">
        <v>309</v>
      </c>
      <c r="AK566" s="1" t="s">
        <v>156</v>
      </c>
      <c r="AL566" s="1" t="s">
        <v>2161</v>
      </c>
      <c r="AM566" s="1" t="s">
        <v>81</v>
      </c>
      <c r="AN566" s="1" t="s">
        <v>664</v>
      </c>
      <c r="AO566" s="1" t="s">
        <v>83</v>
      </c>
      <c r="AP566" s="1" t="s">
        <v>84</v>
      </c>
      <c r="AQ566" s="1" t="s">
        <v>85</v>
      </c>
      <c r="AR566" s="1" t="s">
        <v>105</v>
      </c>
      <c r="AS566" s="1" t="s">
        <v>87</v>
      </c>
      <c r="AU566" s="1" t="s">
        <v>88</v>
      </c>
      <c r="AV566" s="1" t="s">
        <v>78</v>
      </c>
      <c r="AW566" s="1" t="s">
        <v>119</v>
      </c>
      <c r="AX566" s="1" t="s">
        <v>87</v>
      </c>
      <c r="AY566" s="1" t="s">
        <v>107</v>
      </c>
      <c r="AZ566" s="1" t="s">
        <v>89</v>
      </c>
      <c r="BA566" s="1" t="s">
        <v>89</v>
      </c>
      <c r="BB566" s="1" t="s">
        <v>665</v>
      </c>
      <c r="BC566" s="1" t="s">
        <v>658</v>
      </c>
      <c r="BD566" s="1" t="s">
        <v>91</v>
      </c>
      <c r="BE566" s="1" t="s">
        <v>92</v>
      </c>
      <c r="BF566" s="1" t="s">
        <v>93</v>
      </c>
      <c r="BG566" s="1" t="s">
        <v>92</v>
      </c>
      <c r="BH566" s="1" t="s">
        <v>92</v>
      </c>
      <c r="BI566" s="1" t="s">
        <v>92</v>
      </c>
      <c r="BJ566" s="1" t="s">
        <v>123</v>
      </c>
      <c r="BK566" s="1" t="s">
        <v>94</v>
      </c>
      <c r="BL566" s="1" t="s">
        <v>94</v>
      </c>
      <c r="BM566" s="1" t="s">
        <v>695</v>
      </c>
      <c r="BN566" s="1" t="s">
        <v>139</v>
      </c>
      <c r="BO566" s="1" t="s">
        <v>78</v>
      </c>
      <c r="BP566" s="1" t="s">
        <v>687</v>
      </c>
      <c r="BR566" s="1" t="s">
        <v>2162</v>
      </c>
    </row>
    <row r="567" spans="2:70" ht="14.85" customHeight="1">
      <c r="B567" s="1">
        <v>1146</v>
      </c>
      <c r="C567" s="1" t="s">
        <v>2163</v>
      </c>
      <c r="D567" s="1">
        <v>6</v>
      </c>
      <c r="E567" s="1" t="s">
        <v>68</v>
      </c>
      <c r="F567" s="1" t="s">
        <v>2164</v>
      </c>
      <c r="G567" s="1" t="s">
        <v>2163</v>
      </c>
      <c r="H567" s="1" t="s">
        <v>2165</v>
      </c>
      <c r="I567" s="1">
        <v>1992</v>
      </c>
      <c r="J567" s="1" t="s">
        <v>95</v>
      </c>
      <c r="K567"/>
      <c r="L567"/>
      <c r="M567"/>
      <c r="N567"/>
      <c r="O567"/>
      <c r="P567"/>
      <c r="Q567"/>
      <c r="R567"/>
      <c r="S567"/>
      <c r="T567"/>
      <c r="U567"/>
      <c r="V567"/>
      <c r="W567"/>
      <c r="X567"/>
      <c r="Y567"/>
      <c r="Z567"/>
      <c r="AA567" s="1" t="s">
        <v>96</v>
      </c>
      <c r="AB567" s="1"/>
      <c r="AC567" s="1" t="s">
        <v>148</v>
      </c>
      <c r="AE567" s="1" t="s">
        <v>87</v>
      </c>
      <c r="AF567" s="1" t="s">
        <v>76</v>
      </c>
      <c r="AG567" s="1" t="s">
        <v>77</v>
      </c>
      <c r="AI567" s="1" t="s">
        <v>87</v>
      </c>
      <c r="AJ567" s="1" t="s">
        <v>149</v>
      </c>
      <c r="AK567" s="1" t="s">
        <v>166</v>
      </c>
      <c r="AN567" s="1" t="s">
        <v>739</v>
      </c>
      <c r="AO567" s="1" t="s">
        <v>83</v>
      </c>
      <c r="AP567" s="1" t="s">
        <v>83</v>
      </c>
      <c r="AQ567" s="1" t="s">
        <v>196</v>
      </c>
      <c r="AR567" s="1" t="s">
        <v>105</v>
      </c>
      <c r="AS567" s="1" t="s">
        <v>87</v>
      </c>
      <c r="AU567" s="1" t="s">
        <v>88</v>
      </c>
      <c r="AV567" s="1" t="s">
        <v>78</v>
      </c>
      <c r="AW567" s="1" t="s">
        <v>158</v>
      </c>
      <c r="AX567" s="1" t="s">
        <v>87</v>
      </c>
      <c r="AY567" s="1" t="s">
        <v>107</v>
      </c>
      <c r="AZ567" s="1" t="s">
        <v>89</v>
      </c>
      <c r="BA567" s="1" t="s">
        <v>89</v>
      </c>
      <c r="BB567" s="1" t="s">
        <v>665</v>
      </c>
      <c r="BC567" s="1" t="s">
        <v>665</v>
      </c>
      <c r="BD567" s="1" t="s">
        <v>137</v>
      </c>
      <c r="BE567" s="1" t="s">
        <v>93</v>
      </c>
      <c r="BF567" s="1" t="s">
        <v>93</v>
      </c>
      <c r="BG567" s="1" t="s">
        <v>93</v>
      </c>
      <c r="BH567" s="1" t="s">
        <v>93</v>
      </c>
      <c r="BI567" s="1" t="s">
        <v>92</v>
      </c>
      <c r="BJ567" s="1" t="s">
        <v>93</v>
      </c>
      <c r="BK567" s="1" t="s">
        <v>94</v>
      </c>
      <c r="BL567" s="1" t="s">
        <v>138</v>
      </c>
      <c r="BM567" s="1" t="s">
        <v>672</v>
      </c>
      <c r="BN567" s="1" t="s">
        <v>139</v>
      </c>
      <c r="BO567" s="1" t="s">
        <v>78</v>
      </c>
      <c r="BP567" s="1" t="s">
        <v>687</v>
      </c>
    </row>
    <row r="568" spans="2:70" ht="14.85" customHeight="1">
      <c r="B568" s="1">
        <v>1151</v>
      </c>
      <c r="C568" s="1" t="s">
        <v>2166</v>
      </c>
      <c r="D568" s="1">
        <v>6</v>
      </c>
      <c r="E568" s="1" t="s">
        <v>68</v>
      </c>
      <c r="F568" s="1" t="s">
        <v>2167</v>
      </c>
      <c r="G568" s="1" t="s">
        <v>2166</v>
      </c>
      <c r="H568" s="1" t="s">
        <v>2168</v>
      </c>
      <c r="I568" s="1">
        <v>2004</v>
      </c>
      <c r="J568" s="1" t="s">
        <v>161</v>
      </c>
      <c r="K568"/>
      <c r="L568"/>
      <c r="M568"/>
      <c r="N568"/>
      <c r="O568" s="1" t="s">
        <v>911</v>
      </c>
      <c r="P568"/>
      <c r="Q568"/>
      <c r="R568"/>
      <c r="S568"/>
      <c r="T568"/>
      <c r="U568"/>
      <c r="V568"/>
      <c r="W568"/>
      <c r="X568"/>
      <c r="Y568"/>
      <c r="Z568"/>
      <c r="AA568"/>
      <c r="AB568"/>
      <c r="AC568" s="1" t="s">
        <v>74</v>
      </c>
      <c r="AE568" s="1" t="s">
        <v>75</v>
      </c>
      <c r="AF568" s="1" t="s">
        <v>76</v>
      </c>
      <c r="AG568" s="1" t="s">
        <v>77</v>
      </c>
      <c r="AI568" s="1" t="s">
        <v>78</v>
      </c>
      <c r="AJ568" s="1" t="s">
        <v>309</v>
      </c>
      <c r="AK568" s="1" t="s">
        <v>156</v>
      </c>
      <c r="AL568" s="1" t="s">
        <v>768</v>
      </c>
      <c r="AM568" s="1" t="s">
        <v>222</v>
      </c>
      <c r="AN568" s="1" t="s">
        <v>657</v>
      </c>
      <c r="AO568" s="1" t="s">
        <v>83</v>
      </c>
      <c r="AP568" s="1" t="s">
        <v>83</v>
      </c>
      <c r="AQ568" s="1" t="s">
        <v>85</v>
      </c>
      <c r="AR568" s="1" t="s">
        <v>105</v>
      </c>
      <c r="AS568" s="1" t="s">
        <v>87</v>
      </c>
      <c r="AU568" s="1" t="s">
        <v>88</v>
      </c>
      <c r="AV568" s="1" t="s">
        <v>78</v>
      </c>
      <c r="AW568" s="1" t="s">
        <v>119</v>
      </c>
      <c r="AX568" s="1" t="s">
        <v>87</v>
      </c>
      <c r="AY568" s="1" t="s">
        <v>107</v>
      </c>
      <c r="AZ568" s="1" t="s">
        <v>89</v>
      </c>
      <c r="BA568" s="1" t="s">
        <v>89</v>
      </c>
      <c r="BB568" s="1" t="s">
        <v>665</v>
      </c>
      <c r="BC568" s="1" t="s">
        <v>230</v>
      </c>
      <c r="BD568" s="1" t="s">
        <v>91</v>
      </c>
      <c r="BE568" s="1" t="s">
        <v>93</v>
      </c>
      <c r="BF568" s="1" t="s">
        <v>93</v>
      </c>
      <c r="BG568" s="1" t="s">
        <v>93</v>
      </c>
      <c r="BH568" s="1" t="s">
        <v>93</v>
      </c>
      <c r="BI568" s="1" t="s">
        <v>93</v>
      </c>
      <c r="BJ568" s="1" t="s">
        <v>93</v>
      </c>
      <c r="BK568" s="1" t="s">
        <v>138</v>
      </c>
      <c r="BL568" s="1" t="s">
        <v>138</v>
      </c>
      <c r="BM568" s="1" t="s">
        <v>666</v>
      </c>
      <c r="BN568" s="1" t="s">
        <v>418</v>
      </c>
      <c r="BO568" s="1" t="s">
        <v>78</v>
      </c>
      <c r="BP568" s="1" t="s">
        <v>660</v>
      </c>
    </row>
    <row r="569" spans="2:70" ht="14.85" customHeight="1">
      <c r="B569" s="1">
        <v>1158</v>
      </c>
      <c r="C569" s="1" t="s">
        <v>2169</v>
      </c>
      <c r="D569" s="1">
        <v>6</v>
      </c>
      <c r="E569" s="1" t="s">
        <v>68</v>
      </c>
      <c r="F569" s="1" t="s">
        <v>2170</v>
      </c>
      <c r="G569" s="1" t="s">
        <v>2169</v>
      </c>
      <c r="H569" s="1" t="s">
        <v>2171</v>
      </c>
      <c r="I569" s="1">
        <v>2013</v>
      </c>
      <c r="J569" s="1" t="s">
        <v>161</v>
      </c>
      <c r="K569"/>
      <c r="L569"/>
      <c r="M569"/>
      <c r="N569"/>
      <c r="O569" s="1" t="s">
        <v>96</v>
      </c>
      <c r="P569"/>
      <c r="Q569"/>
      <c r="R569"/>
      <c r="S569"/>
      <c r="T569"/>
      <c r="U569"/>
      <c r="V569"/>
      <c r="W569"/>
      <c r="X569"/>
      <c r="Y569"/>
      <c r="Z569"/>
      <c r="AA569"/>
      <c r="AB569"/>
      <c r="AC569" s="1" t="s">
        <v>135</v>
      </c>
      <c r="AI569" s="1" t="s">
        <v>88</v>
      </c>
      <c r="AO569" s="1" t="s">
        <v>128</v>
      </c>
      <c r="AP569" s="1" t="s">
        <v>104</v>
      </c>
      <c r="AQ569" s="1" t="s">
        <v>118</v>
      </c>
      <c r="AR569" s="1" t="s">
        <v>169</v>
      </c>
      <c r="AS569" s="1" t="s">
        <v>87</v>
      </c>
      <c r="AU569" s="1" t="s">
        <v>88</v>
      </c>
      <c r="AV569" s="1" t="s">
        <v>78</v>
      </c>
      <c r="AW569" s="1" t="s">
        <v>158</v>
      </c>
      <c r="AX569" s="1" t="s">
        <v>87</v>
      </c>
      <c r="AY569" s="1" t="s">
        <v>107</v>
      </c>
      <c r="AZ569" s="1" t="s">
        <v>183</v>
      </c>
      <c r="BA569" s="1" t="s">
        <v>89</v>
      </c>
      <c r="BB569" s="1" t="s">
        <v>658</v>
      </c>
      <c r="BC569" s="1" t="s">
        <v>658</v>
      </c>
      <c r="BD569" s="1" t="s">
        <v>137</v>
      </c>
      <c r="BE569" s="1" t="s">
        <v>93</v>
      </c>
      <c r="BF569" s="1" t="s">
        <v>93</v>
      </c>
      <c r="BG569" s="1" t="s">
        <v>93</v>
      </c>
      <c r="BH569" s="1" t="s">
        <v>93</v>
      </c>
      <c r="BI569" s="1" t="s">
        <v>93</v>
      </c>
      <c r="BJ569" s="1" t="s">
        <v>123</v>
      </c>
      <c r="BK569" s="1" t="s">
        <v>94</v>
      </c>
      <c r="BL569" s="1" t="s">
        <v>94</v>
      </c>
      <c r="BM569" s="1" t="s">
        <v>691</v>
      </c>
      <c r="BN569" s="1" t="s">
        <v>102</v>
      </c>
      <c r="BO569" s="1" t="s">
        <v>78</v>
      </c>
      <c r="BP569" s="1" t="s">
        <v>687</v>
      </c>
    </row>
    <row r="570" spans="2:70" ht="14.85" customHeight="1">
      <c r="B570" s="1">
        <v>1167</v>
      </c>
      <c r="C570" s="1" t="s">
        <v>2172</v>
      </c>
      <c r="D570" s="1">
        <v>6</v>
      </c>
      <c r="E570" s="1" t="s">
        <v>68</v>
      </c>
      <c r="F570" s="1" t="s">
        <v>2173</v>
      </c>
      <c r="G570" s="1" t="s">
        <v>2172</v>
      </c>
      <c r="H570" s="1" t="s">
        <v>2174</v>
      </c>
      <c r="I570" s="1">
        <v>2014</v>
      </c>
      <c r="J570" s="1" t="s">
        <v>459</v>
      </c>
      <c r="K570"/>
      <c r="L570"/>
      <c r="M570"/>
      <c r="N570"/>
      <c r="O570"/>
      <c r="P570"/>
      <c r="Q570"/>
      <c r="R570"/>
      <c r="S570"/>
      <c r="T570" s="1" t="s">
        <v>96</v>
      </c>
      <c r="U570"/>
      <c r="V570"/>
      <c r="W570"/>
      <c r="X570"/>
      <c r="Y570"/>
      <c r="Z570"/>
      <c r="AA570"/>
      <c r="AB570"/>
      <c r="AC570" s="1" t="s">
        <v>135</v>
      </c>
      <c r="AI570" s="1" t="s">
        <v>88</v>
      </c>
      <c r="AO570" s="1" t="s">
        <v>83</v>
      </c>
      <c r="AP570" s="1" t="s">
        <v>83</v>
      </c>
      <c r="AQ570" s="1" t="s">
        <v>196</v>
      </c>
      <c r="AR570" s="1" t="s">
        <v>105</v>
      </c>
      <c r="AS570" s="1" t="s">
        <v>87</v>
      </c>
      <c r="AU570" s="1" t="s">
        <v>88</v>
      </c>
      <c r="AV570" s="1" t="s">
        <v>78</v>
      </c>
      <c r="AW570" s="1" t="s">
        <v>106</v>
      </c>
      <c r="AX570" s="1" t="s">
        <v>87</v>
      </c>
      <c r="AY570" s="1" t="s">
        <v>107</v>
      </c>
      <c r="AZ570" s="1" t="s">
        <v>89</v>
      </c>
      <c r="BA570" s="1" t="s">
        <v>89</v>
      </c>
      <c r="BB570" s="1" t="s">
        <v>90</v>
      </c>
      <c r="BC570" s="1" t="s">
        <v>665</v>
      </c>
      <c r="BD570" s="1" t="s">
        <v>137</v>
      </c>
      <c r="BE570" s="1" t="s">
        <v>93</v>
      </c>
      <c r="BF570" s="1" t="s">
        <v>93</v>
      </c>
      <c r="BG570" s="1" t="s">
        <v>93</v>
      </c>
      <c r="BH570" s="1" t="s">
        <v>93</v>
      </c>
      <c r="BI570" s="1" t="s">
        <v>93</v>
      </c>
      <c r="BJ570" s="1" t="s">
        <v>93</v>
      </c>
      <c r="BK570" s="1" t="s">
        <v>138</v>
      </c>
      <c r="BL570" s="1" t="s">
        <v>138</v>
      </c>
      <c r="BM570" s="1" t="s">
        <v>691</v>
      </c>
      <c r="BN570" s="1" t="s">
        <v>192</v>
      </c>
      <c r="BO570" s="1" t="s">
        <v>78</v>
      </c>
      <c r="BP570" s="1" t="s">
        <v>687</v>
      </c>
    </row>
    <row r="571" spans="2:70" ht="14.85" customHeight="1">
      <c r="B571" s="1">
        <v>1169</v>
      </c>
      <c r="C571" s="1" t="s">
        <v>2175</v>
      </c>
      <c r="D571" s="1">
        <v>6</v>
      </c>
      <c r="E571" s="1" t="s">
        <v>68</v>
      </c>
      <c r="F571" s="1" t="s">
        <v>2176</v>
      </c>
      <c r="G571" s="1" t="s">
        <v>2175</v>
      </c>
      <c r="H571" s="1" t="s">
        <v>2177</v>
      </c>
      <c r="I571" s="1">
        <v>2015</v>
      </c>
      <c r="J571" s="1" t="s">
        <v>72</v>
      </c>
      <c r="K571"/>
      <c r="L571"/>
      <c r="M571"/>
      <c r="N571" s="1" t="s">
        <v>99</v>
      </c>
      <c r="O571"/>
      <c r="P571"/>
      <c r="Q571"/>
      <c r="R571"/>
      <c r="S571"/>
      <c r="T571"/>
      <c r="U571"/>
      <c r="V571"/>
      <c r="W571"/>
      <c r="X571"/>
      <c r="Y571"/>
      <c r="Z571"/>
      <c r="AA571"/>
      <c r="AB571"/>
      <c r="AC571" s="1" t="s">
        <v>74</v>
      </c>
      <c r="AE571" s="1" t="s">
        <v>87</v>
      </c>
      <c r="AF571" s="1" t="s">
        <v>163</v>
      </c>
      <c r="AG571" s="1" t="s">
        <v>101</v>
      </c>
      <c r="AI571" s="1" t="s">
        <v>87</v>
      </c>
      <c r="AJ571" s="1" t="s">
        <v>116</v>
      </c>
      <c r="AK571" s="1" t="s">
        <v>80</v>
      </c>
      <c r="AN571" s="1" t="s">
        <v>739</v>
      </c>
      <c r="AO571" s="1" t="s">
        <v>104</v>
      </c>
      <c r="AP571" s="1" t="s">
        <v>104</v>
      </c>
      <c r="AQ571" s="1" t="s">
        <v>85</v>
      </c>
      <c r="AR571" s="1" t="s">
        <v>169</v>
      </c>
      <c r="AS571" s="1" t="s">
        <v>87</v>
      </c>
      <c r="AU571" s="1" t="s">
        <v>88</v>
      </c>
      <c r="AV571" s="1" t="s">
        <v>78</v>
      </c>
      <c r="AW571" s="1" t="s">
        <v>106</v>
      </c>
      <c r="AX571" s="1" t="s">
        <v>87</v>
      </c>
      <c r="AY571" s="1" t="s">
        <v>107</v>
      </c>
      <c r="AZ571" s="1" t="s">
        <v>183</v>
      </c>
      <c r="BA571" s="1" t="s">
        <v>89</v>
      </c>
      <c r="BB571" s="1" t="s">
        <v>230</v>
      </c>
      <c r="BC571" s="1" t="s">
        <v>665</v>
      </c>
      <c r="BD571" s="1" t="s">
        <v>137</v>
      </c>
      <c r="BE571" s="1" t="s">
        <v>93</v>
      </c>
      <c r="BF571" s="1" t="s">
        <v>93</v>
      </c>
      <c r="BG571" s="1" t="s">
        <v>93</v>
      </c>
      <c r="BH571" s="1" t="s">
        <v>93</v>
      </c>
      <c r="BI571" s="1" t="s">
        <v>123</v>
      </c>
      <c r="BJ571" s="1" t="s">
        <v>93</v>
      </c>
      <c r="BK571" s="1" t="s">
        <v>138</v>
      </c>
      <c r="BL571" s="1" t="s">
        <v>138</v>
      </c>
      <c r="BM571" s="1" t="s">
        <v>691</v>
      </c>
      <c r="BN571" s="1" t="s">
        <v>111</v>
      </c>
      <c r="BO571" s="1" t="s">
        <v>78</v>
      </c>
      <c r="BP571" s="1" t="s">
        <v>677</v>
      </c>
    </row>
    <row r="572" spans="2:70" ht="14.85" customHeight="1">
      <c r="B572" s="1">
        <v>1174</v>
      </c>
      <c r="C572" s="1" t="s">
        <v>2178</v>
      </c>
      <c r="D572" s="1">
        <v>6</v>
      </c>
      <c r="E572" s="1" t="s">
        <v>68</v>
      </c>
      <c r="F572" s="1" t="s">
        <v>2179</v>
      </c>
      <c r="G572" s="1" t="s">
        <v>2178</v>
      </c>
      <c r="H572" s="1" t="s">
        <v>2180</v>
      </c>
      <c r="I572" s="1">
        <v>2013</v>
      </c>
      <c r="J572" s="1" t="s">
        <v>341</v>
      </c>
      <c r="K572"/>
      <c r="L572"/>
      <c r="M572"/>
      <c r="N572"/>
      <c r="O572"/>
      <c r="P572"/>
      <c r="Q572"/>
      <c r="R572"/>
      <c r="S572"/>
      <c r="T572"/>
      <c r="U572"/>
      <c r="V572" s="1" t="s">
        <v>354</v>
      </c>
      <c r="W572"/>
      <c r="X572"/>
      <c r="Y572"/>
      <c r="Z572"/>
      <c r="AA572"/>
      <c r="AB572"/>
      <c r="AC572" s="1" t="s">
        <v>74</v>
      </c>
      <c r="AE572" s="1" t="s">
        <v>87</v>
      </c>
      <c r="AF572" s="1" t="s">
        <v>100</v>
      </c>
      <c r="AG572" s="1" t="s">
        <v>115</v>
      </c>
      <c r="AI572" s="1" t="s">
        <v>87</v>
      </c>
      <c r="AJ572" s="1" t="s">
        <v>116</v>
      </c>
      <c r="AK572" s="1" t="s">
        <v>103</v>
      </c>
      <c r="AN572" s="1" t="s">
        <v>664</v>
      </c>
      <c r="AO572" s="1" t="s">
        <v>104</v>
      </c>
      <c r="AP572" s="1" t="s">
        <v>104</v>
      </c>
      <c r="AQ572" s="1" t="s">
        <v>85</v>
      </c>
      <c r="AR572" s="1" t="s">
        <v>86</v>
      </c>
      <c r="AS572" s="1" t="s">
        <v>87</v>
      </c>
      <c r="AU572" s="1" t="s">
        <v>88</v>
      </c>
      <c r="AV572" s="1" t="s">
        <v>78</v>
      </c>
      <c r="AW572" s="1" t="s">
        <v>158</v>
      </c>
      <c r="AX572" s="1" t="s">
        <v>87</v>
      </c>
      <c r="AY572" s="1" t="s">
        <v>107</v>
      </c>
      <c r="AZ572" s="1" t="s">
        <v>89</v>
      </c>
      <c r="BA572" s="1" t="s">
        <v>89</v>
      </c>
      <c r="BB572" s="1" t="s">
        <v>659</v>
      </c>
      <c r="BC572" s="1" t="s">
        <v>230</v>
      </c>
      <c r="BD572" s="1" t="s">
        <v>137</v>
      </c>
      <c r="BE572" s="1" t="s">
        <v>93</v>
      </c>
      <c r="BF572" s="1" t="s">
        <v>92</v>
      </c>
      <c r="BG572" s="1" t="s">
        <v>92</v>
      </c>
      <c r="BH572" s="1" t="s">
        <v>92</v>
      </c>
      <c r="BI572" s="1" t="s">
        <v>92</v>
      </c>
      <c r="BJ572" s="1" t="s">
        <v>93</v>
      </c>
      <c r="BK572" s="1" t="s">
        <v>94</v>
      </c>
      <c r="BL572" s="1" t="s">
        <v>138</v>
      </c>
      <c r="BM572" s="1" t="s">
        <v>691</v>
      </c>
      <c r="BN572" s="1" t="s">
        <v>125</v>
      </c>
      <c r="BO572" s="1" t="s">
        <v>78</v>
      </c>
      <c r="BP572" s="1" t="s">
        <v>687</v>
      </c>
    </row>
    <row r="573" spans="2:70" ht="14.85" customHeight="1">
      <c r="B573" s="1">
        <v>1176</v>
      </c>
      <c r="C573" s="1" t="s">
        <v>2181</v>
      </c>
      <c r="D573" s="1">
        <v>6</v>
      </c>
      <c r="E573" s="1" t="s">
        <v>68</v>
      </c>
      <c r="F573" s="1" t="s">
        <v>2182</v>
      </c>
      <c r="G573" s="1" t="s">
        <v>2181</v>
      </c>
      <c r="H573" s="1" t="s">
        <v>2183</v>
      </c>
      <c r="I573" s="1">
        <v>1987</v>
      </c>
      <c r="J573" s="1" t="s">
        <v>95</v>
      </c>
      <c r="K573"/>
      <c r="L573"/>
      <c r="M573"/>
      <c r="N573"/>
      <c r="O573"/>
      <c r="P573"/>
      <c r="Q573"/>
      <c r="R573"/>
      <c r="S573"/>
      <c r="T573"/>
      <c r="U573"/>
      <c r="V573"/>
      <c r="W573"/>
      <c r="X573"/>
      <c r="Y573"/>
      <c r="Z573"/>
      <c r="AA573" s="1" t="s">
        <v>684</v>
      </c>
      <c r="AB573" s="1"/>
      <c r="AC573" s="1" t="s">
        <v>148</v>
      </c>
      <c r="AE573" s="1" t="s">
        <v>162</v>
      </c>
      <c r="AF573" s="1" t="s">
        <v>76</v>
      </c>
      <c r="AG573" s="1" t="s">
        <v>77</v>
      </c>
      <c r="AI573" s="1" t="s">
        <v>87</v>
      </c>
      <c r="AJ573" s="1" t="s">
        <v>309</v>
      </c>
      <c r="AK573" s="1" t="s">
        <v>156</v>
      </c>
      <c r="AL573" s="1" t="s">
        <v>2184</v>
      </c>
      <c r="AM573" s="1" t="s">
        <v>81</v>
      </c>
      <c r="AN573" s="1" t="s">
        <v>739</v>
      </c>
      <c r="AO573" s="1" t="s">
        <v>83</v>
      </c>
      <c r="AP573" s="1" t="s">
        <v>83</v>
      </c>
      <c r="AQ573" s="1" t="s">
        <v>196</v>
      </c>
      <c r="AR573" s="1" t="s">
        <v>105</v>
      </c>
      <c r="AS573" s="1" t="s">
        <v>87</v>
      </c>
      <c r="AU573" s="1" t="s">
        <v>88</v>
      </c>
      <c r="AV573" s="1" t="s">
        <v>78</v>
      </c>
      <c r="AW573" s="1" t="s">
        <v>119</v>
      </c>
      <c r="AX573" s="1" t="s">
        <v>87</v>
      </c>
      <c r="AY573" s="1" t="s">
        <v>107</v>
      </c>
      <c r="AZ573" s="1" t="s">
        <v>183</v>
      </c>
      <c r="BA573" s="1" t="s">
        <v>89</v>
      </c>
      <c r="BB573" s="1" t="s">
        <v>665</v>
      </c>
      <c r="BC573" s="1" t="s">
        <v>659</v>
      </c>
      <c r="BD573" s="1" t="s">
        <v>137</v>
      </c>
      <c r="BE573" s="1" t="s">
        <v>93</v>
      </c>
      <c r="BF573" s="1" t="s">
        <v>93</v>
      </c>
      <c r="BG573" s="1" t="s">
        <v>93</v>
      </c>
      <c r="BH573" s="1" t="s">
        <v>93</v>
      </c>
      <c r="BI573" s="1" t="s">
        <v>93</v>
      </c>
      <c r="BJ573" s="1" t="s">
        <v>93</v>
      </c>
      <c r="BK573" s="1" t="s">
        <v>138</v>
      </c>
      <c r="BL573" s="1" t="s">
        <v>138</v>
      </c>
      <c r="BM573" s="1" t="s">
        <v>686</v>
      </c>
      <c r="BN573" s="1" t="s">
        <v>139</v>
      </c>
      <c r="BO573" s="1" t="s">
        <v>78</v>
      </c>
      <c r="BP573" s="1" t="s">
        <v>687</v>
      </c>
      <c r="BR573" s="1" t="s">
        <v>2185</v>
      </c>
    </row>
    <row r="574" spans="2:70" ht="14.85" customHeight="1">
      <c r="B574" s="1">
        <v>1177</v>
      </c>
      <c r="C574" s="1" t="s">
        <v>2186</v>
      </c>
      <c r="D574" s="1">
        <v>6</v>
      </c>
      <c r="E574" s="1" t="s">
        <v>68</v>
      </c>
      <c r="F574" s="1" t="s">
        <v>2187</v>
      </c>
      <c r="G574" s="1" t="s">
        <v>2186</v>
      </c>
      <c r="H574" s="1" t="s">
        <v>2188</v>
      </c>
      <c r="I574" s="1">
        <v>2014</v>
      </c>
      <c r="J574" s="1" t="s">
        <v>126</v>
      </c>
      <c r="K574"/>
      <c r="L574"/>
      <c r="M574"/>
      <c r="N574"/>
      <c r="O574"/>
      <c r="P574" s="1" t="s">
        <v>99</v>
      </c>
      <c r="Q574"/>
      <c r="R574"/>
      <c r="S574"/>
      <c r="T574"/>
      <c r="U574"/>
      <c r="V574"/>
      <c r="W574"/>
      <c r="X574"/>
      <c r="Y574"/>
      <c r="Z574"/>
      <c r="AA574"/>
      <c r="AB574"/>
      <c r="AC574" s="1" t="s">
        <v>148</v>
      </c>
      <c r="AE574" s="1" t="s">
        <v>75</v>
      </c>
      <c r="AF574" s="1" t="s">
        <v>175</v>
      </c>
      <c r="AG574" s="1" t="s">
        <v>164</v>
      </c>
      <c r="AI574" s="1" t="s">
        <v>78</v>
      </c>
      <c r="AJ574" s="1" t="s">
        <v>79</v>
      </c>
      <c r="AK574" s="1" t="s">
        <v>103</v>
      </c>
      <c r="AM574" s="1" t="s">
        <v>167</v>
      </c>
      <c r="AN574" s="1" t="s">
        <v>657</v>
      </c>
      <c r="AO574" s="1" t="s">
        <v>104</v>
      </c>
      <c r="AP574" s="1" t="s">
        <v>83</v>
      </c>
      <c r="AQ574" s="1" t="s">
        <v>196</v>
      </c>
      <c r="AR574" s="1" t="s">
        <v>86</v>
      </c>
      <c r="AS574" s="1" t="s">
        <v>87</v>
      </c>
      <c r="AU574" s="1" t="s">
        <v>88</v>
      </c>
      <c r="AV574" s="1" t="s">
        <v>87</v>
      </c>
      <c r="AX574" s="1" t="s">
        <v>88</v>
      </c>
      <c r="AZ574" s="1" t="s">
        <v>89</v>
      </c>
      <c r="BA574" s="1" t="s">
        <v>89</v>
      </c>
      <c r="BB574" s="1" t="s">
        <v>665</v>
      </c>
      <c r="BC574" s="1" t="s">
        <v>659</v>
      </c>
      <c r="BD574" s="1" t="s">
        <v>144</v>
      </c>
      <c r="BE574" s="1" t="s">
        <v>92</v>
      </c>
      <c r="BF574" s="1" t="s">
        <v>92</v>
      </c>
      <c r="BG574" s="1" t="s">
        <v>92</v>
      </c>
      <c r="BH574" s="1" t="s">
        <v>92</v>
      </c>
      <c r="BI574" s="1" t="s">
        <v>122</v>
      </c>
      <c r="BJ574" s="1" t="s">
        <v>92</v>
      </c>
      <c r="BK574" s="1" t="s">
        <v>138</v>
      </c>
      <c r="BL574" s="1" t="s">
        <v>138</v>
      </c>
      <c r="BM574" s="1" t="s">
        <v>109</v>
      </c>
      <c r="BN574" s="1" t="s">
        <v>125</v>
      </c>
      <c r="BO574" s="1" t="s">
        <v>78</v>
      </c>
      <c r="BP574" s="1" t="s">
        <v>660</v>
      </c>
    </row>
    <row r="575" spans="2:70" ht="14.85" customHeight="1">
      <c r="B575" s="1">
        <v>1181</v>
      </c>
      <c r="C575" s="1" t="s">
        <v>2189</v>
      </c>
      <c r="D575" s="1">
        <v>6</v>
      </c>
      <c r="E575" s="1" t="s">
        <v>68</v>
      </c>
      <c r="F575" s="1" t="s">
        <v>2190</v>
      </c>
      <c r="G575" s="1" t="s">
        <v>2189</v>
      </c>
      <c r="H575" s="1" t="s">
        <v>2191</v>
      </c>
      <c r="I575" s="1">
        <v>2015</v>
      </c>
      <c r="J575" s="1" t="s">
        <v>72</v>
      </c>
      <c r="K575"/>
      <c r="L575"/>
      <c r="M575"/>
      <c r="N575" s="1" t="s">
        <v>134</v>
      </c>
      <c r="O575"/>
      <c r="P575"/>
      <c r="Q575"/>
      <c r="R575"/>
      <c r="S575"/>
      <c r="T575"/>
      <c r="U575"/>
      <c r="V575"/>
      <c r="W575"/>
      <c r="X575"/>
      <c r="Y575"/>
      <c r="Z575"/>
      <c r="AA575"/>
      <c r="AB575"/>
      <c r="AC575" s="1" t="s">
        <v>135</v>
      </c>
      <c r="AI575" s="1" t="s">
        <v>88</v>
      </c>
      <c r="AO575" s="1" t="s">
        <v>83</v>
      </c>
      <c r="AP575" s="1" t="s">
        <v>102</v>
      </c>
      <c r="AQ575" s="1" t="s">
        <v>102</v>
      </c>
      <c r="AR575" s="1" t="s">
        <v>102</v>
      </c>
      <c r="AS575" s="1" t="s">
        <v>87</v>
      </c>
      <c r="AU575" s="1" t="s">
        <v>88</v>
      </c>
      <c r="AV575" s="1" t="s">
        <v>78</v>
      </c>
      <c r="AW575" s="1" t="s">
        <v>158</v>
      </c>
      <c r="AX575" s="1" t="s">
        <v>87</v>
      </c>
      <c r="AY575" s="1" t="s">
        <v>102</v>
      </c>
      <c r="AZ575" s="1" t="s">
        <v>89</v>
      </c>
      <c r="BA575" s="1" t="s">
        <v>89</v>
      </c>
      <c r="BB575" s="1" t="s">
        <v>773</v>
      </c>
      <c r="BC575" s="1" t="s">
        <v>658</v>
      </c>
      <c r="BD575" s="1" t="s">
        <v>102</v>
      </c>
      <c r="BE575" s="1" t="s">
        <v>93</v>
      </c>
      <c r="BF575" s="1" t="s">
        <v>93</v>
      </c>
      <c r="BG575" s="1" t="s">
        <v>102</v>
      </c>
      <c r="BH575" s="1" t="s">
        <v>102</v>
      </c>
      <c r="BI575" s="1" t="s">
        <v>102</v>
      </c>
      <c r="BJ575" s="1" t="s">
        <v>93</v>
      </c>
      <c r="BK575" s="1" t="s">
        <v>102</v>
      </c>
      <c r="BL575" s="1" t="s">
        <v>138</v>
      </c>
      <c r="BM575" s="1" t="s">
        <v>109</v>
      </c>
      <c r="BN575" s="1" t="s">
        <v>192</v>
      </c>
      <c r="BO575" s="1" t="s">
        <v>78</v>
      </c>
      <c r="BP575" s="1" t="s">
        <v>156</v>
      </c>
      <c r="BQ575" s="1" t="s">
        <v>2192</v>
      </c>
      <c r="BR575" s="2" t="s">
        <v>2193</v>
      </c>
    </row>
    <row r="576" spans="2:70" ht="26.85" customHeight="1">
      <c r="B576" s="1">
        <v>1182</v>
      </c>
      <c r="C576" s="1" t="s">
        <v>2194</v>
      </c>
      <c r="D576" s="1">
        <v>6</v>
      </c>
      <c r="E576" s="1" t="s">
        <v>68</v>
      </c>
      <c r="F576" s="1" t="s">
        <v>2195</v>
      </c>
      <c r="G576" s="1" t="s">
        <v>2194</v>
      </c>
      <c r="H576" s="1" t="s">
        <v>2196</v>
      </c>
      <c r="I576" s="1">
        <v>2014</v>
      </c>
      <c r="J576" s="1" t="s">
        <v>697</v>
      </c>
      <c r="K576"/>
      <c r="L576"/>
      <c r="M576"/>
      <c r="N576"/>
      <c r="O576"/>
      <c r="P576"/>
      <c r="Q576"/>
      <c r="R576"/>
      <c r="S576"/>
      <c r="T576"/>
      <c r="U576"/>
      <c r="V576"/>
      <c r="W576"/>
      <c r="X576"/>
      <c r="Y576"/>
      <c r="Z576" s="1" t="s">
        <v>245</v>
      </c>
      <c r="AA576"/>
      <c r="AB576"/>
      <c r="AC576" s="1" t="s">
        <v>135</v>
      </c>
      <c r="AI576" s="1" t="s">
        <v>88</v>
      </c>
      <c r="AO576" s="1" t="s">
        <v>104</v>
      </c>
      <c r="AP576" s="1" t="s">
        <v>104</v>
      </c>
      <c r="AQ576" s="1" t="s">
        <v>196</v>
      </c>
      <c r="AR576" s="1" t="s">
        <v>86</v>
      </c>
      <c r="AS576" s="1" t="s">
        <v>87</v>
      </c>
      <c r="AU576" s="1" t="s">
        <v>88</v>
      </c>
      <c r="AV576" s="1" t="s">
        <v>78</v>
      </c>
      <c r="AW576" s="1" t="s">
        <v>119</v>
      </c>
      <c r="AX576" s="1" t="s">
        <v>87</v>
      </c>
      <c r="AY576" s="1" t="s">
        <v>229</v>
      </c>
      <c r="AZ576" s="1" t="s">
        <v>170</v>
      </c>
      <c r="BA576" s="1" t="s">
        <v>170</v>
      </c>
      <c r="BB576" s="1" t="s">
        <v>659</v>
      </c>
      <c r="BC576" s="1" t="s">
        <v>659</v>
      </c>
      <c r="BD576" s="1" t="s">
        <v>144</v>
      </c>
      <c r="BE576" s="1" t="s">
        <v>92</v>
      </c>
      <c r="BF576" s="1" t="s">
        <v>123</v>
      </c>
      <c r="BG576" s="1" t="s">
        <v>93</v>
      </c>
      <c r="BH576" s="1" t="s">
        <v>92</v>
      </c>
      <c r="BI576" s="1" t="s">
        <v>92</v>
      </c>
      <c r="BJ576" s="1" t="s">
        <v>93</v>
      </c>
      <c r="BK576" s="1" t="s">
        <v>94</v>
      </c>
      <c r="BL576" s="1" t="s">
        <v>94</v>
      </c>
      <c r="BM576" s="1" t="s">
        <v>691</v>
      </c>
      <c r="BN576" s="1" t="s">
        <v>192</v>
      </c>
      <c r="BO576" s="1" t="s">
        <v>78</v>
      </c>
      <c r="BP576" s="1" t="s">
        <v>660</v>
      </c>
    </row>
    <row r="577" spans="2:70" ht="14.85" customHeight="1">
      <c r="B577" s="1">
        <v>1186</v>
      </c>
      <c r="C577" s="1" t="s">
        <v>2198</v>
      </c>
      <c r="D577" s="1">
        <v>6</v>
      </c>
      <c r="E577" s="1" t="s">
        <v>68</v>
      </c>
      <c r="F577" s="1" t="s">
        <v>2199</v>
      </c>
      <c r="G577" s="1" t="s">
        <v>2198</v>
      </c>
      <c r="H577" s="1" t="s">
        <v>2200</v>
      </c>
      <c r="I577" s="1">
        <v>2003</v>
      </c>
      <c r="J577" s="1" t="s">
        <v>671</v>
      </c>
      <c r="K577"/>
      <c r="L577"/>
      <c r="M577"/>
      <c r="N577"/>
      <c r="O577"/>
      <c r="P577"/>
      <c r="Q577"/>
      <c r="R577" s="1" t="s">
        <v>354</v>
      </c>
      <c r="S577"/>
      <c r="T577"/>
      <c r="U577"/>
      <c r="V577"/>
      <c r="W577"/>
      <c r="X577"/>
      <c r="Y577"/>
      <c r="Z577"/>
      <c r="AA577"/>
      <c r="AB577"/>
      <c r="AC577" s="1" t="s">
        <v>148</v>
      </c>
      <c r="AE577" s="1" t="s">
        <v>162</v>
      </c>
      <c r="AF577" s="1" t="s">
        <v>175</v>
      </c>
      <c r="AG577" s="1" t="s">
        <v>164</v>
      </c>
      <c r="AI577" s="1" t="s">
        <v>87</v>
      </c>
      <c r="AJ577" s="1" t="s">
        <v>309</v>
      </c>
      <c r="AK577" s="1" t="s">
        <v>80</v>
      </c>
      <c r="AM577" s="1" t="s">
        <v>81</v>
      </c>
      <c r="AN577" s="1" t="s">
        <v>705</v>
      </c>
      <c r="AO577" s="1" t="s">
        <v>84</v>
      </c>
      <c r="AP577" s="1" t="s">
        <v>84</v>
      </c>
      <c r="AQ577" s="1" t="s">
        <v>85</v>
      </c>
      <c r="AR577" s="1" t="s">
        <v>105</v>
      </c>
      <c r="AS577" s="1" t="s">
        <v>87</v>
      </c>
      <c r="AU577" s="1" t="s">
        <v>88</v>
      </c>
      <c r="AV577" s="1" t="s">
        <v>78</v>
      </c>
      <c r="AW577" s="1" t="s">
        <v>119</v>
      </c>
      <c r="AX577" s="1" t="s">
        <v>87</v>
      </c>
      <c r="AY577" s="1" t="s">
        <v>229</v>
      </c>
      <c r="AZ577" s="1" t="s">
        <v>170</v>
      </c>
      <c r="BA577" s="1" t="s">
        <v>89</v>
      </c>
      <c r="BB577" s="1" t="s">
        <v>665</v>
      </c>
      <c r="BC577" s="1" t="s">
        <v>658</v>
      </c>
      <c r="BD577" s="1" t="s">
        <v>137</v>
      </c>
      <c r="BE577" s="1" t="s">
        <v>92</v>
      </c>
      <c r="BF577" s="1" t="s">
        <v>92</v>
      </c>
      <c r="BG577" s="1" t="s">
        <v>123</v>
      </c>
      <c r="BH577" s="1" t="s">
        <v>123</v>
      </c>
      <c r="BI577" s="1" t="s">
        <v>123</v>
      </c>
      <c r="BJ577" s="1" t="s">
        <v>92</v>
      </c>
      <c r="BK577" s="1" t="s">
        <v>94</v>
      </c>
      <c r="BL577" s="1" t="s">
        <v>94</v>
      </c>
      <c r="BM577" s="1" t="s">
        <v>672</v>
      </c>
      <c r="BN577" s="1" t="s">
        <v>208</v>
      </c>
      <c r="BO577" s="1" t="s">
        <v>78</v>
      </c>
      <c r="BP577" s="1" t="s">
        <v>156</v>
      </c>
      <c r="BQ577" s="1" t="s">
        <v>2201</v>
      </c>
      <c r="BR577" s="1" t="s">
        <v>2202</v>
      </c>
    </row>
    <row r="578" spans="2:70" ht="14.85" customHeight="1">
      <c r="B578" s="1">
        <v>1192</v>
      </c>
      <c r="C578" s="1" t="s">
        <v>2203</v>
      </c>
      <c r="D578" s="1">
        <v>6</v>
      </c>
      <c r="E578" s="1" t="s">
        <v>68</v>
      </c>
      <c r="F578" s="1" t="s">
        <v>2204</v>
      </c>
      <c r="G578" s="1" t="s">
        <v>2203</v>
      </c>
      <c r="H578" s="1" t="s">
        <v>2205</v>
      </c>
      <c r="I578" s="1">
        <v>1993</v>
      </c>
      <c r="J578" s="1" t="s">
        <v>95</v>
      </c>
      <c r="K578"/>
      <c r="L578"/>
      <c r="M578"/>
      <c r="N578"/>
      <c r="O578"/>
      <c r="P578"/>
      <c r="Q578"/>
      <c r="R578"/>
      <c r="S578"/>
      <c r="T578"/>
      <c r="U578"/>
      <c r="V578"/>
      <c r="W578"/>
      <c r="X578"/>
      <c r="Y578"/>
      <c r="Z578"/>
      <c r="AA578" s="1" t="s">
        <v>391</v>
      </c>
      <c r="AB578" s="1"/>
      <c r="AC578" s="1" t="s">
        <v>148</v>
      </c>
      <c r="AE578" s="1" t="s">
        <v>87</v>
      </c>
      <c r="AF578" s="1" t="s">
        <v>206</v>
      </c>
      <c r="AG578" s="1" t="s">
        <v>77</v>
      </c>
      <c r="AI578" s="1" t="s">
        <v>87</v>
      </c>
      <c r="AJ578" s="1" t="s">
        <v>116</v>
      </c>
      <c r="AK578" s="1" t="s">
        <v>156</v>
      </c>
      <c r="AN578" s="1" t="s">
        <v>739</v>
      </c>
      <c r="AO578" s="1" t="s">
        <v>84</v>
      </c>
      <c r="AP578" s="1" t="s">
        <v>104</v>
      </c>
      <c r="AQ578" s="1" t="s">
        <v>102</v>
      </c>
      <c r="AR578" s="1" t="s">
        <v>102</v>
      </c>
      <c r="AS578" s="1" t="s">
        <v>87</v>
      </c>
      <c r="AU578" s="1" t="s">
        <v>88</v>
      </c>
      <c r="AV578" s="1" t="s">
        <v>78</v>
      </c>
      <c r="AW578" s="1" t="s">
        <v>158</v>
      </c>
      <c r="AX578" s="1" t="s">
        <v>87</v>
      </c>
      <c r="AY578" s="1" t="s">
        <v>107</v>
      </c>
      <c r="AZ578" s="1" t="s">
        <v>170</v>
      </c>
      <c r="BA578" s="1" t="s">
        <v>89</v>
      </c>
      <c r="BB578" s="1" t="s">
        <v>665</v>
      </c>
      <c r="BC578" s="1" t="s">
        <v>665</v>
      </c>
      <c r="BD578" s="1" t="s">
        <v>137</v>
      </c>
      <c r="BE578" s="1" t="s">
        <v>93</v>
      </c>
      <c r="BF578" s="1" t="s">
        <v>93</v>
      </c>
      <c r="BG578" s="1" t="s">
        <v>93</v>
      </c>
      <c r="BH578" s="1" t="s">
        <v>93</v>
      </c>
      <c r="BI578" s="1" t="s">
        <v>123</v>
      </c>
      <c r="BJ578" s="1" t="s">
        <v>93</v>
      </c>
      <c r="BK578" s="1" t="s">
        <v>124</v>
      </c>
      <c r="BL578" s="1" t="s">
        <v>138</v>
      </c>
      <c r="BM578" s="1" t="s">
        <v>672</v>
      </c>
      <c r="BN578" s="1" t="s">
        <v>418</v>
      </c>
      <c r="BO578" s="1" t="s">
        <v>78</v>
      </c>
      <c r="BP578" s="1" t="s">
        <v>687</v>
      </c>
    </row>
    <row r="579" spans="2:70" ht="14.85" customHeight="1">
      <c r="B579" s="1">
        <v>1203</v>
      </c>
      <c r="C579" s="1" t="s">
        <v>2206</v>
      </c>
      <c r="D579" s="1">
        <v>6</v>
      </c>
      <c r="E579" s="1" t="s">
        <v>68</v>
      </c>
      <c r="F579" s="1" t="s">
        <v>2207</v>
      </c>
      <c r="G579" s="1" t="s">
        <v>2206</v>
      </c>
      <c r="H579" s="1" t="s">
        <v>2208</v>
      </c>
      <c r="I579" s="1">
        <v>2014</v>
      </c>
      <c r="J579" s="1" t="s">
        <v>95</v>
      </c>
      <c r="K579"/>
      <c r="L579"/>
      <c r="M579"/>
      <c r="N579"/>
      <c r="O579"/>
      <c r="P579"/>
      <c r="Q579"/>
      <c r="R579"/>
      <c r="S579"/>
      <c r="T579"/>
      <c r="U579"/>
      <c r="V579"/>
      <c r="W579"/>
      <c r="X579"/>
      <c r="Y579"/>
      <c r="Z579"/>
      <c r="AA579" s="1" t="s">
        <v>391</v>
      </c>
      <c r="AB579" s="1"/>
      <c r="AC579" s="1" t="s">
        <v>135</v>
      </c>
      <c r="AI579" s="1" t="s">
        <v>88</v>
      </c>
      <c r="AO579" s="1" t="s">
        <v>104</v>
      </c>
      <c r="AP579" s="1" t="s">
        <v>83</v>
      </c>
      <c r="AQ579" s="1" t="s">
        <v>196</v>
      </c>
      <c r="AR579" s="1" t="s">
        <v>169</v>
      </c>
      <c r="AS579" s="1" t="s">
        <v>87</v>
      </c>
      <c r="AU579" s="1" t="s">
        <v>88</v>
      </c>
      <c r="AV579" s="1" t="s">
        <v>78</v>
      </c>
      <c r="AW579" s="1" t="s">
        <v>119</v>
      </c>
      <c r="AX579" s="1" t="s">
        <v>87</v>
      </c>
      <c r="AY579" s="1" t="s">
        <v>107</v>
      </c>
      <c r="AZ579" s="1" t="s">
        <v>170</v>
      </c>
      <c r="BA579" s="1" t="s">
        <v>89</v>
      </c>
      <c r="BB579" s="1" t="s">
        <v>230</v>
      </c>
      <c r="BC579" s="1" t="s">
        <v>230</v>
      </c>
      <c r="BD579" s="1" t="s">
        <v>137</v>
      </c>
      <c r="BE579" s="1" t="s">
        <v>93</v>
      </c>
      <c r="BF579" s="1" t="s">
        <v>93</v>
      </c>
      <c r="BG579" s="1" t="s">
        <v>93</v>
      </c>
      <c r="BH579" s="1" t="s">
        <v>93</v>
      </c>
      <c r="BI579" s="1" t="s">
        <v>93</v>
      </c>
      <c r="BJ579" s="1" t="s">
        <v>93</v>
      </c>
      <c r="BK579" s="1" t="s">
        <v>138</v>
      </c>
      <c r="BL579" s="1" t="s">
        <v>138</v>
      </c>
      <c r="BM579" s="1" t="s">
        <v>691</v>
      </c>
      <c r="BN579" s="1" t="s">
        <v>192</v>
      </c>
      <c r="BO579" s="1" t="s">
        <v>78</v>
      </c>
      <c r="BP579" s="1" t="s">
        <v>687</v>
      </c>
    </row>
    <row r="580" spans="2:70" ht="14.85" customHeight="1">
      <c r="B580" s="1">
        <v>1205</v>
      </c>
      <c r="C580" s="1" t="s">
        <v>2209</v>
      </c>
      <c r="D580" s="1">
        <v>6</v>
      </c>
      <c r="E580" s="1" t="s">
        <v>68</v>
      </c>
      <c r="F580" s="1" t="s">
        <v>2210</v>
      </c>
      <c r="G580" s="1" t="s">
        <v>2209</v>
      </c>
      <c r="H580" s="1" t="s">
        <v>2211</v>
      </c>
      <c r="I580" s="1">
        <v>2012</v>
      </c>
      <c r="J580" s="1" t="s">
        <v>126</v>
      </c>
      <c r="K580"/>
      <c r="L580"/>
      <c r="M580"/>
      <c r="N580"/>
      <c r="O580"/>
      <c r="P580" s="1" t="s">
        <v>99</v>
      </c>
      <c r="Q580"/>
      <c r="R580"/>
      <c r="S580"/>
      <c r="T580"/>
      <c r="U580"/>
      <c r="V580"/>
      <c r="W580"/>
      <c r="X580"/>
      <c r="Y580"/>
      <c r="Z580"/>
      <c r="AA580"/>
      <c r="AB580"/>
      <c r="AC580" s="1" t="s">
        <v>135</v>
      </c>
      <c r="AI580" s="1" t="s">
        <v>88</v>
      </c>
      <c r="AO580" s="1" t="s">
        <v>83</v>
      </c>
      <c r="AP580" s="1" t="s">
        <v>104</v>
      </c>
      <c r="AQ580" s="1" t="s">
        <v>196</v>
      </c>
      <c r="AR580" s="1" t="s">
        <v>105</v>
      </c>
      <c r="AS580" s="1" t="s">
        <v>87</v>
      </c>
      <c r="AU580" s="1" t="s">
        <v>88</v>
      </c>
      <c r="AV580" s="1" t="s">
        <v>78</v>
      </c>
      <c r="AW580" s="1" t="s">
        <v>119</v>
      </c>
      <c r="AX580" s="1" t="s">
        <v>87</v>
      </c>
      <c r="AY580" s="1" t="s">
        <v>159</v>
      </c>
      <c r="AZ580" s="1" t="s">
        <v>89</v>
      </c>
      <c r="BA580" s="1" t="s">
        <v>89</v>
      </c>
      <c r="BB580" s="1" t="s">
        <v>90</v>
      </c>
      <c r="BC580" s="1" t="s">
        <v>90</v>
      </c>
      <c r="BD580" s="1" t="s">
        <v>102</v>
      </c>
      <c r="BE580" s="1" t="s">
        <v>93</v>
      </c>
      <c r="BF580" s="1" t="s">
        <v>93</v>
      </c>
      <c r="BG580" s="1" t="s">
        <v>93</v>
      </c>
      <c r="BH580" s="1" t="s">
        <v>93</v>
      </c>
      <c r="BI580" s="1" t="s">
        <v>92</v>
      </c>
      <c r="BJ580" s="1" t="s">
        <v>93</v>
      </c>
      <c r="BK580" s="1" t="s">
        <v>138</v>
      </c>
      <c r="BL580" s="1" t="s">
        <v>138</v>
      </c>
      <c r="BM580" s="1" t="s">
        <v>691</v>
      </c>
      <c r="BN580" s="1" t="s">
        <v>192</v>
      </c>
      <c r="BO580" s="1" t="s">
        <v>78</v>
      </c>
      <c r="BP580" s="1" t="s">
        <v>660</v>
      </c>
    </row>
    <row r="581" spans="2:70" ht="14.85" customHeight="1">
      <c r="B581" s="1">
        <v>1210</v>
      </c>
      <c r="C581" s="1" t="s">
        <v>2212</v>
      </c>
      <c r="D581" s="1">
        <v>6</v>
      </c>
      <c r="E581" s="1" t="s">
        <v>68</v>
      </c>
      <c r="F581" s="1" t="s">
        <v>2213</v>
      </c>
      <c r="G581" s="1" t="s">
        <v>2212</v>
      </c>
      <c r="H581" s="1" t="s">
        <v>2214</v>
      </c>
      <c r="I581" s="1">
        <v>2014</v>
      </c>
      <c r="J581" s="1" t="s">
        <v>161</v>
      </c>
      <c r="K581"/>
      <c r="L581"/>
      <c r="M581"/>
      <c r="N581"/>
      <c r="O581" s="1" t="s">
        <v>99</v>
      </c>
      <c r="P581"/>
      <c r="Q581"/>
      <c r="R581"/>
      <c r="S581"/>
      <c r="T581"/>
      <c r="U581"/>
      <c r="V581"/>
      <c r="W581"/>
      <c r="X581"/>
      <c r="Y581"/>
      <c r="Z581"/>
      <c r="AA581"/>
      <c r="AB581"/>
      <c r="AC581" s="1" t="s">
        <v>135</v>
      </c>
      <c r="AI581" s="1" t="s">
        <v>88</v>
      </c>
      <c r="AO581" s="1" t="s">
        <v>136</v>
      </c>
      <c r="AP581" s="1" t="s">
        <v>104</v>
      </c>
      <c r="AQ581" s="1" t="s">
        <v>85</v>
      </c>
      <c r="AR581" s="1" t="s">
        <v>86</v>
      </c>
      <c r="AS581" s="1" t="s">
        <v>87</v>
      </c>
      <c r="AU581" s="1" t="s">
        <v>88</v>
      </c>
      <c r="AV581" s="1" t="s">
        <v>78</v>
      </c>
      <c r="AW581" s="1" t="s">
        <v>106</v>
      </c>
      <c r="AX581" s="1" t="s">
        <v>87</v>
      </c>
      <c r="AY581" s="1" t="s">
        <v>107</v>
      </c>
      <c r="AZ581" s="1" t="s">
        <v>89</v>
      </c>
      <c r="BA581" s="1" t="s">
        <v>89</v>
      </c>
      <c r="BB581" s="1" t="s">
        <v>659</v>
      </c>
      <c r="BC581" s="1" t="s">
        <v>230</v>
      </c>
      <c r="BD581" s="1" t="s">
        <v>137</v>
      </c>
      <c r="BE581" s="1" t="s">
        <v>92</v>
      </c>
      <c r="BF581" s="1" t="s">
        <v>93</v>
      </c>
      <c r="BG581" s="1" t="s">
        <v>92</v>
      </c>
      <c r="BH581" s="1" t="s">
        <v>92</v>
      </c>
      <c r="BI581" s="1" t="s">
        <v>92</v>
      </c>
      <c r="BJ581" s="1" t="s">
        <v>92</v>
      </c>
      <c r="BK581" s="1" t="s">
        <v>94</v>
      </c>
      <c r="BL581" s="1" t="s">
        <v>138</v>
      </c>
      <c r="BM581" s="1" t="s">
        <v>691</v>
      </c>
      <c r="BN581" s="1" t="s">
        <v>192</v>
      </c>
      <c r="BO581" s="1" t="s">
        <v>78</v>
      </c>
      <c r="BP581" s="1" t="s">
        <v>687</v>
      </c>
    </row>
    <row r="582" spans="2:70" ht="38.85" customHeight="1">
      <c r="B582" s="1">
        <v>1219</v>
      </c>
      <c r="C582" s="1" t="s">
        <v>2215</v>
      </c>
      <c r="D582" s="1">
        <v>6</v>
      </c>
      <c r="E582" s="1" t="s">
        <v>68</v>
      </c>
      <c r="F582" s="1" t="s">
        <v>2216</v>
      </c>
      <c r="G582" s="1" t="s">
        <v>2215</v>
      </c>
      <c r="H582" s="1" t="s">
        <v>2217</v>
      </c>
      <c r="I582" s="1">
        <v>2015</v>
      </c>
      <c r="J582" s="1" t="s">
        <v>1127</v>
      </c>
      <c r="K582"/>
      <c r="L582"/>
      <c r="M582"/>
      <c r="N582"/>
      <c r="O582"/>
      <c r="P582"/>
      <c r="Q582" s="1" t="s">
        <v>346</v>
      </c>
      <c r="R582"/>
      <c r="S582"/>
      <c r="T582"/>
      <c r="U582"/>
      <c r="V582"/>
      <c r="W582"/>
      <c r="X582"/>
      <c r="Y582"/>
      <c r="Z582"/>
      <c r="AA582"/>
      <c r="AB582"/>
      <c r="AC582" s="1" t="s">
        <v>148</v>
      </c>
      <c r="AE582" s="1" t="s">
        <v>162</v>
      </c>
      <c r="AF582" s="1" t="s">
        <v>76</v>
      </c>
      <c r="AG582" s="1" t="s">
        <v>521</v>
      </c>
      <c r="AI582" s="1" t="s">
        <v>78</v>
      </c>
      <c r="AJ582" s="1" t="s">
        <v>165</v>
      </c>
      <c r="AK582" s="1" t="s">
        <v>80</v>
      </c>
      <c r="AM582" s="1" t="s">
        <v>81</v>
      </c>
      <c r="AN582" s="1" t="s">
        <v>657</v>
      </c>
      <c r="AO582" s="1" t="s">
        <v>83</v>
      </c>
      <c r="AP582" s="1" t="s">
        <v>83</v>
      </c>
      <c r="AQ582" s="1" t="s">
        <v>196</v>
      </c>
      <c r="AR582" s="1" t="s">
        <v>86</v>
      </c>
      <c r="AS582" s="1" t="s">
        <v>87</v>
      </c>
      <c r="AU582" s="1" t="s">
        <v>88</v>
      </c>
      <c r="AV582" s="1" t="s">
        <v>87</v>
      </c>
      <c r="AX582" s="1" t="s">
        <v>88</v>
      </c>
      <c r="AZ582" s="1" t="s">
        <v>89</v>
      </c>
      <c r="BA582" s="1" t="s">
        <v>89</v>
      </c>
      <c r="BB582" s="1" t="s">
        <v>665</v>
      </c>
      <c r="BC582" s="1" t="s">
        <v>665</v>
      </c>
      <c r="BD582" s="1" t="s">
        <v>91</v>
      </c>
      <c r="BE582" s="1" t="s">
        <v>93</v>
      </c>
      <c r="BF582" s="1" t="s">
        <v>93</v>
      </c>
      <c r="BG582" s="1" t="s">
        <v>93</v>
      </c>
      <c r="BH582" s="1" t="s">
        <v>93</v>
      </c>
      <c r="BI582" s="1" t="s">
        <v>93</v>
      </c>
      <c r="BJ582" s="1" t="s">
        <v>93</v>
      </c>
      <c r="BK582" s="1" t="s">
        <v>138</v>
      </c>
      <c r="BL582" s="1" t="s">
        <v>138</v>
      </c>
      <c r="BM582" s="1" t="s">
        <v>109</v>
      </c>
      <c r="BN582" s="1" t="s">
        <v>192</v>
      </c>
      <c r="BO582" s="1" t="s">
        <v>78</v>
      </c>
      <c r="BP582" s="1" t="s">
        <v>687</v>
      </c>
    </row>
    <row r="583" spans="2:70" ht="14.85" customHeight="1">
      <c r="B583" s="1">
        <v>1223</v>
      </c>
      <c r="C583" s="1" t="s">
        <v>2218</v>
      </c>
      <c r="D583" s="1">
        <v>6</v>
      </c>
      <c r="E583" s="1" t="s">
        <v>68</v>
      </c>
      <c r="F583" s="1" t="s">
        <v>2219</v>
      </c>
      <c r="G583" s="1" t="s">
        <v>2218</v>
      </c>
      <c r="H583" s="1" t="s">
        <v>2220</v>
      </c>
      <c r="I583" s="1">
        <v>2011</v>
      </c>
      <c r="J583" s="1" t="s">
        <v>671</v>
      </c>
      <c r="K583"/>
      <c r="L583"/>
      <c r="M583"/>
      <c r="N583"/>
      <c r="O583"/>
      <c r="P583"/>
      <c r="Q583"/>
      <c r="R583" s="1" t="s">
        <v>1092</v>
      </c>
      <c r="S583"/>
      <c r="T583"/>
      <c r="U583"/>
      <c r="V583"/>
      <c r="W583"/>
      <c r="X583"/>
      <c r="Y583"/>
      <c r="Z583"/>
      <c r="AA583"/>
      <c r="AB583"/>
      <c r="AC583" s="1" t="s">
        <v>74</v>
      </c>
      <c r="AE583" s="1" t="s">
        <v>87</v>
      </c>
      <c r="AF583" s="1" t="s">
        <v>175</v>
      </c>
      <c r="AG583" s="1" t="s">
        <v>164</v>
      </c>
      <c r="AI583" s="1" t="s">
        <v>87</v>
      </c>
      <c r="AJ583" s="1" t="s">
        <v>116</v>
      </c>
      <c r="AK583" s="1" t="s">
        <v>103</v>
      </c>
      <c r="AN583" s="1" t="s">
        <v>657</v>
      </c>
      <c r="AO583" s="1" t="s">
        <v>104</v>
      </c>
      <c r="AP583" s="1" t="s">
        <v>104</v>
      </c>
      <c r="AQ583" s="1" t="s">
        <v>118</v>
      </c>
      <c r="AR583" s="1" t="s">
        <v>130</v>
      </c>
      <c r="AS583" s="1" t="s">
        <v>87</v>
      </c>
      <c r="AU583" s="1" t="s">
        <v>88</v>
      </c>
      <c r="AV583" s="1" t="s">
        <v>78</v>
      </c>
      <c r="AW583" s="1" t="s">
        <v>106</v>
      </c>
      <c r="AX583" s="1" t="s">
        <v>78</v>
      </c>
      <c r="AY583" s="1" t="s">
        <v>159</v>
      </c>
      <c r="AZ583" s="1" t="s">
        <v>89</v>
      </c>
      <c r="BA583" s="1" t="s">
        <v>89</v>
      </c>
      <c r="BB583" s="1" t="s">
        <v>665</v>
      </c>
      <c r="BC583" s="1" t="s">
        <v>665</v>
      </c>
      <c r="BD583" s="1" t="s">
        <v>137</v>
      </c>
      <c r="BE583" s="1" t="s">
        <v>93</v>
      </c>
      <c r="BF583" s="1" t="s">
        <v>92</v>
      </c>
      <c r="BG583" s="1" t="s">
        <v>92</v>
      </c>
      <c r="BH583" s="1" t="s">
        <v>92</v>
      </c>
      <c r="BI583" s="1" t="s">
        <v>123</v>
      </c>
      <c r="BJ583" s="1" t="s">
        <v>93</v>
      </c>
      <c r="BK583" s="1" t="s">
        <v>94</v>
      </c>
      <c r="BL583" s="1" t="s">
        <v>138</v>
      </c>
      <c r="BM583" s="1" t="s">
        <v>691</v>
      </c>
      <c r="BN583" s="1" t="s">
        <v>125</v>
      </c>
      <c r="BO583" s="1" t="s">
        <v>78</v>
      </c>
      <c r="BP583" s="1" t="s">
        <v>687</v>
      </c>
    </row>
    <row r="584" spans="2:70" ht="14.85" customHeight="1">
      <c r="B584" s="1">
        <v>1224</v>
      </c>
      <c r="C584" s="1" t="s">
        <v>2221</v>
      </c>
      <c r="D584" s="1">
        <v>6</v>
      </c>
      <c r="E584" s="1" t="s">
        <v>68</v>
      </c>
      <c r="F584" s="1" t="s">
        <v>2222</v>
      </c>
      <c r="G584" s="1" t="s">
        <v>2221</v>
      </c>
      <c r="H584" s="1" t="s">
        <v>2223</v>
      </c>
      <c r="I584" s="1">
        <v>2014</v>
      </c>
      <c r="J584" s="1" t="s">
        <v>1127</v>
      </c>
      <c r="K584"/>
      <c r="L584"/>
      <c r="M584"/>
      <c r="N584"/>
      <c r="O584"/>
      <c r="P584"/>
      <c r="Q584" s="1" t="s">
        <v>346</v>
      </c>
      <c r="R584"/>
      <c r="S584"/>
      <c r="T584"/>
      <c r="U584"/>
      <c r="V584"/>
      <c r="W584"/>
      <c r="X584"/>
      <c r="Y584"/>
      <c r="Z584"/>
      <c r="AA584"/>
      <c r="AB584"/>
      <c r="AC584" s="1" t="s">
        <v>135</v>
      </c>
      <c r="AI584" s="1" t="s">
        <v>88</v>
      </c>
      <c r="AO584" s="1" t="s">
        <v>84</v>
      </c>
      <c r="AP584" s="1" t="s">
        <v>104</v>
      </c>
      <c r="AQ584" s="1" t="s">
        <v>85</v>
      </c>
      <c r="AR584" s="1" t="s">
        <v>105</v>
      </c>
      <c r="AS584" s="1" t="s">
        <v>87</v>
      </c>
      <c r="AU584" s="1" t="s">
        <v>88</v>
      </c>
      <c r="AV584" s="1" t="s">
        <v>87</v>
      </c>
      <c r="AX584" s="1" t="s">
        <v>88</v>
      </c>
      <c r="AZ584" s="1" t="s">
        <v>89</v>
      </c>
      <c r="BA584" s="1" t="s">
        <v>89</v>
      </c>
      <c r="BB584" s="1" t="s">
        <v>665</v>
      </c>
      <c r="BC584" s="1" t="s">
        <v>665</v>
      </c>
      <c r="BD584" s="1" t="s">
        <v>137</v>
      </c>
      <c r="BE584" s="1" t="s">
        <v>92</v>
      </c>
      <c r="BF584" s="1" t="s">
        <v>122</v>
      </c>
      <c r="BG584" s="1" t="s">
        <v>123</v>
      </c>
      <c r="BH584" s="1" t="s">
        <v>123</v>
      </c>
      <c r="BI584" s="1" t="s">
        <v>123</v>
      </c>
      <c r="BJ584" s="1" t="s">
        <v>93</v>
      </c>
      <c r="BK584" s="1" t="s">
        <v>94</v>
      </c>
      <c r="BL584" s="1" t="s">
        <v>138</v>
      </c>
      <c r="BM584" s="1" t="s">
        <v>691</v>
      </c>
      <c r="BN584" s="1" t="s">
        <v>192</v>
      </c>
      <c r="BO584" s="1" t="s">
        <v>78</v>
      </c>
      <c r="BP584" s="1" t="s">
        <v>687</v>
      </c>
      <c r="BR584" s="1" t="s">
        <v>2224</v>
      </c>
    </row>
    <row r="585" spans="2:70" ht="14.85" customHeight="1">
      <c r="B585" s="1">
        <v>1225</v>
      </c>
      <c r="C585" s="1" t="s">
        <v>2225</v>
      </c>
      <c r="D585" s="1">
        <v>6</v>
      </c>
      <c r="E585" s="1" t="s">
        <v>68</v>
      </c>
      <c r="F585" s="1" t="s">
        <v>2226</v>
      </c>
      <c r="G585" s="1" t="s">
        <v>2225</v>
      </c>
      <c r="H585" s="1" t="s">
        <v>2227</v>
      </c>
      <c r="I585" s="1">
        <v>2015</v>
      </c>
      <c r="J585" s="1" t="s">
        <v>126</v>
      </c>
      <c r="K585"/>
      <c r="L585"/>
      <c r="M585"/>
      <c r="N585"/>
      <c r="O585"/>
      <c r="P585" s="1" t="s">
        <v>99</v>
      </c>
      <c r="Q585"/>
      <c r="R585"/>
      <c r="S585"/>
      <c r="T585"/>
      <c r="U585"/>
      <c r="V585"/>
      <c r="W585"/>
      <c r="X585"/>
      <c r="Y585"/>
      <c r="Z585"/>
      <c r="AA585"/>
      <c r="AB585"/>
      <c r="AC585" s="1" t="s">
        <v>135</v>
      </c>
      <c r="AI585" s="1" t="s">
        <v>88</v>
      </c>
      <c r="AO585" s="1" t="s">
        <v>104</v>
      </c>
      <c r="AP585" s="1" t="s">
        <v>83</v>
      </c>
      <c r="AQ585" s="1" t="s">
        <v>85</v>
      </c>
      <c r="AR585" s="1" t="s">
        <v>86</v>
      </c>
      <c r="AS585" s="1" t="s">
        <v>87</v>
      </c>
      <c r="AU585" s="1" t="s">
        <v>88</v>
      </c>
      <c r="AV585" s="1" t="s">
        <v>87</v>
      </c>
      <c r="AX585" s="1" t="s">
        <v>88</v>
      </c>
      <c r="AZ585" s="1" t="s">
        <v>89</v>
      </c>
      <c r="BA585" s="1" t="s">
        <v>89</v>
      </c>
      <c r="BB585" s="1" t="s">
        <v>665</v>
      </c>
      <c r="BC585" s="1" t="s">
        <v>665</v>
      </c>
      <c r="BD585" s="1" t="s">
        <v>144</v>
      </c>
      <c r="BE585" s="1" t="s">
        <v>93</v>
      </c>
      <c r="BF585" s="1" t="s">
        <v>93</v>
      </c>
      <c r="BG585" s="1" t="s">
        <v>92</v>
      </c>
      <c r="BH585" s="1" t="s">
        <v>92</v>
      </c>
      <c r="BI585" s="1" t="s">
        <v>92</v>
      </c>
      <c r="BJ585" s="1" t="s">
        <v>93</v>
      </c>
      <c r="BK585" s="1" t="s">
        <v>94</v>
      </c>
      <c r="BL585" s="1" t="s">
        <v>94</v>
      </c>
      <c r="BM585" s="1" t="s">
        <v>109</v>
      </c>
      <c r="BN585" s="1" t="s">
        <v>192</v>
      </c>
      <c r="BO585" s="1" t="s">
        <v>78</v>
      </c>
      <c r="BP585" s="1" t="s">
        <v>660</v>
      </c>
    </row>
    <row r="586" spans="2:70" ht="14.85" customHeight="1">
      <c r="B586" s="1">
        <v>1226</v>
      </c>
      <c r="C586" s="1" t="s">
        <v>2228</v>
      </c>
      <c r="D586" s="1">
        <v>6</v>
      </c>
      <c r="E586" s="1" t="s">
        <v>68</v>
      </c>
      <c r="F586" s="1" t="s">
        <v>2229</v>
      </c>
      <c r="G586" s="1" t="s">
        <v>2228</v>
      </c>
      <c r="H586" s="1" t="s">
        <v>2230</v>
      </c>
      <c r="I586" s="1">
        <v>2012</v>
      </c>
      <c r="J586" s="1" t="s">
        <v>161</v>
      </c>
      <c r="K586"/>
      <c r="L586"/>
      <c r="M586"/>
      <c r="N586"/>
      <c r="O586" s="1" t="s">
        <v>178</v>
      </c>
      <c r="P586"/>
      <c r="Q586"/>
      <c r="R586"/>
      <c r="S586"/>
      <c r="T586"/>
      <c r="U586"/>
      <c r="V586"/>
      <c r="W586"/>
      <c r="X586"/>
      <c r="Y586"/>
      <c r="Z586"/>
      <c r="AA586"/>
      <c r="AB586"/>
      <c r="AC586" s="1" t="s">
        <v>74</v>
      </c>
      <c r="AE586" s="1" t="s">
        <v>87</v>
      </c>
      <c r="AF586" s="1" t="s">
        <v>206</v>
      </c>
      <c r="AG586" s="1" t="s">
        <v>164</v>
      </c>
      <c r="AI586" s="1" t="s">
        <v>78</v>
      </c>
      <c r="AJ586" s="1" t="s">
        <v>116</v>
      </c>
      <c r="AK586" s="1" t="s">
        <v>166</v>
      </c>
      <c r="AN586" s="1" t="s">
        <v>657</v>
      </c>
      <c r="AO586" s="1" t="s">
        <v>104</v>
      </c>
      <c r="AP586" s="1" t="s">
        <v>84</v>
      </c>
      <c r="AQ586" s="1" t="s">
        <v>118</v>
      </c>
      <c r="AR586" s="1" t="s">
        <v>86</v>
      </c>
      <c r="AS586" s="1" t="s">
        <v>87</v>
      </c>
      <c r="AU586" s="1" t="s">
        <v>88</v>
      </c>
      <c r="AV586" s="1" t="s">
        <v>78</v>
      </c>
      <c r="AW586" s="1" t="s">
        <v>119</v>
      </c>
      <c r="AX586" s="1" t="s">
        <v>78</v>
      </c>
      <c r="AY586" s="1" t="s">
        <v>229</v>
      </c>
      <c r="AZ586" s="1" t="s">
        <v>183</v>
      </c>
      <c r="BA586" s="1" t="s">
        <v>170</v>
      </c>
      <c r="BB586" s="1" t="s">
        <v>659</v>
      </c>
      <c r="BC586" s="1" t="s">
        <v>659</v>
      </c>
      <c r="BD586" s="1" t="s">
        <v>144</v>
      </c>
      <c r="BE586" s="1" t="s">
        <v>93</v>
      </c>
      <c r="BF586" s="1" t="s">
        <v>93</v>
      </c>
      <c r="BG586" s="1" t="s">
        <v>92</v>
      </c>
      <c r="BH586" s="1" t="s">
        <v>92</v>
      </c>
      <c r="BI586" s="1" t="s">
        <v>123</v>
      </c>
      <c r="BJ586" s="1" t="s">
        <v>92</v>
      </c>
      <c r="BK586" s="1" t="s">
        <v>94</v>
      </c>
      <c r="BL586" s="1" t="s">
        <v>138</v>
      </c>
      <c r="BM586" s="1" t="s">
        <v>666</v>
      </c>
      <c r="BN586" s="1" t="s">
        <v>125</v>
      </c>
      <c r="BO586" s="1" t="s">
        <v>78</v>
      </c>
      <c r="BP586" s="1" t="s">
        <v>677</v>
      </c>
    </row>
    <row r="587" spans="2:70" ht="14.85" customHeight="1">
      <c r="B587" s="1">
        <v>1228</v>
      </c>
      <c r="C587" s="1" t="s">
        <v>2231</v>
      </c>
      <c r="D587" s="1">
        <v>6</v>
      </c>
      <c r="E587" s="1" t="s">
        <v>68</v>
      </c>
      <c r="F587" s="1" t="s">
        <v>2232</v>
      </c>
      <c r="G587" s="1" t="s">
        <v>2231</v>
      </c>
      <c r="H587" s="1" t="s">
        <v>2233</v>
      </c>
      <c r="I587" s="1">
        <v>2014</v>
      </c>
      <c r="J587" s="1" t="s">
        <v>97</v>
      </c>
      <c r="K587"/>
      <c r="L587"/>
      <c r="M587"/>
      <c r="N587"/>
      <c r="O587"/>
      <c r="P587"/>
      <c r="Q587"/>
      <c r="R587"/>
      <c r="S587"/>
      <c r="T587"/>
      <c r="U587"/>
      <c r="V587"/>
      <c r="W587"/>
      <c r="X587" s="1" t="s">
        <v>326</v>
      </c>
      <c r="Y587"/>
      <c r="Z587"/>
      <c r="AA587"/>
      <c r="AB587"/>
      <c r="AC587" s="1" t="s">
        <v>135</v>
      </c>
      <c r="AI587" s="1" t="s">
        <v>88</v>
      </c>
      <c r="AO587" s="1" t="s">
        <v>84</v>
      </c>
      <c r="AP587" s="1" t="s">
        <v>104</v>
      </c>
      <c r="AQ587" s="1" t="s">
        <v>85</v>
      </c>
      <c r="AR587" s="1" t="s">
        <v>86</v>
      </c>
      <c r="AS587" s="1" t="s">
        <v>87</v>
      </c>
      <c r="AU587" s="1" t="s">
        <v>88</v>
      </c>
      <c r="AV587" s="1" t="s">
        <v>78</v>
      </c>
      <c r="AW587" s="1" t="s">
        <v>119</v>
      </c>
      <c r="AX587" s="1" t="s">
        <v>87</v>
      </c>
      <c r="AY587" s="1" t="s">
        <v>107</v>
      </c>
      <c r="AZ587" s="1" t="s">
        <v>185</v>
      </c>
      <c r="BA587" s="1" t="s">
        <v>170</v>
      </c>
      <c r="BB587" s="1" t="s">
        <v>659</v>
      </c>
      <c r="BC587" s="1" t="s">
        <v>698</v>
      </c>
      <c r="BD587" s="1" t="s">
        <v>91</v>
      </c>
      <c r="BE587" s="1" t="s">
        <v>92</v>
      </c>
      <c r="BF587" s="1" t="s">
        <v>92</v>
      </c>
      <c r="BG587" s="1" t="s">
        <v>92</v>
      </c>
      <c r="BH587" s="1" t="s">
        <v>92</v>
      </c>
      <c r="BI587" s="1" t="s">
        <v>93</v>
      </c>
      <c r="BJ587" s="1" t="s">
        <v>92</v>
      </c>
      <c r="BK587" s="1" t="s">
        <v>102</v>
      </c>
      <c r="BL587" s="1" t="s">
        <v>138</v>
      </c>
      <c r="BM587" s="1" t="s">
        <v>691</v>
      </c>
      <c r="BN587" s="1" t="s">
        <v>192</v>
      </c>
      <c r="BO587" s="1" t="s">
        <v>78</v>
      </c>
      <c r="BP587" s="1" t="s">
        <v>677</v>
      </c>
    </row>
    <row r="588" spans="2:70" ht="14.85" customHeight="1">
      <c r="B588" s="1">
        <v>1231</v>
      </c>
      <c r="C588" s="1" t="s">
        <v>2234</v>
      </c>
      <c r="D588" s="1">
        <v>6</v>
      </c>
      <c r="E588" s="1" t="s">
        <v>68</v>
      </c>
      <c r="F588" s="1" t="s">
        <v>2235</v>
      </c>
      <c r="G588" s="1" t="s">
        <v>2234</v>
      </c>
      <c r="H588" s="1" t="s">
        <v>2236</v>
      </c>
      <c r="I588" s="1">
        <v>2015</v>
      </c>
      <c r="J588" s="1" t="s">
        <v>1127</v>
      </c>
      <c r="K588"/>
      <c r="L588"/>
      <c r="M588"/>
      <c r="N588"/>
      <c r="O588"/>
      <c r="P588"/>
      <c r="Q588" s="1" t="s">
        <v>346</v>
      </c>
      <c r="R588"/>
      <c r="S588"/>
      <c r="T588"/>
      <c r="U588"/>
      <c r="V588"/>
      <c r="W588"/>
      <c r="X588"/>
      <c r="Y588"/>
      <c r="Z588"/>
      <c r="AA588"/>
      <c r="AB588"/>
      <c r="AC588" s="1" t="s">
        <v>156</v>
      </c>
      <c r="AD588" s="1" t="s">
        <v>2237</v>
      </c>
      <c r="AI588" s="1" t="s">
        <v>88</v>
      </c>
      <c r="AO588" s="1" t="s">
        <v>104</v>
      </c>
      <c r="AP588" s="1" t="s">
        <v>104</v>
      </c>
      <c r="AQ588" s="1" t="s">
        <v>85</v>
      </c>
      <c r="AR588" s="1" t="s">
        <v>130</v>
      </c>
      <c r="AS588" s="1" t="s">
        <v>87</v>
      </c>
      <c r="AU588" s="1" t="s">
        <v>88</v>
      </c>
      <c r="AV588" s="1" t="s">
        <v>87</v>
      </c>
      <c r="AX588" s="1" t="s">
        <v>88</v>
      </c>
      <c r="AZ588" s="1" t="s">
        <v>89</v>
      </c>
      <c r="BA588" s="1" t="s">
        <v>89</v>
      </c>
      <c r="BB588" s="1" t="s">
        <v>665</v>
      </c>
      <c r="BC588" s="1" t="s">
        <v>665</v>
      </c>
      <c r="BD588" s="1" t="s">
        <v>137</v>
      </c>
      <c r="BE588" s="1" t="s">
        <v>92</v>
      </c>
      <c r="BF588" s="1" t="s">
        <v>92</v>
      </c>
      <c r="BG588" s="1" t="s">
        <v>92</v>
      </c>
      <c r="BH588" s="1" t="s">
        <v>92</v>
      </c>
      <c r="BI588" s="1" t="s">
        <v>123</v>
      </c>
      <c r="BJ588" s="1" t="s">
        <v>92</v>
      </c>
      <c r="BK588" s="1" t="s">
        <v>94</v>
      </c>
      <c r="BL588" s="1" t="s">
        <v>94</v>
      </c>
      <c r="BM588" s="1" t="s">
        <v>109</v>
      </c>
      <c r="BN588" s="1" t="s">
        <v>102</v>
      </c>
      <c r="BO588" s="1" t="s">
        <v>78</v>
      </c>
      <c r="BP588" s="1" t="s">
        <v>660</v>
      </c>
    </row>
    <row r="589" spans="2:70" ht="14.85" customHeight="1">
      <c r="B589" s="1">
        <v>1232</v>
      </c>
      <c r="C589" s="1" t="s">
        <v>2238</v>
      </c>
      <c r="D589" s="1">
        <v>6</v>
      </c>
      <c r="E589" s="1" t="s">
        <v>68</v>
      </c>
      <c r="F589" s="1" t="s">
        <v>2239</v>
      </c>
      <c r="G589" s="1" t="s">
        <v>2238</v>
      </c>
      <c r="H589" s="1" t="s">
        <v>2240</v>
      </c>
      <c r="I589" s="1">
        <v>2015</v>
      </c>
      <c r="J589" s="1" t="s">
        <v>543</v>
      </c>
      <c r="K589"/>
      <c r="L589"/>
      <c r="M589"/>
      <c r="N589"/>
      <c r="O589"/>
      <c r="P589"/>
      <c r="Q589"/>
      <c r="R589"/>
      <c r="S589"/>
      <c r="T589"/>
      <c r="U589" s="1" t="s">
        <v>879</v>
      </c>
      <c r="V589"/>
      <c r="W589"/>
      <c r="X589"/>
      <c r="Y589"/>
      <c r="Z589"/>
      <c r="AA589"/>
      <c r="AB589"/>
      <c r="AC589" s="1" t="s">
        <v>74</v>
      </c>
      <c r="AE589" s="1" t="s">
        <v>2241</v>
      </c>
      <c r="AF589" s="1" t="s">
        <v>175</v>
      </c>
      <c r="AG589" s="1" t="s">
        <v>164</v>
      </c>
      <c r="AI589" s="1" t="s">
        <v>87</v>
      </c>
      <c r="AJ589" s="1" t="s">
        <v>116</v>
      </c>
      <c r="AK589" s="1" t="s">
        <v>156</v>
      </c>
      <c r="AL589" s="1" t="s">
        <v>927</v>
      </c>
      <c r="AN589" s="1" t="s">
        <v>705</v>
      </c>
      <c r="AO589" s="1" t="s">
        <v>136</v>
      </c>
      <c r="AP589" s="1" t="s">
        <v>104</v>
      </c>
      <c r="AQ589" s="1" t="s">
        <v>176</v>
      </c>
      <c r="AR589" s="1" t="s">
        <v>130</v>
      </c>
      <c r="AS589" s="1" t="s">
        <v>87</v>
      </c>
      <c r="AU589" s="1" t="s">
        <v>88</v>
      </c>
      <c r="AV589" s="1" t="s">
        <v>78</v>
      </c>
      <c r="AW589" s="1" t="s">
        <v>158</v>
      </c>
      <c r="AX589" s="1" t="s">
        <v>87</v>
      </c>
      <c r="AY589" s="1" t="s">
        <v>107</v>
      </c>
      <c r="AZ589" s="1" t="s">
        <v>185</v>
      </c>
      <c r="BA589" s="1" t="s">
        <v>89</v>
      </c>
      <c r="BB589" s="1" t="s">
        <v>773</v>
      </c>
      <c r="BC589" s="1" t="s">
        <v>230</v>
      </c>
      <c r="BD589" s="1" t="s">
        <v>137</v>
      </c>
      <c r="BE589" s="1" t="s">
        <v>93</v>
      </c>
      <c r="BF589" s="1" t="s">
        <v>92</v>
      </c>
      <c r="BG589" s="1" t="s">
        <v>122</v>
      </c>
      <c r="BH589" s="1" t="s">
        <v>123</v>
      </c>
      <c r="BI589" s="1" t="s">
        <v>191</v>
      </c>
      <c r="BJ589" s="1" t="s">
        <v>92</v>
      </c>
      <c r="BK589" s="1" t="s">
        <v>124</v>
      </c>
      <c r="BL589" s="1" t="s">
        <v>138</v>
      </c>
      <c r="BM589" s="1" t="s">
        <v>691</v>
      </c>
      <c r="BN589" s="1" t="s">
        <v>177</v>
      </c>
      <c r="BO589" s="1" t="s">
        <v>78</v>
      </c>
      <c r="BP589" s="1" t="s">
        <v>687</v>
      </c>
    </row>
    <row r="590" spans="2:70" ht="14.85" customHeight="1">
      <c r="B590" s="1">
        <v>1250</v>
      </c>
      <c r="C590" s="1" t="s">
        <v>2242</v>
      </c>
      <c r="D590" s="1">
        <v>6</v>
      </c>
      <c r="E590" s="1" t="s">
        <v>68</v>
      </c>
      <c r="F590" s="1" t="s">
        <v>2243</v>
      </c>
      <c r="G590" s="1" t="s">
        <v>2242</v>
      </c>
      <c r="H590" s="1" t="s">
        <v>2244</v>
      </c>
      <c r="I590" s="1">
        <v>2015</v>
      </c>
      <c r="J590" s="1" t="s">
        <v>72</v>
      </c>
      <c r="K590"/>
      <c r="L590"/>
      <c r="M590"/>
      <c r="N590" s="1" t="s">
        <v>73</v>
      </c>
      <c r="O590"/>
      <c r="P590"/>
      <c r="Q590"/>
      <c r="R590"/>
      <c r="S590"/>
      <c r="T590"/>
      <c r="U590"/>
      <c r="V590"/>
      <c r="W590"/>
      <c r="X590"/>
      <c r="Y590"/>
      <c r="Z590"/>
      <c r="AA590"/>
      <c r="AB590"/>
      <c r="AC590" s="1" t="s">
        <v>127</v>
      </c>
      <c r="AI590" s="1" t="s">
        <v>88</v>
      </c>
      <c r="AO590" s="1" t="s">
        <v>83</v>
      </c>
      <c r="AP590" s="1" t="s">
        <v>83</v>
      </c>
      <c r="AQ590" s="1" t="s">
        <v>196</v>
      </c>
      <c r="AR590" s="1" t="s">
        <v>105</v>
      </c>
      <c r="AS590" s="1" t="s">
        <v>87</v>
      </c>
      <c r="AU590" s="1" t="s">
        <v>88</v>
      </c>
      <c r="AV590" s="1" t="s">
        <v>87</v>
      </c>
      <c r="AX590" s="1" t="s">
        <v>88</v>
      </c>
      <c r="AZ590" s="1" t="s">
        <v>89</v>
      </c>
      <c r="BA590" s="1" t="s">
        <v>89</v>
      </c>
      <c r="BB590" s="1" t="s">
        <v>665</v>
      </c>
      <c r="BC590" s="1" t="s">
        <v>665</v>
      </c>
      <c r="BD590" s="1" t="s">
        <v>144</v>
      </c>
      <c r="BE590" s="1" t="s">
        <v>93</v>
      </c>
      <c r="BF590" s="1" t="s">
        <v>93</v>
      </c>
      <c r="BG590" s="1" t="s">
        <v>93</v>
      </c>
      <c r="BH590" s="1" t="s">
        <v>92</v>
      </c>
      <c r="BI590" s="1" t="s">
        <v>93</v>
      </c>
      <c r="BJ590" s="1" t="s">
        <v>92</v>
      </c>
      <c r="BK590" s="1" t="s">
        <v>138</v>
      </c>
      <c r="BL590" s="1" t="s">
        <v>94</v>
      </c>
      <c r="BM590" s="1" t="s">
        <v>109</v>
      </c>
      <c r="BN590" s="1" t="s">
        <v>102</v>
      </c>
      <c r="BO590" s="1" t="s">
        <v>78</v>
      </c>
      <c r="BP590" s="1" t="s">
        <v>660</v>
      </c>
      <c r="BR590" s="1" t="s">
        <v>2245</v>
      </c>
    </row>
    <row r="591" spans="2:70" ht="14.85" customHeight="1">
      <c r="B591" s="1">
        <v>1251</v>
      </c>
      <c r="C591" s="1" t="s">
        <v>2246</v>
      </c>
      <c r="D591" s="1">
        <v>6</v>
      </c>
      <c r="E591" s="1" t="s">
        <v>68</v>
      </c>
      <c r="F591" s="1" t="s">
        <v>2247</v>
      </c>
      <c r="G591" s="1" t="s">
        <v>2246</v>
      </c>
      <c r="H591" s="1" t="s">
        <v>2248</v>
      </c>
      <c r="I591" s="1">
        <v>2003</v>
      </c>
      <c r="J591" s="1" t="s">
        <v>709</v>
      </c>
      <c r="K591" s="1" t="s">
        <v>354</v>
      </c>
      <c r="L591"/>
      <c r="M591"/>
      <c r="N591"/>
      <c r="O591"/>
      <c r="P591"/>
      <c r="Q591"/>
      <c r="R591"/>
      <c r="S591"/>
      <c r="T591"/>
      <c r="U591"/>
      <c r="V591"/>
      <c r="W591"/>
      <c r="X591"/>
      <c r="Y591"/>
      <c r="Z591"/>
      <c r="AA591"/>
      <c r="AB591"/>
      <c r="AC591" s="1" t="s">
        <v>148</v>
      </c>
      <c r="AE591" s="1" t="s">
        <v>162</v>
      </c>
      <c r="AF591" s="1" t="s">
        <v>76</v>
      </c>
      <c r="AG591" s="1" t="s">
        <v>77</v>
      </c>
      <c r="AI591" s="1" t="s">
        <v>87</v>
      </c>
      <c r="AJ591" s="1" t="s">
        <v>79</v>
      </c>
      <c r="AK591" s="1" t="s">
        <v>80</v>
      </c>
      <c r="AM591" s="1" t="s">
        <v>222</v>
      </c>
      <c r="AN591" s="1" t="s">
        <v>664</v>
      </c>
      <c r="AO591" s="1" t="s">
        <v>104</v>
      </c>
      <c r="AP591" s="1" t="s">
        <v>84</v>
      </c>
      <c r="AQ591" s="1" t="s">
        <v>85</v>
      </c>
      <c r="AR591" s="1" t="s">
        <v>86</v>
      </c>
      <c r="AS591" s="1" t="s">
        <v>87</v>
      </c>
      <c r="AU591" s="1" t="s">
        <v>88</v>
      </c>
      <c r="AV591" s="1" t="s">
        <v>78</v>
      </c>
      <c r="AW591" s="1" t="s">
        <v>119</v>
      </c>
      <c r="AX591" s="1" t="s">
        <v>87</v>
      </c>
      <c r="AY591" s="1" t="s">
        <v>107</v>
      </c>
      <c r="AZ591" s="1" t="s">
        <v>89</v>
      </c>
      <c r="BA591" s="1" t="s">
        <v>89</v>
      </c>
      <c r="BB591" s="1" t="s">
        <v>665</v>
      </c>
      <c r="BC591" s="1" t="s">
        <v>230</v>
      </c>
      <c r="BD591" s="1" t="s">
        <v>137</v>
      </c>
      <c r="BE591" s="1" t="s">
        <v>92</v>
      </c>
      <c r="BF591" s="1" t="s">
        <v>93</v>
      </c>
      <c r="BG591" s="1" t="s">
        <v>92</v>
      </c>
      <c r="BH591" s="1" t="s">
        <v>92</v>
      </c>
      <c r="BI591" s="1" t="s">
        <v>93</v>
      </c>
      <c r="BJ591" s="1" t="s">
        <v>93</v>
      </c>
      <c r="BK591" s="1" t="s">
        <v>138</v>
      </c>
      <c r="BL591" s="1" t="s">
        <v>138</v>
      </c>
      <c r="BM591" s="1" t="s">
        <v>686</v>
      </c>
      <c r="BN591" s="1" t="s">
        <v>139</v>
      </c>
      <c r="BO591" s="1" t="s">
        <v>78</v>
      </c>
      <c r="BP591" s="1" t="s">
        <v>687</v>
      </c>
    </row>
    <row r="592" spans="2:70" ht="14.85" customHeight="1">
      <c r="B592" s="1">
        <v>1256</v>
      </c>
      <c r="C592" s="1" t="s">
        <v>2249</v>
      </c>
      <c r="D592" s="1">
        <v>6</v>
      </c>
      <c r="E592" s="1" t="s">
        <v>68</v>
      </c>
      <c r="F592" s="1" t="s">
        <v>2250</v>
      </c>
      <c r="G592" s="1" t="s">
        <v>2249</v>
      </c>
      <c r="H592" s="1" t="s">
        <v>2251</v>
      </c>
      <c r="I592" s="1">
        <v>1994</v>
      </c>
      <c r="J592" s="1" t="s">
        <v>95</v>
      </c>
      <c r="K592"/>
      <c r="L592"/>
      <c r="M592"/>
      <c r="N592"/>
      <c r="O592"/>
      <c r="P592"/>
      <c r="Q592"/>
      <c r="R592"/>
      <c r="S592"/>
      <c r="T592"/>
      <c r="U592"/>
      <c r="V592"/>
      <c r="W592"/>
      <c r="X592"/>
      <c r="Y592"/>
      <c r="Z592"/>
      <c r="AA592" s="1" t="s">
        <v>684</v>
      </c>
      <c r="AB592" s="1"/>
      <c r="AC592" s="1" t="s">
        <v>148</v>
      </c>
      <c r="AE592" s="1" t="s">
        <v>87</v>
      </c>
      <c r="AF592" s="1" t="s">
        <v>76</v>
      </c>
      <c r="AG592" s="1" t="s">
        <v>77</v>
      </c>
      <c r="AI592" s="1" t="s">
        <v>87</v>
      </c>
      <c r="AJ592" s="1" t="s">
        <v>116</v>
      </c>
      <c r="AK592" s="1" t="s">
        <v>80</v>
      </c>
      <c r="AN592" s="1" t="s">
        <v>657</v>
      </c>
      <c r="AO592" s="1" t="s">
        <v>102</v>
      </c>
      <c r="AP592" s="1" t="s">
        <v>104</v>
      </c>
      <c r="AQ592" s="1" t="s">
        <v>102</v>
      </c>
      <c r="AR592" s="1" t="s">
        <v>105</v>
      </c>
      <c r="AS592" s="1" t="s">
        <v>87</v>
      </c>
      <c r="AU592" s="1" t="s">
        <v>88</v>
      </c>
      <c r="AV592" s="1" t="s">
        <v>78</v>
      </c>
      <c r="AW592" s="1" t="s">
        <v>158</v>
      </c>
      <c r="AX592" s="1" t="s">
        <v>87</v>
      </c>
      <c r="AY592" s="1" t="s">
        <v>107</v>
      </c>
      <c r="AZ592" s="1" t="s">
        <v>89</v>
      </c>
      <c r="BA592" s="1" t="s">
        <v>183</v>
      </c>
      <c r="BB592" s="1" t="s">
        <v>665</v>
      </c>
      <c r="BC592" s="1" t="s">
        <v>659</v>
      </c>
      <c r="BD592" s="1" t="s">
        <v>137</v>
      </c>
      <c r="BE592" s="1" t="s">
        <v>93</v>
      </c>
      <c r="BF592" s="1" t="s">
        <v>93</v>
      </c>
      <c r="BG592" s="1" t="s">
        <v>92</v>
      </c>
      <c r="BH592" s="1" t="s">
        <v>92</v>
      </c>
      <c r="BI592" s="1" t="s">
        <v>92</v>
      </c>
      <c r="BJ592" s="1" t="s">
        <v>92</v>
      </c>
      <c r="BK592" s="1" t="s">
        <v>94</v>
      </c>
      <c r="BL592" s="1" t="s">
        <v>138</v>
      </c>
      <c r="BM592" s="1" t="s">
        <v>672</v>
      </c>
      <c r="BN592" s="1" t="s">
        <v>139</v>
      </c>
      <c r="BO592" s="1" t="s">
        <v>78</v>
      </c>
      <c r="BP592" s="1" t="s">
        <v>687</v>
      </c>
    </row>
    <row r="593" spans="2:70" ht="14.85" customHeight="1">
      <c r="B593" s="1">
        <v>1258</v>
      </c>
      <c r="C593" s="1" t="s">
        <v>2252</v>
      </c>
      <c r="D593" s="1">
        <v>6</v>
      </c>
      <c r="E593" s="1" t="s">
        <v>68</v>
      </c>
      <c r="F593" s="1" t="s">
        <v>2253</v>
      </c>
      <c r="G593" s="1" t="s">
        <v>2252</v>
      </c>
      <c r="H593" s="1" t="s">
        <v>2254</v>
      </c>
      <c r="I593" s="1">
        <v>2015</v>
      </c>
      <c r="J593" s="1" t="s">
        <v>1127</v>
      </c>
      <c r="K593"/>
      <c r="L593"/>
      <c r="M593"/>
      <c r="N593"/>
      <c r="O593"/>
      <c r="P593"/>
      <c r="Q593" s="1" t="s">
        <v>346</v>
      </c>
      <c r="R593"/>
      <c r="S593"/>
      <c r="T593"/>
      <c r="U593"/>
      <c r="V593"/>
      <c r="W593"/>
      <c r="X593"/>
      <c r="Y593"/>
      <c r="Z593"/>
      <c r="AA593"/>
      <c r="AB593"/>
      <c r="AC593" s="1" t="s">
        <v>127</v>
      </c>
      <c r="AI593" s="1" t="s">
        <v>88</v>
      </c>
      <c r="AO593" s="1" t="s">
        <v>84</v>
      </c>
      <c r="AP593" s="1" t="s">
        <v>104</v>
      </c>
      <c r="AQ593" s="1" t="s">
        <v>118</v>
      </c>
      <c r="AR593" s="1" t="s">
        <v>105</v>
      </c>
      <c r="AS593" s="1" t="s">
        <v>87</v>
      </c>
      <c r="AU593" s="1" t="s">
        <v>88</v>
      </c>
      <c r="AV593" s="1" t="s">
        <v>87</v>
      </c>
      <c r="AX593" s="1" t="s">
        <v>88</v>
      </c>
      <c r="AZ593" s="1" t="s">
        <v>183</v>
      </c>
      <c r="BA593" s="1" t="s">
        <v>89</v>
      </c>
      <c r="BB593" s="1" t="s">
        <v>230</v>
      </c>
      <c r="BC593" s="1" t="s">
        <v>230</v>
      </c>
      <c r="BD593" s="1" t="s">
        <v>137</v>
      </c>
      <c r="BE593" s="1" t="s">
        <v>92</v>
      </c>
      <c r="BF593" s="1" t="s">
        <v>123</v>
      </c>
      <c r="BG593" s="1" t="s">
        <v>92</v>
      </c>
      <c r="BH593" s="1" t="s">
        <v>93</v>
      </c>
      <c r="BI593" s="1" t="s">
        <v>191</v>
      </c>
      <c r="BJ593" s="1" t="s">
        <v>93</v>
      </c>
      <c r="BK593" s="1" t="s">
        <v>138</v>
      </c>
      <c r="BL593" s="1" t="s">
        <v>138</v>
      </c>
      <c r="BM593" s="1" t="s">
        <v>109</v>
      </c>
      <c r="BN593" s="1" t="s">
        <v>192</v>
      </c>
      <c r="BO593" s="1" t="s">
        <v>78</v>
      </c>
      <c r="BP593" s="1" t="s">
        <v>156</v>
      </c>
      <c r="BQ593" s="1" t="s">
        <v>2255</v>
      </c>
      <c r="BR593" s="1" t="s">
        <v>2256</v>
      </c>
    </row>
    <row r="594" spans="2:70" ht="14.85" customHeight="1">
      <c r="B594" s="1">
        <v>1267</v>
      </c>
      <c r="C594" s="1" t="s">
        <v>2257</v>
      </c>
      <c r="D594" s="1">
        <v>6</v>
      </c>
      <c r="E594" s="1" t="s">
        <v>68</v>
      </c>
      <c r="F594" s="1" t="s">
        <v>2258</v>
      </c>
      <c r="G594" s="1" t="s">
        <v>2257</v>
      </c>
      <c r="H594" s="1" t="s">
        <v>2259</v>
      </c>
      <c r="I594" s="1">
        <v>2000</v>
      </c>
      <c r="J594" s="1" t="s">
        <v>709</v>
      </c>
      <c r="K594" s="1" t="s">
        <v>354</v>
      </c>
      <c r="L594"/>
      <c r="M594"/>
      <c r="N594"/>
      <c r="O594"/>
      <c r="P594"/>
      <c r="Q594"/>
      <c r="R594"/>
      <c r="S594"/>
      <c r="T594"/>
      <c r="U594"/>
      <c r="V594"/>
      <c r="W594"/>
      <c r="X594"/>
      <c r="Y594"/>
      <c r="Z594"/>
      <c r="AA594"/>
      <c r="AB594"/>
      <c r="AC594" s="1" t="s">
        <v>148</v>
      </c>
      <c r="AE594" s="1" t="s">
        <v>87</v>
      </c>
      <c r="AF594" s="1" t="s">
        <v>100</v>
      </c>
      <c r="AG594" s="1" t="s">
        <v>77</v>
      </c>
      <c r="AI594" s="1" t="s">
        <v>87</v>
      </c>
      <c r="AJ594" s="1" t="s">
        <v>79</v>
      </c>
      <c r="AK594" s="1" t="s">
        <v>156</v>
      </c>
      <c r="AL594" s="1" t="s">
        <v>2260</v>
      </c>
      <c r="AN594" s="1" t="s">
        <v>718</v>
      </c>
      <c r="AO594" s="1" t="s">
        <v>83</v>
      </c>
      <c r="AP594" s="1" t="s">
        <v>104</v>
      </c>
      <c r="AQ594" s="1" t="s">
        <v>118</v>
      </c>
      <c r="AR594" s="1" t="s">
        <v>130</v>
      </c>
      <c r="AS594" s="1" t="s">
        <v>78</v>
      </c>
      <c r="AT594" s="1" t="s">
        <v>237</v>
      </c>
      <c r="AU594" s="1" t="s">
        <v>87</v>
      </c>
      <c r="AV594" s="1" t="s">
        <v>78</v>
      </c>
      <c r="AW594" s="1" t="s">
        <v>158</v>
      </c>
      <c r="AX594" s="1" t="s">
        <v>87</v>
      </c>
      <c r="AY594" s="1" t="s">
        <v>159</v>
      </c>
      <c r="AZ594" s="1" t="s">
        <v>89</v>
      </c>
      <c r="BA594" s="1" t="s">
        <v>89</v>
      </c>
      <c r="BB594" s="1" t="s">
        <v>665</v>
      </c>
      <c r="BC594" s="1" t="s">
        <v>665</v>
      </c>
      <c r="BD594" s="1" t="s">
        <v>91</v>
      </c>
      <c r="BE594" s="1" t="s">
        <v>92</v>
      </c>
      <c r="BF594" s="1" t="s">
        <v>92</v>
      </c>
      <c r="BG594" s="1" t="s">
        <v>93</v>
      </c>
      <c r="BH594" s="1" t="s">
        <v>93</v>
      </c>
      <c r="BI594" s="1" t="s">
        <v>93</v>
      </c>
      <c r="BJ594" s="1" t="s">
        <v>93</v>
      </c>
      <c r="BK594" s="1" t="s">
        <v>138</v>
      </c>
      <c r="BL594" s="1" t="s">
        <v>138</v>
      </c>
      <c r="BM594" s="1" t="s">
        <v>695</v>
      </c>
      <c r="BN594" s="1" t="s">
        <v>208</v>
      </c>
      <c r="BO594" s="1" t="s">
        <v>78</v>
      </c>
      <c r="BP594" s="1" t="s">
        <v>660</v>
      </c>
    </row>
    <row r="595" spans="2:70" ht="14.85" customHeight="1">
      <c r="B595" s="1">
        <v>1273</v>
      </c>
      <c r="C595" s="1" t="s">
        <v>2261</v>
      </c>
      <c r="D595" s="1">
        <v>6</v>
      </c>
      <c r="E595" s="1" t="s">
        <v>68</v>
      </c>
      <c r="F595" s="1" t="s">
        <v>2262</v>
      </c>
      <c r="G595" s="1" t="s">
        <v>2261</v>
      </c>
      <c r="H595" s="1" t="s">
        <v>2263</v>
      </c>
      <c r="I595" s="1">
        <v>2013</v>
      </c>
      <c r="J595" s="1" t="s">
        <v>126</v>
      </c>
      <c r="K595"/>
      <c r="L595"/>
      <c r="M595"/>
      <c r="N595"/>
      <c r="O595"/>
      <c r="P595" s="1" t="s">
        <v>99</v>
      </c>
      <c r="Q595"/>
      <c r="R595"/>
      <c r="S595"/>
      <c r="T595"/>
      <c r="U595"/>
      <c r="V595"/>
      <c r="W595"/>
      <c r="X595"/>
      <c r="Y595"/>
      <c r="Z595"/>
      <c r="AA595"/>
      <c r="AB595"/>
      <c r="AC595" s="1" t="s">
        <v>148</v>
      </c>
      <c r="AE595" s="1" t="s">
        <v>75</v>
      </c>
      <c r="AF595" s="1" t="s">
        <v>100</v>
      </c>
      <c r="AG595" s="1" t="s">
        <v>521</v>
      </c>
      <c r="AI595" s="1" t="s">
        <v>78</v>
      </c>
      <c r="AJ595" s="1" t="s">
        <v>165</v>
      </c>
      <c r="AK595" s="1" t="s">
        <v>102</v>
      </c>
      <c r="AM595" s="1" t="s">
        <v>81</v>
      </c>
      <c r="AN595" s="1" t="s">
        <v>657</v>
      </c>
      <c r="AO595" s="1" t="s">
        <v>83</v>
      </c>
      <c r="AP595" s="1" t="s">
        <v>83</v>
      </c>
      <c r="AQ595" s="1" t="s">
        <v>196</v>
      </c>
      <c r="AR595" s="1" t="s">
        <v>105</v>
      </c>
      <c r="AS595" s="1" t="s">
        <v>87</v>
      </c>
      <c r="AU595" s="1" t="s">
        <v>88</v>
      </c>
      <c r="AV595" s="1" t="s">
        <v>87</v>
      </c>
      <c r="AX595" s="1" t="s">
        <v>88</v>
      </c>
      <c r="AZ595" s="1" t="s">
        <v>185</v>
      </c>
      <c r="BA595" s="1" t="s">
        <v>185</v>
      </c>
      <c r="BB595" s="1" t="s">
        <v>659</v>
      </c>
      <c r="BC595" s="1" t="s">
        <v>659</v>
      </c>
      <c r="BD595" s="1" t="s">
        <v>91</v>
      </c>
      <c r="BE595" s="1" t="s">
        <v>93</v>
      </c>
      <c r="BF595" s="1" t="s">
        <v>93</v>
      </c>
      <c r="BG595" s="1" t="s">
        <v>93</v>
      </c>
      <c r="BH595" s="1" t="s">
        <v>93</v>
      </c>
      <c r="BI595" s="1" t="s">
        <v>93</v>
      </c>
      <c r="BJ595" s="1" t="s">
        <v>93</v>
      </c>
      <c r="BK595" s="1" t="s">
        <v>138</v>
      </c>
      <c r="BL595" s="1" t="s">
        <v>138</v>
      </c>
      <c r="BM595" s="1" t="s">
        <v>691</v>
      </c>
      <c r="BN595" s="1" t="s">
        <v>125</v>
      </c>
      <c r="BO595" s="1" t="s">
        <v>78</v>
      </c>
      <c r="BP595" s="1" t="s">
        <v>677</v>
      </c>
    </row>
    <row r="596" spans="2:70" ht="14.85" customHeight="1">
      <c r="B596" s="1">
        <v>1287</v>
      </c>
      <c r="C596" s="1" t="s">
        <v>2264</v>
      </c>
      <c r="D596" s="1">
        <v>6</v>
      </c>
      <c r="E596" s="1" t="s">
        <v>68</v>
      </c>
      <c r="F596" s="1" t="s">
        <v>2265</v>
      </c>
      <c r="G596" s="1" t="s">
        <v>2264</v>
      </c>
      <c r="H596" s="1" t="s">
        <v>2266</v>
      </c>
      <c r="I596" s="1">
        <v>1994</v>
      </c>
      <c r="J596" s="1" t="s">
        <v>95</v>
      </c>
      <c r="K596"/>
      <c r="L596"/>
      <c r="M596"/>
      <c r="N596"/>
      <c r="O596"/>
      <c r="P596"/>
      <c r="Q596"/>
      <c r="R596"/>
      <c r="S596"/>
      <c r="T596"/>
      <c r="U596"/>
      <c r="V596"/>
      <c r="W596"/>
      <c r="X596"/>
      <c r="Y596"/>
      <c r="Z596"/>
      <c r="AA596" s="1" t="s">
        <v>391</v>
      </c>
      <c r="AB596" s="1"/>
      <c r="AC596" s="1" t="s">
        <v>148</v>
      </c>
      <c r="AE596" s="1" t="s">
        <v>87</v>
      </c>
      <c r="AF596" s="1" t="s">
        <v>175</v>
      </c>
      <c r="AG596" s="1" t="s">
        <v>77</v>
      </c>
      <c r="AI596" s="1" t="s">
        <v>78</v>
      </c>
      <c r="AJ596" s="1" t="s">
        <v>116</v>
      </c>
      <c r="AK596" s="1" t="s">
        <v>166</v>
      </c>
      <c r="AN596" s="1" t="s">
        <v>657</v>
      </c>
      <c r="AO596" s="1" t="s">
        <v>136</v>
      </c>
      <c r="AP596" s="1" t="s">
        <v>83</v>
      </c>
      <c r="AQ596" s="1" t="s">
        <v>118</v>
      </c>
      <c r="AR596" s="1" t="s">
        <v>169</v>
      </c>
      <c r="AS596" s="1" t="s">
        <v>87</v>
      </c>
      <c r="AU596" s="1" t="s">
        <v>88</v>
      </c>
      <c r="AV596" s="1" t="s">
        <v>78</v>
      </c>
      <c r="AW596" s="1" t="s">
        <v>119</v>
      </c>
      <c r="AX596" s="1" t="s">
        <v>87</v>
      </c>
      <c r="AY596" s="1" t="s">
        <v>107</v>
      </c>
      <c r="AZ596" s="1" t="s">
        <v>89</v>
      </c>
      <c r="BA596" s="1" t="s">
        <v>89</v>
      </c>
      <c r="BB596" s="1" t="s">
        <v>658</v>
      </c>
      <c r="BC596" s="1" t="s">
        <v>665</v>
      </c>
      <c r="BD596" s="1" t="s">
        <v>137</v>
      </c>
      <c r="BE596" s="1" t="s">
        <v>93</v>
      </c>
      <c r="BF596" s="1" t="s">
        <v>93</v>
      </c>
      <c r="BG596" s="1" t="s">
        <v>93</v>
      </c>
      <c r="BH596" s="1" t="s">
        <v>93</v>
      </c>
      <c r="BI596" s="1" t="s">
        <v>93</v>
      </c>
      <c r="BJ596" s="1" t="s">
        <v>93</v>
      </c>
      <c r="BK596" s="1" t="s">
        <v>94</v>
      </c>
      <c r="BL596" s="1" t="s">
        <v>138</v>
      </c>
      <c r="BM596" s="1" t="s">
        <v>672</v>
      </c>
      <c r="BN596" s="1" t="s">
        <v>139</v>
      </c>
      <c r="BO596" s="1" t="s">
        <v>87</v>
      </c>
    </row>
    <row r="597" spans="2:70" ht="14.85" customHeight="1">
      <c r="B597" s="1">
        <v>1288</v>
      </c>
      <c r="C597" s="1" t="s">
        <v>2267</v>
      </c>
      <c r="D597" s="1">
        <v>6</v>
      </c>
      <c r="E597" s="1" t="s">
        <v>68</v>
      </c>
      <c r="F597" s="1" t="s">
        <v>2268</v>
      </c>
      <c r="G597" s="1" t="s">
        <v>2267</v>
      </c>
      <c r="H597" s="1" t="s">
        <v>2269</v>
      </c>
      <c r="I597" s="1">
        <v>2008</v>
      </c>
      <c r="J597" s="1" t="s">
        <v>95</v>
      </c>
      <c r="K597"/>
      <c r="L597"/>
      <c r="M597"/>
      <c r="N597"/>
      <c r="O597"/>
      <c r="P597"/>
      <c r="Q597"/>
      <c r="R597"/>
      <c r="S597"/>
      <c r="T597"/>
      <c r="U597"/>
      <c r="V597"/>
      <c r="W597"/>
      <c r="X597"/>
      <c r="Y597"/>
      <c r="Z597"/>
      <c r="AA597" s="1" t="s">
        <v>227</v>
      </c>
      <c r="AB597" s="1"/>
      <c r="AC597" s="1" t="s">
        <v>148</v>
      </c>
      <c r="AE597" s="1" t="s">
        <v>162</v>
      </c>
      <c r="AF597" s="1" t="s">
        <v>175</v>
      </c>
      <c r="AG597" s="1" t="s">
        <v>164</v>
      </c>
      <c r="AI597" s="1" t="s">
        <v>87</v>
      </c>
      <c r="AJ597" s="1" t="s">
        <v>309</v>
      </c>
      <c r="AK597" s="1" t="s">
        <v>80</v>
      </c>
      <c r="AM597" s="1" t="s">
        <v>81</v>
      </c>
      <c r="AN597" s="1" t="s">
        <v>739</v>
      </c>
      <c r="AO597" s="1" t="s">
        <v>83</v>
      </c>
      <c r="AP597" s="1" t="s">
        <v>104</v>
      </c>
      <c r="AQ597" s="1" t="s">
        <v>85</v>
      </c>
      <c r="AR597" s="1" t="s">
        <v>105</v>
      </c>
      <c r="AS597" s="1" t="s">
        <v>87</v>
      </c>
      <c r="AU597" s="1" t="s">
        <v>88</v>
      </c>
      <c r="AV597" s="1" t="s">
        <v>87</v>
      </c>
      <c r="AX597" s="1" t="s">
        <v>88</v>
      </c>
      <c r="AZ597" s="1" t="s">
        <v>89</v>
      </c>
      <c r="BA597" s="1" t="s">
        <v>89</v>
      </c>
      <c r="BB597" s="1" t="s">
        <v>659</v>
      </c>
      <c r="BC597" s="1" t="s">
        <v>230</v>
      </c>
      <c r="BD597" s="1" t="s">
        <v>91</v>
      </c>
      <c r="BE597" s="1" t="s">
        <v>93</v>
      </c>
      <c r="BF597" s="1" t="s">
        <v>93</v>
      </c>
      <c r="BG597" s="1" t="s">
        <v>93</v>
      </c>
      <c r="BH597" s="1" t="s">
        <v>92</v>
      </c>
      <c r="BI597" s="1" t="s">
        <v>92</v>
      </c>
      <c r="BJ597" s="1" t="s">
        <v>92</v>
      </c>
      <c r="BK597" s="1" t="s">
        <v>138</v>
      </c>
      <c r="BL597" s="1" t="s">
        <v>138</v>
      </c>
      <c r="BM597" s="1" t="s">
        <v>691</v>
      </c>
      <c r="BN597" s="1" t="s">
        <v>418</v>
      </c>
      <c r="BO597" s="1" t="s">
        <v>78</v>
      </c>
      <c r="BP597" s="1" t="s">
        <v>660</v>
      </c>
    </row>
    <row r="598" spans="2:70" ht="14.85" customHeight="1">
      <c r="B598" s="1">
        <v>1289</v>
      </c>
      <c r="C598" s="1" t="s">
        <v>2270</v>
      </c>
      <c r="D598" s="1">
        <v>6</v>
      </c>
      <c r="E598" s="1" t="s">
        <v>68</v>
      </c>
      <c r="F598" s="1" t="s">
        <v>2271</v>
      </c>
      <c r="G598" s="1" t="s">
        <v>2270</v>
      </c>
      <c r="H598" s="1" t="s">
        <v>2272</v>
      </c>
      <c r="I598" s="1">
        <v>2013</v>
      </c>
      <c r="J598" s="1" t="s">
        <v>305</v>
      </c>
      <c r="K598"/>
      <c r="L598"/>
      <c r="M598"/>
      <c r="N598"/>
      <c r="O598"/>
      <c r="P598"/>
      <c r="Q598"/>
      <c r="R598"/>
      <c r="S598"/>
      <c r="T598"/>
      <c r="U598"/>
      <c r="V598"/>
      <c r="W598" s="1" t="s">
        <v>391</v>
      </c>
      <c r="X598"/>
      <c r="Y598"/>
      <c r="Z598"/>
      <c r="AA598"/>
      <c r="AB598"/>
      <c r="AC598" s="1" t="s">
        <v>135</v>
      </c>
      <c r="AI598" s="1" t="s">
        <v>88</v>
      </c>
      <c r="AO598" s="1" t="s">
        <v>83</v>
      </c>
      <c r="AP598" s="1" t="s">
        <v>104</v>
      </c>
      <c r="AQ598" s="1" t="s">
        <v>196</v>
      </c>
      <c r="AR598" s="1" t="s">
        <v>105</v>
      </c>
      <c r="AS598" s="1" t="s">
        <v>87</v>
      </c>
      <c r="AU598" s="1" t="s">
        <v>88</v>
      </c>
      <c r="AV598" s="1" t="s">
        <v>78</v>
      </c>
      <c r="AW598" s="1" t="s">
        <v>119</v>
      </c>
      <c r="AX598" s="1" t="s">
        <v>87</v>
      </c>
      <c r="AY598" s="1" t="s">
        <v>107</v>
      </c>
      <c r="AZ598" s="1" t="s">
        <v>89</v>
      </c>
      <c r="BA598" s="1" t="s">
        <v>89</v>
      </c>
      <c r="BB598" s="1" t="s">
        <v>230</v>
      </c>
      <c r="BC598" s="1" t="s">
        <v>659</v>
      </c>
      <c r="BD598" s="1" t="s">
        <v>137</v>
      </c>
      <c r="BE598" s="1" t="s">
        <v>92</v>
      </c>
      <c r="BF598" s="1" t="s">
        <v>122</v>
      </c>
      <c r="BG598" s="1" t="s">
        <v>92</v>
      </c>
      <c r="BH598" s="1" t="s">
        <v>92</v>
      </c>
      <c r="BI598" s="1" t="s">
        <v>92</v>
      </c>
      <c r="BJ598" s="1" t="s">
        <v>93</v>
      </c>
      <c r="BK598" s="1" t="s">
        <v>94</v>
      </c>
      <c r="BL598" s="1" t="s">
        <v>94</v>
      </c>
      <c r="BM598" s="1" t="s">
        <v>691</v>
      </c>
      <c r="BN598" s="1" t="s">
        <v>192</v>
      </c>
      <c r="BO598" s="1" t="s">
        <v>78</v>
      </c>
      <c r="BP598" s="1" t="s">
        <v>687</v>
      </c>
    </row>
    <row r="599" spans="2:70" ht="14.85" customHeight="1">
      <c r="B599" s="1">
        <v>1295</v>
      </c>
      <c r="C599" s="1" t="s">
        <v>2273</v>
      </c>
      <c r="D599" s="1">
        <v>6</v>
      </c>
      <c r="E599" s="1" t="s">
        <v>68</v>
      </c>
      <c r="F599" s="1" t="s">
        <v>2274</v>
      </c>
      <c r="G599" s="1" t="s">
        <v>2273</v>
      </c>
      <c r="H599" s="1" t="s">
        <v>2275</v>
      </c>
      <c r="I599" s="1">
        <v>2012</v>
      </c>
      <c r="J599" s="1" t="s">
        <v>95</v>
      </c>
      <c r="K599"/>
      <c r="L599"/>
      <c r="M599"/>
      <c r="N599"/>
      <c r="O599"/>
      <c r="P599"/>
      <c r="Q599"/>
      <c r="R599"/>
      <c r="S599"/>
      <c r="T599"/>
      <c r="U599"/>
      <c r="V599"/>
      <c r="W599"/>
      <c r="X599"/>
      <c r="Y599"/>
      <c r="Z599"/>
      <c r="AA599" s="1" t="s">
        <v>684</v>
      </c>
      <c r="AB599" s="1"/>
      <c r="AC599" s="1" t="s">
        <v>135</v>
      </c>
      <c r="AI599" s="1" t="s">
        <v>88</v>
      </c>
      <c r="AO599" s="1" t="s">
        <v>83</v>
      </c>
      <c r="AP599" s="1" t="s">
        <v>104</v>
      </c>
      <c r="AQ599" s="1" t="s">
        <v>118</v>
      </c>
      <c r="AR599" s="1" t="s">
        <v>105</v>
      </c>
      <c r="AS599" s="1" t="s">
        <v>87</v>
      </c>
      <c r="AU599" s="1" t="s">
        <v>88</v>
      </c>
      <c r="AV599" s="1" t="s">
        <v>78</v>
      </c>
      <c r="AW599" s="1" t="s">
        <v>119</v>
      </c>
      <c r="AX599" s="1" t="s">
        <v>87</v>
      </c>
      <c r="AY599" s="1" t="s">
        <v>159</v>
      </c>
      <c r="AZ599" s="1" t="s">
        <v>183</v>
      </c>
      <c r="BA599" s="1" t="s">
        <v>89</v>
      </c>
      <c r="BB599" s="1" t="s">
        <v>665</v>
      </c>
      <c r="BC599" s="1" t="s">
        <v>659</v>
      </c>
      <c r="BD599" s="1" t="s">
        <v>91</v>
      </c>
      <c r="BE599" s="1" t="s">
        <v>93</v>
      </c>
      <c r="BF599" s="1" t="s">
        <v>92</v>
      </c>
      <c r="BG599" s="1" t="s">
        <v>93</v>
      </c>
      <c r="BH599" s="1" t="s">
        <v>93</v>
      </c>
      <c r="BI599" s="1" t="s">
        <v>93</v>
      </c>
      <c r="BJ599" s="1" t="s">
        <v>93</v>
      </c>
      <c r="BK599" s="1" t="s">
        <v>94</v>
      </c>
      <c r="BL599" s="1" t="s">
        <v>138</v>
      </c>
      <c r="BM599" s="1" t="s">
        <v>691</v>
      </c>
      <c r="BN599" s="1" t="s">
        <v>192</v>
      </c>
      <c r="BO599" s="1" t="s">
        <v>87</v>
      </c>
      <c r="BR599" s="1" t="s">
        <v>2276</v>
      </c>
    </row>
    <row r="600" spans="2:70" ht="14.85" customHeight="1">
      <c r="B600" s="1">
        <v>1298</v>
      </c>
      <c r="C600" s="1" t="s">
        <v>2277</v>
      </c>
      <c r="D600" s="1">
        <v>6</v>
      </c>
      <c r="E600" s="1" t="s">
        <v>68</v>
      </c>
      <c r="F600" s="1" t="s">
        <v>2278</v>
      </c>
      <c r="G600" s="1" t="s">
        <v>2277</v>
      </c>
      <c r="H600" s="1" t="s">
        <v>2279</v>
      </c>
      <c r="I600" s="1">
        <v>1978</v>
      </c>
      <c r="J600" s="1" t="s">
        <v>95</v>
      </c>
      <c r="K600"/>
      <c r="L600"/>
      <c r="M600"/>
      <c r="N600"/>
      <c r="O600"/>
      <c r="P600"/>
      <c r="Q600"/>
      <c r="R600"/>
      <c r="S600"/>
      <c r="T600"/>
      <c r="U600"/>
      <c r="V600"/>
      <c r="W600"/>
      <c r="X600"/>
      <c r="Y600"/>
      <c r="Z600"/>
      <c r="AA600" s="1" t="s">
        <v>391</v>
      </c>
      <c r="AB600" s="1"/>
      <c r="AC600" s="1" t="s">
        <v>148</v>
      </c>
      <c r="AE600" s="1" t="s">
        <v>75</v>
      </c>
      <c r="AF600" s="1" t="s">
        <v>76</v>
      </c>
      <c r="AG600" s="1" t="s">
        <v>164</v>
      </c>
      <c r="AI600" s="1" t="s">
        <v>87</v>
      </c>
      <c r="AJ600" s="1" t="s">
        <v>309</v>
      </c>
      <c r="AK600" s="1" t="s">
        <v>156</v>
      </c>
      <c r="AL600" s="1" t="s">
        <v>2280</v>
      </c>
      <c r="AM600" s="1" t="s">
        <v>222</v>
      </c>
      <c r="AN600" s="1" t="s">
        <v>739</v>
      </c>
      <c r="AO600" s="1" t="s">
        <v>83</v>
      </c>
      <c r="AP600" s="1" t="s">
        <v>136</v>
      </c>
      <c r="AQ600" s="1" t="s">
        <v>85</v>
      </c>
      <c r="AR600" s="1" t="s">
        <v>102</v>
      </c>
      <c r="AS600" s="1" t="s">
        <v>78</v>
      </c>
      <c r="AT600" s="1" t="s">
        <v>228</v>
      </c>
      <c r="AU600" s="1" t="s">
        <v>78</v>
      </c>
      <c r="AV600" s="1" t="s">
        <v>78</v>
      </c>
      <c r="AW600" s="1" t="s">
        <v>158</v>
      </c>
      <c r="AX600" s="1" t="s">
        <v>87</v>
      </c>
      <c r="AY600" s="1" t="s">
        <v>107</v>
      </c>
      <c r="AZ600" s="1" t="s">
        <v>89</v>
      </c>
      <c r="BA600" s="1" t="s">
        <v>89</v>
      </c>
      <c r="BB600" s="1" t="s">
        <v>659</v>
      </c>
      <c r="BC600" s="1" t="s">
        <v>698</v>
      </c>
      <c r="BD600" s="1" t="s">
        <v>137</v>
      </c>
      <c r="BE600" s="1" t="s">
        <v>92</v>
      </c>
      <c r="BF600" s="1" t="s">
        <v>93</v>
      </c>
      <c r="BG600" s="1" t="s">
        <v>92</v>
      </c>
      <c r="BH600" s="1" t="s">
        <v>123</v>
      </c>
      <c r="BI600" s="1" t="s">
        <v>93</v>
      </c>
      <c r="BJ600" s="1" t="s">
        <v>92</v>
      </c>
      <c r="BK600" s="1" t="s">
        <v>94</v>
      </c>
      <c r="BL600" s="1" t="s">
        <v>94</v>
      </c>
      <c r="BM600" s="1" t="s">
        <v>672</v>
      </c>
      <c r="BN600" s="1" t="s">
        <v>139</v>
      </c>
      <c r="BO600" s="1" t="s">
        <v>78</v>
      </c>
      <c r="BP600" s="1" t="s">
        <v>687</v>
      </c>
      <c r="BR600" s="1" t="s">
        <v>2281</v>
      </c>
    </row>
    <row r="601" spans="2:70" ht="26.85" customHeight="1">
      <c r="B601" s="1">
        <v>1300</v>
      </c>
      <c r="C601" s="1" t="s">
        <v>2282</v>
      </c>
      <c r="D601" s="1">
        <v>6</v>
      </c>
      <c r="E601" s="1" t="s">
        <v>68</v>
      </c>
      <c r="F601" s="1" t="s">
        <v>2283</v>
      </c>
      <c r="G601" s="1" t="s">
        <v>2282</v>
      </c>
      <c r="H601" s="1" t="s">
        <v>816</v>
      </c>
      <c r="I601" s="1">
        <v>2015</v>
      </c>
      <c r="J601" s="1" t="s">
        <v>126</v>
      </c>
      <c r="K601"/>
      <c r="L601"/>
      <c r="M601"/>
      <c r="N601"/>
      <c r="O601"/>
      <c r="P601" s="1" t="s">
        <v>772</v>
      </c>
      <c r="Q601"/>
      <c r="R601"/>
      <c r="S601"/>
      <c r="T601"/>
      <c r="U601"/>
      <c r="V601"/>
      <c r="W601"/>
      <c r="X601"/>
      <c r="Y601"/>
      <c r="Z601"/>
      <c r="AA601"/>
      <c r="AB601"/>
      <c r="AC601" s="1" t="s">
        <v>135</v>
      </c>
      <c r="AI601" s="1" t="s">
        <v>88</v>
      </c>
      <c r="AO601" s="1" t="s">
        <v>84</v>
      </c>
      <c r="AP601" s="1" t="s">
        <v>104</v>
      </c>
      <c r="AQ601" s="1" t="s">
        <v>85</v>
      </c>
      <c r="AR601" s="1" t="s">
        <v>105</v>
      </c>
      <c r="AS601" s="1" t="s">
        <v>78</v>
      </c>
      <c r="AT601" s="1" t="s">
        <v>207</v>
      </c>
      <c r="AU601" s="1" t="s">
        <v>87</v>
      </c>
      <c r="AV601" s="1" t="s">
        <v>78</v>
      </c>
      <c r="AW601" s="1" t="s">
        <v>106</v>
      </c>
      <c r="AX601" s="1" t="s">
        <v>87</v>
      </c>
      <c r="AY601" s="1" t="s">
        <v>229</v>
      </c>
      <c r="AZ601" s="1" t="s">
        <v>89</v>
      </c>
      <c r="BA601" s="1" t="s">
        <v>89</v>
      </c>
      <c r="BB601" s="1" t="s">
        <v>665</v>
      </c>
      <c r="BC601" s="1" t="s">
        <v>665</v>
      </c>
      <c r="BD601" s="1" t="s">
        <v>91</v>
      </c>
      <c r="BE601" s="1" t="s">
        <v>92</v>
      </c>
      <c r="BF601" s="1" t="s">
        <v>92</v>
      </c>
      <c r="BG601" s="1" t="s">
        <v>92</v>
      </c>
      <c r="BH601" s="1" t="s">
        <v>92</v>
      </c>
      <c r="BI601" s="1" t="s">
        <v>123</v>
      </c>
      <c r="BJ601" s="1" t="s">
        <v>92</v>
      </c>
      <c r="BK601" s="1" t="s">
        <v>94</v>
      </c>
      <c r="BL601" s="1" t="s">
        <v>94</v>
      </c>
      <c r="BM601" s="1" t="s">
        <v>691</v>
      </c>
      <c r="BN601" s="1" t="s">
        <v>192</v>
      </c>
      <c r="BO601" s="1" t="s">
        <v>87</v>
      </c>
    </row>
    <row r="602" spans="2:70" ht="14.85" customHeight="1">
      <c r="B602" s="1">
        <v>1305</v>
      </c>
      <c r="C602" s="1" t="s">
        <v>2284</v>
      </c>
      <c r="D602" s="1">
        <v>6</v>
      </c>
      <c r="E602" s="1" t="s">
        <v>68</v>
      </c>
      <c r="F602" s="1" t="s">
        <v>2285</v>
      </c>
      <c r="G602" s="1" t="s">
        <v>2284</v>
      </c>
      <c r="H602" s="1" t="s">
        <v>2286</v>
      </c>
      <c r="I602" s="1">
        <v>2009</v>
      </c>
      <c r="J602" s="1" t="s">
        <v>161</v>
      </c>
      <c r="K602"/>
      <c r="L602"/>
      <c r="M602"/>
      <c r="N602"/>
      <c r="O602" s="1" t="s">
        <v>99</v>
      </c>
      <c r="P602"/>
      <c r="Q602"/>
      <c r="R602"/>
      <c r="S602"/>
      <c r="T602"/>
      <c r="U602"/>
      <c r="V602"/>
      <c r="W602"/>
      <c r="X602"/>
      <c r="Y602"/>
      <c r="Z602"/>
      <c r="AA602"/>
      <c r="AB602"/>
      <c r="AC602" s="1" t="s">
        <v>74</v>
      </c>
      <c r="AE602" s="1" t="s">
        <v>162</v>
      </c>
      <c r="AF602" s="1" t="s">
        <v>76</v>
      </c>
      <c r="AG602" s="1" t="s">
        <v>77</v>
      </c>
      <c r="AI602" s="1" t="s">
        <v>87</v>
      </c>
      <c r="AJ602" s="1" t="s">
        <v>165</v>
      </c>
      <c r="AK602" s="1" t="s">
        <v>80</v>
      </c>
      <c r="AM602" s="1" t="s">
        <v>222</v>
      </c>
      <c r="AN602" s="1" t="s">
        <v>664</v>
      </c>
      <c r="AO602" s="1" t="s">
        <v>84</v>
      </c>
      <c r="AP602" s="1" t="s">
        <v>104</v>
      </c>
      <c r="AQ602" s="1" t="s">
        <v>118</v>
      </c>
      <c r="AR602" s="1" t="s">
        <v>105</v>
      </c>
      <c r="AS602" s="1" t="s">
        <v>87</v>
      </c>
      <c r="AU602" s="1" t="s">
        <v>88</v>
      </c>
      <c r="AV602" s="1" t="s">
        <v>78</v>
      </c>
      <c r="AW602" s="1" t="s">
        <v>119</v>
      </c>
      <c r="AX602" s="1" t="s">
        <v>87</v>
      </c>
      <c r="AY602" s="1" t="s">
        <v>107</v>
      </c>
      <c r="AZ602" s="1" t="s">
        <v>89</v>
      </c>
      <c r="BA602" s="1" t="s">
        <v>89</v>
      </c>
      <c r="BB602" s="1" t="s">
        <v>665</v>
      </c>
      <c r="BC602" s="1" t="s">
        <v>659</v>
      </c>
      <c r="BD602" s="1" t="s">
        <v>137</v>
      </c>
      <c r="BE602" s="1" t="s">
        <v>93</v>
      </c>
      <c r="BF602" s="1" t="s">
        <v>92</v>
      </c>
      <c r="BG602" s="1" t="s">
        <v>123</v>
      </c>
      <c r="BH602" s="1" t="s">
        <v>92</v>
      </c>
      <c r="BI602" s="1" t="s">
        <v>92</v>
      </c>
      <c r="BJ602" s="1" t="s">
        <v>123</v>
      </c>
      <c r="BK602" s="1" t="s">
        <v>94</v>
      </c>
      <c r="BL602" s="1" t="s">
        <v>138</v>
      </c>
      <c r="BM602" s="1" t="s">
        <v>691</v>
      </c>
      <c r="BN602" s="1" t="s">
        <v>177</v>
      </c>
      <c r="BO602" s="1" t="s">
        <v>78</v>
      </c>
      <c r="BP602" s="1" t="s">
        <v>667</v>
      </c>
    </row>
    <row r="603" spans="2:70" ht="14.85" customHeight="1">
      <c r="B603" s="1">
        <v>1307</v>
      </c>
      <c r="C603" s="1" t="s">
        <v>2287</v>
      </c>
      <c r="D603" s="1">
        <v>6</v>
      </c>
      <c r="E603" s="1" t="s">
        <v>68</v>
      </c>
      <c r="F603" s="1" t="s">
        <v>2288</v>
      </c>
      <c r="G603" s="1" t="s">
        <v>2287</v>
      </c>
      <c r="H603" s="1" t="s">
        <v>2289</v>
      </c>
      <c r="I603" s="1">
        <v>2012</v>
      </c>
      <c r="J603" s="1" t="s">
        <v>161</v>
      </c>
      <c r="K603"/>
      <c r="L603"/>
      <c r="M603"/>
      <c r="N603"/>
      <c r="O603" s="1" t="s">
        <v>99</v>
      </c>
      <c r="P603"/>
      <c r="Q603"/>
      <c r="R603"/>
      <c r="S603"/>
      <c r="T603"/>
      <c r="U603"/>
      <c r="V603"/>
      <c r="W603"/>
      <c r="X603"/>
      <c r="Y603"/>
      <c r="Z603"/>
      <c r="AA603"/>
      <c r="AB603"/>
      <c r="AC603" s="1" t="s">
        <v>135</v>
      </c>
      <c r="AI603" s="1" t="s">
        <v>88</v>
      </c>
      <c r="AO603" s="1" t="s">
        <v>136</v>
      </c>
      <c r="AP603" s="1" t="s">
        <v>104</v>
      </c>
      <c r="AQ603" s="1" t="s">
        <v>118</v>
      </c>
      <c r="AR603" s="1" t="s">
        <v>102</v>
      </c>
      <c r="AS603" s="1" t="s">
        <v>87</v>
      </c>
      <c r="AU603" s="1" t="s">
        <v>88</v>
      </c>
      <c r="AV603" s="1" t="s">
        <v>78</v>
      </c>
      <c r="AW603" s="1" t="s">
        <v>158</v>
      </c>
      <c r="AX603" s="1" t="s">
        <v>87</v>
      </c>
      <c r="AY603" s="1" t="s">
        <v>107</v>
      </c>
      <c r="AZ603" s="1" t="s">
        <v>89</v>
      </c>
      <c r="BA603" s="1" t="s">
        <v>89</v>
      </c>
      <c r="BB603" s="1" t="s">
        <v>665</v>
      </c>
      <c r="BC603" s="1" t="s">
        <v>659</v>
      </c>
      <c r="BD603" s="1" t="s">
        <v>137</v>
      </c>
      <c r="BE603" s="1" t="s">
        <v>93</v>
      </c>
      <c r="BF603" s="1" t="s">
        <v>93</v>
      </c>
      <c r="BG603" s="1" t="s">
        <v>93</v>
      </c>
      <c r="BH603" s="1" t="s">
        <v>93</v>
      </c>
      <c r="BI603" s="1" t="s">
        <v>123</v>
      </c>
      <c r="BJ603" s="1" t="s">
        <v>92</v>
      </c>
      <c r="BK603" s="1" t="s">
        <v>94</v>
      </c>
      <c r="BL603" s="1" t="s">
        <v>138</v>
      </c>
      <c r="BM603" s="1" t="s">
        <v>691</v>
      </c>
      <c r="BN603" s="1" t="s">
        <v>192</v>
      </c>
      <c r="BO603" s="1" t="s">
        <v>78</v>
      </c>
      <c r="BP603" s="1" t="s">
        <v>687</v>
      </c>
    </row>
    <row r="604" spans="2:70" ht="14.85" customHeight="1">
      <c r="B604" s="1">
        <v>1314</v>
      </c>
      <c r="C604" s="1" t="s">
        <v>2290</v>
      </c>
      <c r="D604" s="1">
        <v>6</v>
      </c>
      <c r="E604" s="1" t="s">
        <v>68</v>
      </c>
      <c r="F604" s="1" t="s">
        <v>2291</v>
      </c>
      <c r="G604" s="1" t="s">
        <v>2290</v>
      </c>
      <c r="H604" s="1" t="s">
        <v>2292</v>
      </c>
      <c r="I604" s="1">
        <v>1976</v>
      </c>
      <c r="J604" s="1" t="s">
        <v>95</v>
      </c>
      <c r="K604"/>
      <c r="L604"/>
      <c r="M604"/>
      <c r="N604"/>
      <c r="O604"/>
      <c r="P604"/>
      <c r="Q604"/>
      <c r="R604"/>
      <c r="S604"/>
      <c r="T604"/>
      <c r="U604"/>
      <c r="V604"/>
      <c r="W604"/>
      <c r="X604"/>
      <c r="Y604"/>
      <c r="Z604"/>
      <c r="AA604" s="1" t="s">
        <v>227</v>
      </c>
      <c r="AB604" s="1"/>
      <c r="AC604" s="1" t="s">
        <v>148</v>
      </c>
      <c r="AE604" s="1" t="s">
        <v>87</v>
      </c>
      <c r="AF604" s="1" t="s">
        <v>76</v>
      </c>
      <c r="AG604" s="1" t="s">
        <v>77</v>
      </c>
      <c r="AI604" s="1" t="s">
        <v>87</v>
      </c>
      <c r="AJ604" s="1" t="s">
        <v>116</v>
      </c>
      <c r="AK604" s="1" t="s">
        <v>103</v>
      </c>
      <c r="AN604" s="1" t="s">
        <v>657</v>
      </c>
      <c r="AO604" s="1" t="s">
        <v>83</v>
      </c>
      <c r="AP604" s="1" t="s">
        <v>84</v>
      </c>
      <c r="AQ604" s="1" t="s">
        <v>118</v>
      </c>
      <c r="AR604" s="1" t="s">
        <v>169</v>
      </c>
      <c r="AS604" s="1" t="s">
        <v>87</v>
      </c>
      <c r="AU604" s="1" t="s">
        <v>88</v>
      </c>
      <c r="AV604" s="1" t="s">
        <v>78</v>
      </c>
      <c r="AW604" s="1" t="s">
        <v>158</v>
      </c>
      <c r="AX604" s="1" t="s">
        <v>87</v>
      </c>
      <c r="AY604" s="1" t="s">
        <v>107</v>
      </c>
      <c r="AZ604" s="1" t="s">
        <v>89</v>
      </c>
      <c r="BA604" s="1" t="s">
        <v>89</v>
      </c>
      <c r="BB604" s="1" t="s">
        <v>658</v>
      </c>
      <c r="BC604" s="1" t="s">
        <v>658</v>
      </c>
      <c r="BD604" s="1" t="s">
        <v>137</v>
      </c>
      <c r="BE604" s="1" t="s">
        <v>92</v>
      </c>
      <c r="BF604" s="1" t="s">
        <v>92</v>
      </c>
      <c r="BG604" s="1" t="s">
        <v>92</v>
      </c>
      <c r="BH604" s="1" t="s">
        <v>92</v>
      </c>
      <c r="BI604" s="1" t="s">
        <v>92</v>
      </c>
      <c r="BJ604" s="1" t="s">
        <v>92</v>
      </c>
      <c r="BK604" s="1" t="s">
        <v>94</v>
      </c>
      <c r="BL604" s="1" t="s">
        <v>94</v>
      </c>
      <c r="BM604" s="1" t="s">
        <v>672</v>
      </c>
      <c r="BN604" s="1" t="s">
        <v>139</v>
      </c>
      <c r="BO604" s="1" t="s">
        <v>78</v>
      </c>
      <c r="BP604" s="1" t="s">
        <v>687</v>
      </c>
    </row>
    <row r="605" spans="2:70" ht="14.85" customHeight="1">
      <c r="B605" s="1">
        <v>1315</v>
      </c>
      <c r="C605" s="1" t="s">
        <v>2293</v>
      </c>
      <c r="D605" s="1">
        <v>6</v>
      </c>
      <c r="E605" s="1" t="s">
        <v>68</v>
      </c>
      <c r="F605" s="1" t="s">
        <v>2294</v>
      </c>
      <c r="G605" s="1" t="s">
        <v>2293</v>
      </c>
      <c r="H605" s="1" t="s">
        <v>2295</v>
      </c>
      <c r="I605" s="1">
        <v>2009</v>
      </c>
      <c r="J605" s="1" t="s">
        <v>95</v>
      </c>
      <c r="K605"/>
      <c r="L605"/>
      <c r="M605"/>
      <c r="N605"/>
      <c r="O605"/>
      <c r="P605"/>
      <c r="Q605"/>
      <c r="R605"/>
      <c r="S605"/>
      <c r="T605"/>
      <c r="U605"/>
      <c r="V605"/>
      <c r="W605"/>
      <c r="X605"/>
      <c r="Y605"/>
      <c r="Z605"/>
      <c r="AA605" s="1" t="s">
        <v>178</v>
      </c>
      <c r="AB605" s="1"/>
      <c r="AC605" s="1" t="s">
        <v>135</v>
      </c>
      <c r="AI605" s="1" t="s">
        <v>88</v>
      </c>
      <c r="AO605" s="1" t="s">
        <v>83</v>
      </c>
      <c r="AP605" s="1" t="s">
        <v>104</v>
      </c>
      <c r="AQ605" s="1" t="s">
        <v>85</v>
      </c>
      <c r="AR605" s="1" t="s">
        <v>130</v>
      </c>
      <c r="AS605" s="1" t="s">
        <v>87</v>
      </c>
      <c r="AU605" s="1" t="s">
        <v>88</v>
      </c>
      <c r="AV605" s="1" t="s">
        <v>78</v>
      </c>
      <c r="AW605" s="1" t="s">
        <v>158</v>
      </c>
      <c r="AX605" s="1" t="s">
        <v>87</v>
      </c>
      <c r="AY605" s="1" t="s">
        <v>159</v>
      </c>
      <c r="AZ605" s="1" t="s">
        <v>89</v>
      </c>
      <c r="BA605" s="1" t="s">
        <v>183</v>
      </c>
      <c r="BB605" s="1" t="s">
        <v>665</v>
      </c>
      <c r="BC605" s="1" t="s">
        <v>658</v>
      </c>
      <c r="BD605" s="1" t="s">
        <v>91</v>
      </c>
      <c r="BE605" s="1" t="s">
        <v>93</v>
      </c>
      <c r="BF605" s="1" t="s">
        <v>93</v>
      </c>
      <c r="BG605" s="1" t="s">
        <v>92</v>
      </c>
      <c r="BH605" s="1" t="s">
        <v>93</v>
      </c>
      <c r="BI605" s="1" t="s">
        <v>123</v>
      </c>
      <c r="BJ605" s="1" t="s">
        <v>93</v>
      </c>
      <c r="BK605" s="1" t="s">
        <v>94</v>
      </c>
      <c r="BL605" s="1" t="s">
        <v>138</v>
      </c>
      <c r="BM605" s="1" t="s">
        <v>666</v>
      </c>
      <c r="BN605" s="1" t="s">
        <v>192</v>
      </c>
      <c r="BO605" s="1" t="s">
        <v>87</v>
      </c>
    </row>
    <row r="606" spans="2:70" ht="14.85" customHeight="1">
      <c r="B606" s="1">
        <v>1332</v>
      </c>
      <c r="C606" s="1" t="s">
        <v>2296</v>
      </c>
      <c r="D606" s="1">
        <v>6</v>
      </c>
      <c r="E606" s="1" t="s">
        <v>68</v>
      </c>
      <c r="F606" s="1" t="s">
        <v>2297</v>
      </c>
      <c r="G606" s="1" t="s">
        <v>2296</v>
      </c>
      <c r="H606" s="1" t="s">
        <v>2298</v>
      </c>
      <c r="I606" s="1">
        <v>2017</v>
      </c>
      <c r="J606" s="1" t="s">
        <v>97</v>
      </c>
      <c r="K606"/>
      <c r="L606"/>
      <c r="M606"/>
      <c r="N606"/>
      <c r="O606"/>
      <c r="P606"/>
      <c r="Q606"/>
      <c r="R606"/>
      <c r="S606"/>
      <c r="T606"/>
      <c r="U606"/>
      <c r="V606"/>
      <c r="W606"/>
      <c r="X606" s="1" t="s">
        <v>326</v>
      </c>
      <c r="Y606"/>
      <c r="Z606"/>
      <c r="AA606"/>
      <c r="AB606"/>
      <c r="AC606" s="1" t="s">
        <v>135</v>
      </c>
      <c r="AI606" s="1" t="s">
        <v>88</v>
      </c>
      <c r="AO606" s="1" t="s">
        <v>83</v>
      </c>
      <c r="AP606" s="1" t="s">
        <v>83</v>
      </c>
      <c r="AQ606" s="1" t="s">
        <v>196</v>
      </c>
      <c r="AR606" s="1" t="s">
        <v>86</v>
      </c>
      <c r="AS606" s="1" t="s">
        <v>87</v>
      </c>
      <c r="AU606" s="1" t="s">
        <v>88</v>
      </c>
      <c r="AV606" s="1" t="s">
        <v>87</v>
      </c>
      <c r="AX606" s="1" t="s">
        <v>88</v>
      </c>
      <c r="AZ606" s="1" t="s">
        <v>89</v>
      </c>
      <c r="BA606" s="1" t="s">
        <v>89</v>
      </c>
      <c r="BB606" s="1" t="s">
        <v>659</v>
      </c>
      <c r="BC606" s="1" t="s">
        <v>698</v>
      </c>
      <c r="BD606" s="1" t="s">
        <v>144</v>
      </c>
      <c r="BE606" s="1" t="s">
        <v>93</v>
      </c>
      <c r="BF606" s="1" t="s">
        <v>93</v>
      </c>
      <c r="BG606" s="1" t="s">
        <v>93</v>
      </c>
      <c r="BH606" s="1" t="s">
        <v>93</v>
      </c>
      <c r="BI606" s="1" t="s">
        <v>93</v>
      </c>
      <c r="BJ606" s="1" t="s">
        <v>93</v>
      </c>
      <c r="BK606" s="1" t="s">
        <v>94</v>
      </c>
      <c r="BL606" s="1" t="s">
        <v>94</v>
      </c>
      <c r="BM606" s="1" t="s">
        <v>109</v>
      </c>
      <c r="BN606" s="1" t="s">
        <v>177</v>
      </c>
      <c r="BO606" s="1" t="s">
        <v>78</v>
      </c>
      <c r="BP606" s="1" t="s">
        <v>660</v>
      </c>
    </row>
    <row r="607" spans="2:70" ht="14.85" customHeight="1">
      <c r="B607" s="1">
        <v>1338</v>
      </c>
      <c r="C607" s="1" t="s">
        <v>2299</v>
      </c>
      <c r="D607" s="1">
        <v>6</v>
      </c>
      <c r="E607" s="1" t="s">
        <v>68</v>
      </c>
      <c r="F607" s="1" t="s">
        <v>2300</v>
      </c>
      <c r="G607" s="1" t="s">
        <v>2299</v>
      </c>
      <c r="H607" s="1" t="s">
        <v>2301</v>
      </c>
      <c r="I607" s="1">
        <v>2010</v>
      </c>
      <c r="J607" s="1" t="s">
        <v>305</v>
      </c>
      <c r="K607"/>
      <c r="L607"/>
      <c r="M607"/>
      <c r="N607"/>
      <c r="O607"/>
      <c r="P607"/>
      <c r="Q607"/>
      <c r="R607"/>
      <c r="S607"/>
      <c r="T607"/>
      <c r="U607"/>
      <c r="V607"/>
      <c r="W607" s="1" t="s">
        <v>391</v>
      </c>
      <c r="X607"/>
      <c r="Y607"/>
      <c r="Z607"/>
      <c r="AA607"/>
      <c r="AB607"/>
      <c r="AC607" s="1" t="s">
        <v>148</v>
      </c>
      <c r="AE607" s="1" t="s">
        <v>87</v>
      </c>
      <c r="AF607" s="1" t="s">
        <v>76</v>
      </c>
      <c r="AG607" s="1" t="s">
        <v>77</v>
      </c>
      <c r="AI607" s="1" t="s">
        <v>78</v>
      </c>
      <c r="AJ607" s="1" t="s">
        <v>116</v>
      </c>
      <c r="AK607" s="1" t="s">
        <v>103</v>
      </c>
      <c r="AN607" s="1" t="s">
        <v>657</v>
      </c>
      <c r="AO607" s="1" t="s">
        <v>84</v>
      </c>
      <c r="AP607" s="1" t="s">
        <v>104</v>
      </c>
      <c r="AQ607" s="1" t="s">
        <v>118</v>
      </c>
      <c r="AR607" s="1" t="s">
        <v>105</v>
      </c>
      <c r="AS607" s="1" t="s">
        <v>87</v>
      </c>
      <c r="AU607" s="1" t="s">
        <v>88</v>
      </c>
      <c r="AV607" s="1" t="s">
        <v>87</v>
      </c>
      <c r="AX607" s="1" t="s">
        <v>88</v>
      </c>
      <c r="AZ607" s="1" t="s">
        <v>89</v>
      </c>
      <c r="BA607" s="1" t="s">
        <v>89</v>
      </c>
      <c r="BB607" s="1" t="s">
        <v>665</v>
      </c>
      <c r="BC607" s="1" t="s">
        <v>665</v>
      </c>
      <c r="BD607" s="1" t="s">
        <v>91</v>
      </c>
      <c r="BE607" s="1" t="s">
        <v>93</v>
      </c>
      <c r="BF607" s="1" t="s">
        <v>92</v>
      </c>
      <c r="BG607" s="1" t="s">
        <v>92</v>
      </c>
      <c r="BH607" s="1" t="s">
        <v>92</v>
      </c>
      <c r="BI607" s="1" t="s">
        <v>92</v>
      </c>
      <c r="BJ607" s="1" t="s">
        <v>92</v>
      </c>
      <c r="BK607" s="1" t="s">
        <v>94</v>
      </c>
      <c r="BL607" s="1" t="s">
        <v>94</v>
      </c>
      <c r="BM607" s="1" t="s">
        <v>672</v>
      </c>
      <c r="BN607" s="1" t="s">
        <v>418</v>
      </c>
      <c r="BO607" s="1" t="s">
        <v>78</v>
      </c>
      <c r="BP607" s="1" t="s">
        <v>667</v>
      </c>
      <c r="BR607" s="1" t="s">
        <v>2302</v>
      </c>
    </row>
    <row r="608" spans="2:70" ht="14.85" customHeight="1">
      <c r="B608" s="1">
        <v>1352</v>
      </c>
      <c r="C608" s="1" t="s">
        <v>2303</v>
      </c>
      <c r="D608" s="1">
        <v>6</v>
      </c>
      <c r="E608" s="1" t="s">
        <v>68</v>
      </c>
      <c r="F608" s="1" t="s">
        <v>2304</v>
      </c>
      <c r="G608" s="1" t="s">
        <v>2303</v>
      </c>
      <c r="H608" s="1" t="s">
        <v>2305</v>
      </c>
      <c r="I608" s="1">
        <v>2008</v>
      </c>
      <c r="J608" s="1" t="s">
        <v>325</v>
      </c>
      <c r="K608"/>
      <c r="L608"/>
      <c r="M608"/>
      <c r="N608"/>
      <c r="O608"/>
      <c r="P608"/>
      <c r="Q608"/>
      <c r="R608"/>
      <c r="S608" s="1" t="s">
        <v>99</v>
      </c>
      <c r="T608"/>
      <c r="U608"/>
      <c r="V608"/>
      <c r="W608"/>
      <c r="X608"/>
      <c r="Y608"/>
      <c r="Z608"/>
      <c r="AA608"/>
      <c r="AB608"/>
      <c r="AC608" s="1" t="s">
        <v>74</v>
      </c>
      <c r="AE608" s="1" t="s">
        <v>87</v>
      </c>
      <c r="AF608" s="1" t="s">
        <v>76</v>
      </c>
      <c r="AG608" s="1" t="s">
        <v>77</v>
      </c>
      <c r="AI608" s="1" t="s">
        <v>78</v>
      </c>
      <c r="AJ608" s="1" t="s">
        <v>116</v>
      </c>
      <c r="AK608" s="1" t="s">
        <v>156</v>
      </c>
      <c r="AL608" s="1" t="s">
        <v>1687</v>
      </c>
      <c r="AN608" s="1" t="s">
        <v>657</v>
      </c>
      <c r="AO608" s="1" t="s">
        <v>84</v>
      </c>
      <c r="AP608" s="1" t="s">
        <v>104</v>
      </c>
      <c r="AQ608" s="1" t="s">
        <v>196</v>
      </c>
      <c r="AR608" s="1" t="s">
        <v>169</v>
      </c>
      <c r="AS608" s="1" t="s">
        <v>87</v>
      </c>
      <c r="AU608" s="1" t="s">
        <v>88</v>
      </c>
      <c r="AV608" s="1" t="s">
        <v>78</v>
      </c>
      <c r="AW608" s="1" t="s">
        <v>119</v>
      </c>
      <c r="AX608" s="1" t="s">
        <v>78</v>
      </c>
      <c r="AY608" s="1" t="s">
        <v>159</v>
      </c>
      <c r="AZ608" s="1" t="s">
        <v>89</v>
      </c>
      <c r="BA608" s="1" t="s">
        <v>89</v>
      </c>
      <c r="BB608" s="1" t="s">
        <v>90</v>
      </c>
      <c r="BC608" s="1" t="s">
        <v>659</v>
      </c>
      <c r="BD608" s="1" t="s">
        <v>91</v>
      </c>
      <c r="BE608" s="1" t="s">
        <v>93</v>
      </c>
      <c r="BF608" s="1" t="s">
        <v>92</v>
      </c>
      <c r="BG608" s="1" t="s">
        <v>93</v>
      </c>
      <c r="BH608" s="1" t="s">
        <v>92</v>
      </c>
      <c r="BI608" s="1" t="s">
        <v>92</v>
      </c>
      <c r="BJ608" s="1" t="s">
        <v>93</v>
      </c>
      <c r="BK608" s="1" t="s">
        <v>138</v>
      </c>
      <c r="BL608" s="1" t="s">
        <v>138</v>
      </c>
      <c r="BM608" s="1" t="s">
        <v>672</v>
      </c>
      <c r="BN608" s="1" t="s">
        <v>177</v>
      </c>
      <c r="BO608" s="1" t="s">
        <v>78</v>
      </c>
      <c r="BP608" s="1" t="s">
        <v>156</v>
      </c>
      <c r="BQ608" s="1" t="s">
        <v>2306</v>
      </c>
      <c r="BR608" s="2" t="s">
        <v>2307</v>
      </c>
    </row>
    <row r="609" spans="2:70" ht="14.85" customHeight="1">
      <c r="B609" s="1">
        <v>1360</v>
      </c>
      <c r="C609" s="1" t="s">
        <v>2308</v>
      </c>
      <c r="D609" s="1">
        <v>6</v>
      </c>
      <c r="E609" s="1" t="s">
        <v>68</v>
      </c>
      <c r="F609" s="1" t="s">
        <v>2309</v>
      </c>
      <c r="G609" s="1" t="s">
        <v>2310</v>
      </c>
      <c r="H609" s="1" t="s">
        <v>2311</v>
      </c>
      <c r="I609" s="1">
        <v>2018</v>
      </c>
      <c r="J609" s="1" t="s">
        <v>95</v>
      </c>
      <c r="K609"/>
      <c r="L609"/>
      <c r="M609"/>
      <c r="N609"/>
      <c r="O609"/>
      <c r="P609"/>
      <c r="Q609"/>
      <c r="R609"/>
      <c r="S609"/>
      <c r="T609"/>
      <c r="U609"/>
      <c r="V609"/>
      <c r="W609"/>
      <c r="X609"/>
      <c r="Y609"/>
      <c r="Z609"/>
      <c r="AA609" s="1" t="s">
        <v>96</v>
      </c>
      <c r="AB609" s="1"/>
      <c r="AC609" s="1" t="s">
        <v>135</v>
      </c>
      <c r="AI609" s="1" t="s">
        <v>88</v>
      </c>
      <c r="AO609" s="1" t="s">
        <v>102</v>
      </c>
      <c r="AP609" s="1" t="s">
        <v>102</v>
      </c>
      <c r="AQ609" s="1" t="s">
        <v>102</v>
      </c>
      <c r="AR609" s="1" t="s">
        <v>169</v>
      </c>
      <c r="AS609" s="1" t="s">
        <v>87</v>
      </c>
      <c r="AU609" s="1" t="s">
        <v>88</v>
      </c>
      <c r="AV609" s="1" t="s">
        <v>87</v>
      </c>
      <c r="AX609" s="1" t="s">
        <v>88</v>
      </c>
      <c r="AZ609" s="1" t="s">
        <v>89</v>
      </c>
      <c r="BA609" s="1" t="s">
        <v>89</v>
      </c>
      <c r="BB609" s="1" t="s">
        <v>659</v>
      </c>
      <c r="BC609" s="1" t="s">
        <v>659</v>
      </c>
      <c r="BD609" s="1" t="s">
        <v>102</v>
      </c>
      <c r="BE609" s="1" t="s">
        <v>93</v>
      </c>
      <c r="BF609" s="1" t="s">
        <v>93</v>
      </c>
      <c r="BG609" s="1" t="s">
        <v>102</v>
      </c>
      <c r="BH609" s="1" t="s">
        <v>102</v>
      </c>
      <c r="BI609" s="1" t="s">
        <v>102</v>
      </c>
      <c r="BJ609" s="1" t="s">
        <v>102</v>
      </c>
      <c r="BK609" s="1" t="s">
        <v>102</v>
      </c>
      <c r="BL609" s="1" t="s">
        <v>102</v>
      </c>
      <c r="BM609" s="1" t="s">
        <v>102</v>
      </c>
      <c r="BN609" s="1" t="s">
        <v>192</v>
      </c>
      <c r="BO609" s="1" t="s">
        <v>78</v>
      </c>
      <c r="BP609" s="1" t="s">
        <v>660</v>
      </c>
    </row>
    <row r="610" spans="2:70" ht="14.85" customHeight="1">
      <c r="B610" s="1">
        <v>1364</v>
      </c>
      <c r="C610" s="1" t="s">
        <v>2312</v>
      </c>
      <c r="D610" s="1">
        <v>6</v>
      </c>
      <c r="E610" s="1" t="s">
        <v>68</v>
      </c>
      <c r="F610" s="1" t="s">
        <v>2313</v>
      </c>
      <c r="G610" s="1" t="s">
        <v>2312</v>
      </c>
      <c r="H610" s="1" t="s">
        <v>2314</v>
      </c>
      <c r="I610" s="1">
        <v>2013</v>
      </c>
      <c r="J610" s="1" t="s">
        <v>95</v>
      </c>
      <c r="K610"/>
      <c r="L610"/>
      <c r="M610"/>
      <c r="N610"/>
      <c r="O610"/>
      <c r="P610"/>
      <c r="Q610"/>
      <c r="R610"/>
      <c r="S610"/>
      <c r="T610"/>
      <c r="U610"/>
      <c r="V610"/>
      <c r="W610"/>
      <c r="X610"/>
      <c r="Y610"/>
      <c r="Z610"/>
      <c r="AA610" s="1" t="s">
        <v>684</v>
      </c>
      <c r="AB610" s="1"/>
      <c r="AC610" s="1" t="s">
        <v>127</v>
      </c>
      <c r="AI610" s="1" t="s">
        <v>88</v>
      </c>
      <c r="AO610" s="1" t="s">
        <v>83</v>
      </c>
      <c r="AP610" s="1" t="s">
        <v>104</v>
      </c>
      <c r="AQ610" s="1" t="s">
        <v>85</v>
      </c>
      <c r="AR610" s="1" t="s">
        <v>105</v>
      </c>
      <c r="AS610" s="1" t="s">
        <v>87</v>
      </c>
      <c r="AU610" s="1" t="s">
        <v>88</v>
      </c>
      <c r="AV610" s="1" t="s">
        <v>87</v>
      </c>
      <c r="AX610" s="1" t="s">
        <v>88</v>
      </c>
      <c r="AZ610" s="1" t="s">
        <v>89</v>
      </c>
      <c r="BA610" s="1" t="s">
        <v>89</v>
      </c>
      <c r="BB610" s="1" t="s">
        <v>665</v>
      </c>
      <c r="BC610" s="1" t="s">
        <v>698</v>
      </c>
      <c r="BD610" s="1" t="s">
        <v>91</v>
      </c>
      <c r="BE610" s="1" t="s">
        <v>92</v>
      </c>
      <c r="BF610" s="1" t="s">
        <v>92</v>
      </c>
      <c r="BG610" s="1" t="s">
        <v>93</v>
      </c>
      <c r="BH610" s="1" t="s">
        <v>92</v>
      </c>
      <c r="BI610" s="1" t="s">
        <v>92</v>
      </c>
      <c r="BJ610" s="1" t="s">
        <v>93</v>
      </c>
      <c r="BK610" s="1" t="s">
        <v>94</v>
      </c>
      <c r="BL610" s="1" t="s">
        <v>94</v>
      </c>
      <c r="BM610" s="1" t="s">
        <v>109</v>
      </c>
      <c r="BN610" s="1" t="s">
        <v>125</v>
      </c>
      <c r="BO610" s="1" t="s">
        <v>78</v>
      </c>
      <c r="BP610" s="1" t="s">
        <v>660</v>
      </c>
      <c r="BR610" s="1" t="s">
        <v>2315</v>
      </c>
    </row>
    <row r="611" spans="2:70" ht="14.85" customHeight="1">
      <c r="B611" s="1">
        <v>1369</v>
      </c>
      <c r="C611" s="1" t="s">
        <v>2316</v>
      </c>
      <c r="D611" s="1">
        <v>6</v>
      </c>
      <c r="E611" s="1" t="s">
        <v>68</v>
      </c>
      <c r="F611" s="1" t="s">
        <v>2317</v>
      </c>
      <c r="G611" s="1" t="s">
        <v>2316</v>
      </c>
      <c r="H611" s="1" t="s">
        <v>2318</v>
      </c>
      <c r="I611" s="1">
        <v>2012</v>
      </c>
      <c r="J611" s="1" t="s">
        <v>459</v>
      </c>
      <c r="K611"/>
      <c r="L611"/>
      <c r="M611"/>
      <c r="N611"/>
      <c r="O611"/>
      <c r="P611"/>
      <c r="Q611"/>
      <c r="R611"/>
      <c r="S611"/>
      <c r="T611" s="1" t="s">
        <v>96</v>
      </c>
      <c r="U611"/>
      <c r="V611"/>
      <c r="W611"/>
      <c r="X611"/>
      <c r="Y611"/>
      <c r="Z611"/>
      <c r="AA611"/>
      <c r="AB611"/>
      <c r="AC611" s="1" t="s">
        <v>74</v>
      </c>
      <c r="AE611" s="1" t="s">
        <v>75</v>
      </c>
      <c r="AF611" s="1" t="s">
        <v>163</v>
      </c>
      <c r="AG611" s="1" t="s">
        <v>101</v>
      </c>
      <c r="AI611" s="1" t="s">
        <v>87</v>
      </c>
      <c r="AJ611" s="1" t="s">
        <v>149</v>
      </c>
      <c r="AK611" s="1" t="s">
        <v>80</v>
      </c>
      <c r="AM611" s="1" t="s">
        <v>222</v>
      </c>
      <c r="AN611" s="1" t="s">
        <v>664</v>
      </c>
      <c r="AO611" s="1" t="s">
        <v>84</v>
      </c>
      <c r="AP611" s="1" t="s">
        <v>84</v>
      </c>
      <c r="AQ611" s="1" t="s">
        <v>118</v>
      </c>
      <c r="AR611" s="1" t="s">
        <v>105</v>
      </c>
      <c r="AS611" s="1" t="s">
        <v>87</v>
      </c>
      <c r="AU611" s="1" t="s">
        <v>88</v>
      </c>
      <c r="AV611" s="1" t="s">
        <v>78</v>
      </c>
      <c r="AW611" s="1" t="s">
        <v>119</v>
      </c>
      <c r="AX611" s="1" t="s">
        <v>87</v>
      </c>
      <c r="AY611" s="1" t="s">
        <v>107</v>
      </c>
      <c r="AZ611" s="1" t="s">
        <v>89</v>
      </c>
      <c r="BA611" s="1" t="s">
        <v>89</v>
      </c>
      <c r="BB611" s="1" t="s">
        <v>230</v>
      </c>
      <c r="BC611" s="1" t="s">
        <v>698</v>
      </c>
      <c r="BD611" s="1" t="s">
        <v>137</v>
      </c>
      <c r="BE611" s="1" t="s">
        <v>92</v>
      </c>
      <c r="BF611" s="1" t="s">
        <v>92</v>
      </c>
      <c r="BG611" s="1" t="s">
        <v>123</v>
      </c>
      <c r="BH611" s="1" t="s">
        <v>123</v>
      </c>
      <c r="BI611" s="1" t="s">
        <v>92</v>
      </c>
      <c r="BJ611" s="1" t="s">
        <v>92</v>
      </c>
      <c r="BK611" s="1" t="s">
        <v>138</v>
      </c>
      <c r="BL611" s="1" t="s">
        <v>138</v>
      </c>
      <c r="BM611" s="1" t="s">
        <v>691</v>
      </c>
      <c r="BN611" s="1" t="s">
        <v>111</v>
      </c>
      <c r="BO611" s="1" t="s">
        <v>78</v>
      </c>
      <c r="BP611" s="1" t="s">
        <v>687</v>
      </c>
    </row>
    <row r="612" spans="2:70" ht="14.85" customHeight="1">
      <c r="B612" s="1">
        <v>1381</v>
      </c>
      <c r="C612" s="1" t="s">
        <v>2319</v>
      </c>
      <c r="D612" s="1">
        <v>6</v>
      </c>
      <c r="E612" s="1" t="s">
        <v>68</v>
      </c>
      <c r="F612" s="1" t="s">
        <v>2320</v>
      </c>
      <c r="G612" s="1" t="s">
        <v>2319</v>
      </c>
      <c r="H612" s="1" t="s">
        <v>2321</v>
      </c>
      <c r="I612" s="1">
        <v>2014</v>
      </c>
      <c r="J612" s="1" t="s">
        <v>126</v>
      </c>
      <c r="K612"/>
      <c r="L612"/>
      <c r="M612"/>
      <c r="N612"/>
      <c r="O612"/>
      <c r="P612" s="1" t="s">
        <v>569</v>
      </c>
      <c r="Q612"/>
      <c r="R612"/>
      <c r="S612"/>
      <c r="T612"/>
      <c r="U612"/>
      <c r="V612"/>
      <c r="W612"/>
      <c r="X612"/>
      <c r="Y612"/>
      <c r="Z612"/>
      <c r="AA612"/>
      <c r="AB612"/>
      <c r="AC612" s="1" t="s">
        <v>135</v>
      </c>
      <c r="AI612" s="1" t="s">
        <v>88</v>
      </c>
      <c r="AO612" s="1" t="s">
        <v>128</v>
      </c>
      <c r="AP612" s="1" t="s">
        <v>84</v>
      </c>
      <c r="AQ612" s="1" t="s">
        <v>118</v>
      </c>
      <c r="AR612" s="1" t="s">
        <v>86</v>
      </c>
      <c r="AS612" s="1" t="s">
        <v>87</v>
      </c>
      <c r="AU612" s="1" t="s">
        <v>88</v>
      </c>
      <c r="AV612" s="1" t="s">
        <v>87</v>
      </c>
      <c r="AX612" s="1" t="s">
        <v>88</v>
      </c>
      <c r="AZ612" s="1" t="s">
        <v>170</v>
      </c>
      <c r="BA612" s="1" t="s">
        <v>89</v>
      </c>
      <c r="BB612" s="1" t="s">
        <v>230</v>
      </c>
      <c r="BC612" s="1" t="s">
        <v>659</v>
      </c>
      <c r="BD612" s="1" t="s">
        <v>137</v>
      </c>
      <c r="BE612" s="1" t="s">
        <v>92</v>
      </c>
      <c r="BF612" s="1" t="s">
        <v>123</v>
      </c>
      <c r="BG612" s="1" t="s">
        <v>92</v>
      </c>
      <c r="BH612" s="1" t="s">
        <v>92</v>
      </c>
      <c r="BI612" s="1" t="s">
        <v>122</v>
      </c>
      <c r="BJ612" s="1" t="s">
        <v>92</v>
      </c>
      <c r="BK612" s="1" t="s">
        <v>94</v>
      </c>
      <c r="BL612" s="1" t="s">
        <v>94</v>
      </c>
      <c r="BM612" s="1" t="s">
        <v>109</v>
      </c>
      <c r="BN612" s="1" t="s">
        <v>192</v>
      </c>
      <c r="BO612" s="1" t="s">
        <v>87</v>
      </c>
    </row>
    <row r="613" spans="2:70" ht="14.85" customHeight="1">
      <c r="B613" s="1">
        <v>1398</v>
      </c>
      <c r="C613" s="1" t="s">
        <v>2322</v>
      </c>
      <c r="D613" s="1">
        <v>6</v>
      </c>
      <c r="E613" s="1" t="s">
        <v>68</v>
      </c>
      <c r="F613" s="1" t="s">
        <v>2323</v>
      </c>
      <c r="G613" s="1" t="s">
        <v>2322</v>
      </c>
      <c r="H613" s="1" t="s">
        <v>2324</v>
      </c>
      <c r="I613" s="1">
        <v>2005</v>
      </c>
      <c r="J613" s="1" t="s">
        <v>97</v>
      </c>
      <c r="K613"/>
      <c r="L613"/>
      <c r="M613"/>
      <c r="N613"/>
      <c r="O613"/>
      <c r="P613"/>
      <c r="Q613"/>
      <c r="R613"/>
      <c r="S613"/>
      <c r="T613"/>
      <c r="U613"/>
      <c r="V613"/>
      <c r="W613"/>
      <c r="X613" s="1" t="s">
        <v>326</v>
      </c>
      <c r="Y613"/>
      <c r="Z613"/>
      <c r="AA613"/>
      <c r="AB613"/>
      <c r="AC613" s="1" t="s">
        <v>148</v>
      </c>
      <c r="AE613" s="1" t="s">
        <v>75</v>
      </c>
      <c r="AF613" s="1" t="s">
        <v>76</v>
      </c>
      <c r="AG613" s="1" t="s">
        <v>164</v>
      </c>
      <c r="AI613" s="1" t="s">
        <v>87</v>
      </c>
      <c r="AJ613" s="1" t="s">
        <v>309</v>
      </c>
      <c r="AK613" s="1" t="s">
        <v>80</v>
      </c>
      <c r="AM613" s="1" t="s">
        <v>81</v>
      </c>
      <c r="AN613" s="1" t="s">
        <v>664</v>
      </c>
      <c r="AO613" s="1" t="s">
        <v>136</v>
      </c>
      <c r="AP613" s="1" t="s">
        <v>84</v>
      </c>
      <c r="AQ613" s="1" t="s">
        <v>85</v>
      </c>
      <c r="AR613" s="1" t="s">
        <v>86</v>
      </c>
      <c r="AS613" s="1" t="s">
        <v>87</v>
      </c>
      <c r="AU613" s="1" t="s">
        <v>88</v>
      </c>
      <c r="AV613" s="1" t="s">
        <v>78</v>
      </c>
      <c r="AW613" s="1" t="s">
        <v>158</v>
      </c>
      <c r="AX613" s="1" t="s">
        <v>87</v>
      </c>
      <c r="AY613" s="1" t="s">
        <v>107</v>
      </c>
      <c r="AZ613" s="1" t="s">
        <v>183</v>
      </c>
      <c r="BA613" s="1" t="s">
        <v>170</v>
      </c>
      <c r="BB613" s="1" t="s">
        <v>665</v>
      </c>
      <c r="BC613" s="1" t="s">
        <v>230</v>
      </c>
      <c r="BD613" s="1" t="s">
        <v>144</v>
      </c>
      <c r="BE613" s="1" t="s">
        <v>93</v>
      </c>
      <c r="BF613" s="1" t="s">
        <v>93</v>
      </c>
      <c r="BG613" s="1" t="s">
        <v>93</v>
      </c>
      <c r="BH613" s="1" t="s">
        <v>93</v>
      </c>
      <c r="BI613" s="1" t="s">
        <v>123</v>
      </c>
      <c r="BJ613" s="1" t="s">
        <v>93</v>
      </c>
      <c r="BK613" s="1" t="s">
        <v>138</v>
      </c>
      <c r="BL613" s="1" t="s">
        <v>138</v>
      </c>
      <c r="BM613" s="1" t="s">
        <v>666</v>
      </c>
      <c r="BN613" s="1" t="s">
        <v>139</v>
      </c>
      <c r="BO613" s="1" t="s">
        <v>87</v>
      </c>
    </row>
    <row r="614" spans="2:70" ht="14.85" customHeight="1">
      <c r="B614" s="1">
        <v>1407</v>
      </c>
      <c r="C614" s="1" t="s">
        <v>2325</v>
      </c>
      <c r="D614" s="1">
        <v>6</v>
      </c>
      <c r="E614" s="1" t="s">
        <v>68</v>
      </c>
      <c r="F614" s="1" t="s">
        <v>2326</v>
      </c>
      <c r="G614" s="1" t="s">
        <v>2325</v>
      </c>
      <c r="H614" s="1" t="s">
        <v>2327</v>
      </c>
      <c r="I614" s="1">
        <v>2013</v>
      </c>
      <c r="J614" s="1" t="s">
        <v>226</v>
      </c>
      <c r="L614" s="2" t="s">
        <v>245</v>
      </c>
      <c r="AC614" s="1" t="s">
        <v>135</v>
      </c>
      <c r="AI614" s="1" t="s">
        <v>88</v>
      </c>
      <c r="AO614" s="1" t="s">
        <v>84</v>
      </c>
      <c r="AP614" s="1" t="s">
        <v>83</v>
      </c>
      <c r="AQ614" s="1" t="s">
        <v>85</v>
      </c>
      <c r="AR614" s="1" t="s">
        <v>86</v>
      </c>
      <c r="AS614" s="1" t="s">
        <v>87</v>
      </c>
      <c r="AU614" s="1" t="s">
        <v>88</v>
      </c>
      <c r="AV614" s="1" t="s">
        <v>78</v>
      </c>
      <c r="AW614" s="1" t="s">
        <v>158</v>
      </c>
      <c r="AX614" s="1" t="s">
        <v>87</v>
      </c>
      <c r="AY614" s="1" t="s">
        <v>107</v>
      </c>
      <c r="AZ614" s="1" t="s">
        <v>170</v>
      </c>
      <c r="BA614" s="1" t="s">
        <v>89</v>
      </c>
      <c r="BB614" s="1" t="s">
        <v>230</v>
      </c>
      <c r="BC614" s="1" t="s">
        <v>230</v>
      </c>
      <c r="BD614" s="1" t="s">
        <v>137</v>
      </c>
      <c r="BE614" s="1" t="s">
        <v>93</v>
      </c>
      <c r="BF614" s="1" t="s">
        <v>123</v>
      </c>
      <c r="BG614" s="1" t="s">
        <v>93</v>
      </c>
      <c r="BH614" s="1" t="s">
        <v>92</v>
      </c>
      <c r="BI614" s="1" t="s">
        <v>92</v>
      </c>
      <c r="BJ614" s="1" t="s">
        <v>93</v>
      </c>
      <c r="BK614" s="1" t="s">
        <v>94</v>
      </c>
      <c r="BL614" s="1" t="s">
        <v>138</v>
      </c>
      <c r="BM614" s="1" t="s">
        <v>691</v>
      </c>
      <c r="BN614" s="1" t="s">
        <v>102</v>
      </c>
      <c r="BO614" s="1" t="s">
        <v>78</v>
      </c>
      <c r="BP614" s="1" t="s">
        <v>677</v>
      </c>
    </row>
    <row r="615" spans="2:70" ht="14.85" customHeight="1">
      <c r="B615" s="1">
        <v>1408</v>
      </c>
      <c r="C615" s="1" t="s">
        <v>2328</v>
      </c>
      <c r="D615" s="1">
        <v>6</v>
      </c>
      <c r="E615" s="1" t="s">
        <v>68</v>
      </c>
      <c r="F615" s="1" t="s">
        <v>2329</v>
      </c>
      <c r="G615" s="1" t="s">
        <v>2328</v>
      </c>
      <c r="H615" s="1" t="s">
        <v>2330</v>
      </c>
      <c r="I615" s="1">
        <v>2010</v>
      </c>
      <c r="J615" s="1" t="s">
        <v>671</v>
      </c>
      <c r="K615"/>
      <c r="L615"/>
      <c r="M615"/>
      <c r="N615"/>
      <c r="O615"/>
      <c r="P615"/>
      <c r="Q615"/>
      <c r="R615" s="1" t="s">
        <v>354</v>
      </c>
      <c r="S615"/>
      <c r="T615"/>
      <c r="U615"/>
      <c r="V615"/>
      <c r="W615"/>
      <c r="X615"/>
      <c r="Y615"/>
      <c r="Z615"/>
      <c r="AA615"/>
      <c r="AB615"/>
      <c r="AC615" s="1" t="s">
        <v>135</v>
      </c>
      <c r="AI615" s="1" t="s">
        <v>88</v>
      </c>
      <c r="AO615" s="1" t="s">
        <v>104</v>
      </c>
      <c r="AP615" s="1" t="s">
        <v>84</v>
      </c>
      <c r="AQ615" s="1" t="s">
        <v>85</v>
      </c>
      <c r="AR615" s="1" t="s">
        <v>105</v>
      </c>
      <c r="AS615" s="1" t="s">
        <v>78</v>
      </c>
      <c r="AT615" s="1" t="s">
        <v>228</v>
      </c>
      <c r="AU615" s="1" t="s">
        <v>78</v>
      </c>
      <c r="AV615" s="1" t="s">
        <v>78</v>
      </c>
      <c r="AW615" s="1" t="s">
        <v>119</v>
      </c>
      <c r="AX615" s="1" t="s">
        <v>78</v>
      </c>
      <c r="AY615" s="1" t="s">
        <v>107</v>
      </c>
      <c r="AZ615" s="1" t="s">
        <v>89</v>
      </c>
      <c r="BA615" s="1" t="s">
        <v>89</v>
      </c>
      <c r="BB615" s="1" t="s">
        <v>665</v>
      </c>
      <c r="BC615" s="1" t="s">
        <v>658</v>
      </c>
      <c r="BD615" s="1" t="s">
        <v>91</v>
      </c>
      <c r="BE615" s="1" t="s">
        <v>92</v>
      </c>
      <c r="BF615" s="1" t="s">
        <v>92</v>
      </c>
      <c r="BG615" s="1" t="s">
        <v>92</v>
      </c>
      <c r="BH615" s="1" t="s">
        <v>123</v>
      </c>
      <c r="BI615" s="1" t="s">
        <v>92</v>
      </c>
      <c r="BJ615" s="1" t="s">
        <v>92</v>
      </c>
      <c r="BK615" s="1" t="s">
        <v>94</v>
      </c>
      <c r="BL615" s="1" t="s">
        <v>94</v>
      </c>
      <c r="BM615" s="1" t="s">
        <v>695</v>
      </c>
      <c r="BN615" s="1" t="s">
        <v>125</v>
      </c>
      <c r="BO615" s="1" t="s">
        <v>78</v>
      </c>
      <c r="BP615" s="1" t="s">
        <v>156</v>
      </c>
      <c r="BQ615" s="1" t="s">
        <v>2331</v>
      </c>
      <c r="BR615" s="1" t="s">
        <v>2332</v>
      </c>
    </row>
    <row r="616" spans="2:70" ht="14.85" customHeight="1">
      <c r="B616" s="1">
        <v>1411</v>
      </c>
      <c r="C616" s="1" t="s">
        <v>2333</v>
      </c>
      <c r="D616" s="1">
        <v>6</v>
      </c>
      <c r="E616" s="1" t="s">
        <v>68</v>
      </c>
      <c r="F616" s="1" t="s">
        <v>2334</v>
      </c>
      <c r="G616" s="1" t="s">
        <v>2333</v>
      </c>
      <c r="H616" s="1" t="s">
        <v>2335</v>
      </c>
      <c r="I616" s="1">
        <v>2013</v>
      </c>
      <c r="J616" s="1" t="s">
        <v>97</v>
      </c>
      <c r="K616"/>
      <c r="L616"/>
      <c r="M616"/>
      <c r="N616"/>
      <c r="O616"/>
      <c r="P616"/>
      <c r="Q616"/>
      <c r="R616"/>
      <c r="S616"/>
      <c r="T616"/>
      <c r="U616"/>
      <c r="V616"/>
      <c r="W616"/>
      <c r="X616" s="1" t="s">
        <v>98</v>
      </c>
      <c r="Y616"/>
      <c r="Z616"/>
      <c r="AA616"/>
      <c r="AB616"/>
      <c r="AC616" s="1" t="s">
        <v>74</v>
      </c>
      <c r="AE616" s="1" t="s">
        <v>87</v>
      </c>
      <c r="AF616" s="1" t="s">
        <v>206</v>
      </c>
      <c r="AG616" s="1" t="s">
        <v>164</v>
      </c>
      <c r="AI616" s="1" t="s">
        <v>87</v>
      </c>
      <c r="AJ616" s="1" t="s">
        <v>116</v>
      </c>
      <c r="AK616" s="1" t="s">
        <v>103</v>
      </c>
      <c r="AN616" s="1" t="s">
        <v>657</v>
      </c>
      <c r="AO616" s="1" t="s">
        <v>83</v>
      </c>
      <c r="AP616" s="1" t="s">
        <v>104</v>
      </c>
      <c r="AQ616" s="1" t="s">
        <v>118</v>
      </c>
      <c r="AR616" s="1" t="s">
        <v>86</v>
      </c>
      <c r="AS616" s="1" t="s">
        <v>78</v>
      </c>
      <c r="AT616" s="1" t="s">
        <v>228</v>
      </c>
      <c r="AU616" s="1" t="s">
        <v>78</v>
      </c>
      <c r="AV616" s="1" t="s">
        <v>87</v>
      </c>
      <c r="AX616" s="1" t="s">
        <v>88</v>
      </c>
      <c r="AZ616" s="1" t="s">
        <v>89</v>
      </c>
      <c r="BA616" s="1" t="s">
        <v>89</v>
      </c>
      <c r="BB616" s="1" t="s">
        <v>658</v>
      </c>
      <c r="BC616" s="1" t="s">
        <v>102</v>
      </c>
      <c r="BD616" s="1" t="s">
        <v>137</v>
      </c>
      <c r="BE616" s="1" t="s">
        <v>93</v>
      </c>
      <c r="BF616" s="1" t="s">
        <v>93</v>
      </c>
      <c r="BG616" s="1" t="s">
        <v>92</v>
      </c>
      <c r="BH616" s="1" t="s">
        <v>93</v>
      </c>
      <c r="BI616" s="1" t="s">
        <v>92</v>
      </c>
      <c r="BJ616" s="1" t="s">
        <v>93</v>
      </c>
      <c r="BK616" s="1" t="s">
        <v>138</v>
      </c>
      <c r="BL616" s="1" t="s">
        <v>94</v>
      </c>
      <c r="BM616" s="1" t="s">
        <v>109</v>
      </c>
      <c r="BN616" s="1" t="s">
        <v>125</v>
      </c>
      <c r="BO616" s="1" t="s">
        <v>78</v>
      </c>
      <c r="BP616" s="1" t="s">
        <v>660</v>
      </c>
    </row>
    <row r="617" spans="2:70" ht="14.85" customHeight="1">
      <c r="B617" s="1">
        <v>1420</v>
      </c>
      <c r="C617" s="1" t="s">
        <v>2336</v>
      </c>
      <c r="D617" s="1">
        <v>6</v>
      </c>
      <c r="E617" s="1" t="s">
        <v>68</v>
      </c>
      <c r="F617" s="1" t="s">
        <v>2337</v>
      </c>
      <c r="G617" s="1" t="s">
        <v>2336</v>
      </c>
      <c r="H617" s="1" t="s">
        <v>2338</v>
      </c>
      <c r="I617" s="1">
        <v>2015</v>
      </c>
      <c r="J617" s="1" t="s">
        <v>671</v>
      </c>
      <c r="K617"/>
      <c r="L617"/>
      <c r="M617"/>
      <c r="N617"/>
      <c r="O617"/>
      <c r="P617"/>
      <c r="Q617"/>
      <c r="R617" s="1" t="s">
        <v>354</v>
      </c>
      <c r="S617"/>
      <c r="T617"/>
      <c r="U617"/>
      <c r="V617"/>
      <c r="W617"/>
      <c r="X617"/>
      <c r="Y617"/>
      <c r="Z617"/>
      <c r="AA617"/>
      <c r="AB617"/>
      <c r="AC617" s="1" t="s">
        <v>127</v>
      </c>
      <c r="AI617" s="1" t="s">
        <v>88</v>
      </c>
      <c r="AO617" s="1" t="s">
        <v>83</v>
      </c>
      <c r="AP617" s="1" t="s">
        <v>83</v>
      </c>
      <c r="AQ617" s="1" t="s">
        <v>196</v>
      </c>
      <c r="AR617" s="1" t="s">
        <v>169</v>
      </c>
      <c r="AS617" s="1" t="s">
        <v>78</v>
      </c>
      <c r="AT617" s="1" t="s">
        <v>207</v>
      </c>
      <c r="AU617" s="1" t="s">
        <v>78</v>
      </c>
      <c r="AV617" s="1" t="s">
        <v>78</v>
      </c>
      <c r="AW617" s="1" t="s">
        <v>119</v>
      </c>
      <c r="AX617" s="1" t="s">
        <v>78</v>
      </c>
      <c r="AY617" s="1" t="s">
        <v>107</v>
      </c>
      <c r="AZ617" s="1" t="s">
        <v>89</v>
      </c>
      <c r="BA617" s="1" t="s">
        <v>89</v>
      </c>
      <c r="BB617" s="1" t="s">
        <v>698</v>
      </c>
      <c r="BC617" s="1" t="s">
        <v>698</v>
      </c>
      <c r="BD617" s="1" t="s">
        <v>137</v>
      </c>
      <c r="BE617" s="1" t="s">
        <v>93</v>
      </c>
      <c r="BF617" s="1" t="s">
        <v>93</v>
      </c>
      <c r="BG617" s="1" t="s">
        <v>93</v>
      </c>
      <c r="BH617" s="1" t="s">
        <v>93</v>
      </c>
      <c r="BI617" s="1" t="s">
        <v>93</v>
      </c>
      <c r="BJ617" s="1" t="s">
        <v>93</v>
      </c>
      <c r="BK617" s="1" t="s">
        <v>94</v>
      </c>
      <c r="BL617" s="1" t="s">
        <v>94</v>
      </c>
      <c r="BM617" s="1" t="s">
        <v>666</v>
      </c>
      <c r="BN617" s="1" t="s">
        <v>177</v>
      </c>
      <c r="BO617" s="1" t="s">
        <v>87</v>
      </c>
    </row>
    <row r="618" spans="2:70" ht="26.85" customHeight="1">
      <c r="B618" s="1">
        <v>1426</v>
      </c>
      <c r="C618" s="1" t="s">
        <v>2343</v>
      </c>
      <c r="D618" s="1">
        <v>6</v>
      </c>
      <c r="E618" s="1" t="s">
        <v>68</v>
      </c>
      <c r="F618" s="1" t="s">
        <v>2344</v>
      </c>
      <c r="G618" s="1" t="s">
        <v>2343</v>
      </c>
      <c r="H618" s="1" t="s">
        <v>2345</v>
      </c>
      <c r="I618" s="1">
        <v>2014</v>
      </c>
      <c r="J618" s="1" t="s">
        <v>126</v>
      </c>
      <c r="K618"/>
      <c r="L618"/>
      <c r="M618"/>
      <c r="N618"/>
      <c r="O618"/>
      <c r="P618" s="1" t="s">
        <v>569</v>
      </c>
      <c r="Q618"/>
      <c r="R618"/>
      <c r="S618"/>
      <c r="T618"/>
      <c r="U618"/>
      <c r="V618"/>
      <c r="W618"/>
      <c r="X618"/>
      <c r="Y618"/>
      <c r="Z618"/>
      <c r="AA618"/>
      <c r="AB618"/>
      <c r="AC618" s="1" t="s">
        <v>135</v>
      </c>
      <c r="AI618" s="1" t="s">
        <v>88</v>
      </c>
      <c r="AO618" s="1" t="s">
        <v>136</v>
      </c>
      <c r="AP618" s="1" t="s">
        <v>104</v>
      </c>
      <c r="AQ618" s="1" t="s">
        <v>85</v>
      </c>
      <c r="AR618" s="1" t="s">
        <v>86</v>
      </c>
      <c r="AS618" s="1" t="s">
        <v>87</v>
      </c>
      <c r="AU618" s="1" t="s">
        <v>88</v>
      </c>
      <c r="AV618" s="1" t="s">
        <v>78</v>
      </c>
      <c r="AW618" s="1" t="s">
        <v>119</v>
      </c>
      <c r="AX618" s="1" t="s">
        <v>87</v>
      </c>
      <c r="AY618" s="1" t="s">
        <v>107</v>
      </c>
      <c r="AZ618" s="1" t="s">
        <v>170</v>
      </c>
      <c r="BA618" s="1" t="s">
        <v>89</v>
      </c>
      <c r="BB618" s="1" t="s">
        <v>659</v>
      </c>
      <c r="BC618" s="1" t="s">
        <v>230</v>
      </c>
      <c r="BD618" s="1" t="s">
        <v>137</v>
      </c>
      <c r="BE618" s="1" t="s">
        <v>93</v>
      </c>
      <c r="BF618" s="1" t="s">
        <v>93</v>
      </c>
      <c r="BG618" s="1" t="s">
        <v>93</v>
      </c>
      <c r="BH618" s="1" t="s">
        <v>93</v>
      </c>
      <c r="BI618" s="1" t="s">
        <v>123</v>
      </c>
      <c r="BJ618" s="1" t="s">
        <v>93</v>
      </c>
      <c r="BK618" s="1" t="s">
        <v>138</v>
      </c>
      <c r="BL618" s="1" t="s">
        <v>138</v>
      </c>
      <c r="BM618" s="1" t="s">
        <v>691</v>
      </c>
      <c r="BN618" s="1" t="s">
        <v>192</v>
      </c>
      <c r="BO618" s="1" t="s">
        <v>78</v>
      </c>
      <c r="BP618" s="1" t="s">
        <v>687</v>
      </c>
    </row>
    <row r="619" spans="2:70" ht="14.85" customHeight="1">
      <c r="B619" s="1">
        <v>1425</v>
      </c>
      <c r="C619" s="1" t="s">
        <v>2339</v>
      </c>
      <c r="D619" s="1">
        <v>6</v>
      </c>
      <c r="E619" s="1" t="s">
        <v>68</v>
      </c>
      <c r="F619" s="1" t="s">
        <v>2340</v>
      </c>
      <c r="G619" s="1" t="s">
        <v>2339</v>
      </c>
      <c r="H619" s="1" t="s">
        <v>2341</v>
      </c>
      <c r="I619" s="1">
        <v>2006</v>
      </c>
      <c r="J619" s="1" t="s">
        <v>95</v>
      </c>
      <c r="K619"/>
      <c r="L619"/>
      <c r="M619"/>
      <c r="N619"/>
      <c r="O619"/>
      <c r="P619"/>
      <c r="Q619"/>
      <c r="R619"/>
      <c r="S619"/>
      <c r="T619"/>
      <c r="U619"/>
      <c r="V619"/>
      <c r="W619"/>
      <c r="X619"/>
      <c r="Y619"/>
      <c r="Z619"/>
      <c r="AA619" s="1" t="s">
        <v>227</v>
      </c>
      <c r="AB619" s="1"/>
      <c r="AC619" s="1" t="s">
        <v>148</v>
      </c>
      <c r="AE619" s="1" t="s">
        <v>162</v>
      </c>
      <c r="AF619" s="1" t="s">
        <v>206</v>
      </c>
      <c r="AG619" s="1" t="s">
        <v>164</v>
      </c>
      <c r="AI619" s="1" t="s">
        <v>78</v>
      </c>
      <c r="AJ619" s="1" t="s">
        <v>79</v>
      </c>
      <c r="AK619" s="1" t="s">
        <v>80</v>
      </c>
      <c r="AM619" s="1" t="s">
        <v>81</v>
      </c>
      <c r="AN619" s="1" t="s">
        <v>739</v>
      </c>
      <c r="AO619" s="1" t="s">
        <v>84</v>
      </c>
      <c r="AP619" s="1" t="s">
        <v>84</v>
      </c>
      <c r="AQ619" s="1" t="s">
        <v>85</v>
      </c>
      <c r="AR619" s="1" t="s">
        <v>86</v>
      </c>
      <c r="AS619" s="1" t="s">
        <v>87</v>
      </c>
      <c r="AU619" s="1" t="s">
        <v>88</v>
      </c>
      <c r="AV619" s="1" t="s">
        <v>87</v>
      </c>
      <c r="AX619" s="1" t="s">
        <v>88</v>
      </c>
      <c r="AZ619" s="1" t="s">
        <v>89</v>
      </c>
      <c r="BA619" s="1" t="s">
        <v>89</v>
      </c>
      <c r="BB619" s="1" t="s">
        <v>659</v>
      </c>
      <c r="BC619" s="1" t="s">
        <v>665</v>
      </c>
      <c r="BD619" s="1" t="s">
        <v>91</v>
      </c>
      <c r="BE619" s="1" t="s">
        <v>92</v>
      </c>
      <c r="BF619" s="1" t="s">
        <v>123</v>
      </c>
      <c r="BG619" s="1" t="s">
        <v>123</v>
      </c>
      <c r="BH619" s="1" t="s">
        <v>92</v>
      </c>
      <c r="BI619" s="1" t="s">
        <v>123</v>
      </c>
      <c r="BJ619" s="1" t="s">
        <v>92</v>
      </c>
      <c r="BK619" s="1" t="s">
        <v>94</v>
      </c>
      <c r="BL619" s="1" t="s">
        <v>94</v>
      </c>
      <c r="BM619" s="1" t="s">
        <v>109</v>
      </c>
      <c r="BN619" s="1" t="s">
        <v>208</v>
      </c>
      <c r="BO619" s="1" t="s">
        <v>78</v>
      </c>
      <c r="BP619" s="1" t="s">
        <v>667</v>
      </c>
      <c r="BR619" s="2" t="s">
        <v>2342</v>
      </c>
    </row>
    <row r="620" spans="2:70" ht="14.85" customHeight="1">
      <c r="B620" s="1">
        <v>1431</v>
      </c>
      <c r="C620" s="1" t="s">
        <v>2346</v>
      </c>
      <c r="D620" s="1">
        <v>6</v>
      </c>
      <c r="E620" s="1" t="s">
        <v>68</v>
      </c>
      <c r="F620" s="1" t="s">
        <v>2347</v>
      </c>
      <c r="G620" s="1" t="s">
        <v>2346</v>
      </c>
      <c r="H620" s="1" t="s">
        <v>2348</v>
      </c>
      <c r="I620" s="1">
        <v>2012</v>
      </c>
      <c r="J620" s="1" t="s">
        <v>459</v>
      </c>
      <c r="K620"/>
      <c r="L620"/>
      <c r="M620"/>
      <c r="N620"/>
      <c r="O620"/>
      <c r="P620"/>
      <c r="Q620"/>
      <c r="R620"/>
      <c r="S620"/>
      <c r="T620" s="1" t="s">
        <v>1078</v>
      </c>
      <c r="U620"/>
      <c r="V620"/>
      <c r="W620"/>
      <c r="X620"/>
      <c r="Y620"/>
      <c r="Z620"/>
      <c r="AA620"/>
      <c r="AB620"/>
      <c r="AC620" s="1" t="s">
        <v>135</v>
      </c>
      <c r="AI620" s="1" t="s">
        <v>88</v>
      </c>
      <c r="AO620" s="1" t="s">
        <v>104</v>
      </c>
      <c r="AP620" s="1" t="s">
        <v>104</v>
      </c>
      <c r="AQ620" s="1" t="s">
        <v>118</v>
      </c>
      <c r="AR620" s="1" t="s">
        <v>86</v>
      </c>
      <c r="AS620" s="1" t="s">
        <v>87</v>
      </c>
      <c r="AU620" s="1" t="s">
        <v>88</v>
      </c>
      <c r="AV620" s="1" t="s">
        <v>78</v>
      </c>
      <c r="AW620" s="1" t="s">
        <v>106</v>
      </c>
      <c r="AX620" s="1" t="s">
        <v>87</v>
      </c>
      <c r="AY620" s="1" t="s">
        <v>107</v>
      </c>
      <c r="AZ620" s="1" t="s">
        <v>89</v>
      </c>
      <c r="BA620" s="1" t="s">
        <v>170</v>
      </c>
      <c r="BB620" s="1" t="s">
        <v>659</v>
      </c>
      <c r="BC620" s="1" t="s">
        <v>665</v>
      </c>
      <c r="BD620" s="1" t="s">
        <v>144</v>
      </c>
      <c r="BE620" s="1" t="s">
        <v>93</v>
      </c>
      <c r="BF620" s="1" t="s">
        <v>93</v>
      </c>
      <c r="BG620" s="1" t="s">
        <v>93</v>
      </c>
      <c r="BH620" s="1" t="s">
        <v>93</v>
      </c>
      <c r="BI620" s="1" t="s">
        <v>92</v>
      </c>
      <c r="BJ620" s="1" t="s">
        <v>93</v>
      </c>
      <c r="BK620" s="1" t="s">
        <v>138</v>
      </c>
      <c r="BL620" s="1" t="s">
        <v>94</v>
      </c>
      <c r="BM620" s="1" t="s">
        <v>691</v>
      </c>
      <c r="BN620" s="1" t="s">
        <v>111</v>
      </c>
      <c r="BO620" s="1" t="s">
        <v>78</v>
      </c>
      <c r="BP620" s="1" t="s">
        <v>667</v>
      </c>
    </row>
    <row r="621" spans="2:70" ht="14.85" customHeight="1">
      <c r="B621" s="1">
        <v>1434</v>
      </c>
      <c r="C621" s="1" t="s">
        <v>2349</v>
      </c>
      <c r="D621" s="1">
        <v>6</v>
      </c>
      <c r="E621" s="1" t="s">
        <v>68</v>
      </c>
      <c r="F621" s="1" t="s">
        <v>2350</v>
      </c>
      <c r="G621" s="1" t="s">
        <v>2349</v>
      </c>
      <c r="H621" s="1" t="s">
        <v>2351</v>
      </c>
      <c r="I621" s="1">
        <v>1998</v>
      </c>
      <c r="J621" s="1" t="s">
        <v>95</v>
      </c>
      <c r="K621"/>
      <c r="L621"/>
      <c r="M621"/>
      <c r="N621"/>
      <c r="O621"/>
      <c r="P621"/>
      <c r="Q621"/>
      <c r="R621"/>
      <c r="S621"/>
      <c r="T621"/>
      <c r="U621"/>
      <c r="V621"/>
      <c r="W621"/>
      <c r="X621"/>
      <c r="Y621"/>
      <c r="Z621"/>
      <c r="AA621" s="1" t="s">
        <v>227</v>
      </c>
      <c r="AB621" s="1"/>
      <c r="AC621" s="1" t="s">
        <v>148</v>
      </c>
      <c r="AE621" s="1" t="s">
        <v>87</v>
      </c>
      <c r="AF621" s="1" t="s">
        <v>76</v>
      </c>
      <c r="AG621" s="1" t="s">
        <v>77</v>
      </c>
      <c r="AI621" s="1" t="s">
        <v>87</v>
      </c>
      <c r="AJ621" s="1" t="s">
        <v>116</v>
      </c>
      <c r="AK621" s="1" t="s">
        <v>156</v>
      </c>
      <c r="AN621" s="1" t="s">
        <v>657</v>
      </c>
      <c r="AO621" s="1" t="s">
        <v>136</v>
      </c>
      <c r="AP621" s="1" t="s">
        <v>104</v>
      </c>
      <c r="AQ621" s="1" t="s">
        <v>118</v>
      </c>
      <c r="AR621" s="1" t="s">
        <v>105</v>
      </c>
      <c r="AS621" s="1" t="s">
        <v>78</v>
      </c>
      <c r="AT621" s="1" t="s">
        <v>207</v>
      </c>
      <c r="AU621" s="1" t="s">
        <v>78</v>
      </c>
      <c r="AV621" s="1" t="s">
        <v>78</v>
      </c>
      <c r="AW621" s="1" t="s">
        <v>158</v>
      </c>
      <c r="AX621" s="1" t="s">
        <v>87</v>
      </c>
      <c r="AY621" s="1" t="s">
        <v>107</v>
      </c>
      <c r="AZ621" s="1" t="s">
        <v>185</v>
      </c>
      <c r="BA621" s="1" t="s">
        <v>89</v>
      </c>
      <c r="BB621" s="1" t="s">
        <v>659</v>
      </c>
      <c r="BC621" s="1" t="s">
        <v>659</v>
      </c>
      <c r="BD621" s="1" t="s">
        <v>137</v>
      </c>
      <c r="BE621" s="1" t="s">
        <v>92</v>
      </c>
      <c r="BF621" s="1" t="s">
        <v>123</v>
      </c>
      <c r="BG621" s="1" t="s">
        <v>92</v>
      </c>
      <c r="BH621" s="1" t="s">
        <v>92</v>
      </c>
      <c r="BI621" s="1" t="s">
        <v>123</v>
      </c>
      <c r="BJ621" s="1" t="s">
        <v>92</v>
      </c>
      <c r="BK621" s="1" t="s">
        <v>102</v>
      </c>
      <c r="BL621" s="1" t="s">
        <v>94</v>
      </c>
      <c r="BM621" s="1" t="s">
        <v>695</v>
      </c>
      <c r="BN621" s="1" t="s">
        <v>139</v>
      </c>
      <c r="BO621" s="1" t="s">
        <v>78</v>
      </c>
      <c r="BP621" s="1" t="s">
        <v>687</v>
      </c>
    </row>
    <row r="622" spans="2:70" ht="14.85" customHeight="1">
      <c r="B622" s="1">
        <v>1448</v>
      </c>
      <c r="C622" s="1" t="s">
        <v>2352</v>
      </c>
      <c r="D622" s="1">
        <v>6</v>
      </c>
      <c r="E622" s="1" t="s">
        <v>68</v>
      </c>
      <c r="F622" s="1" t="s">
        <v>2353</v>
      </c>
      <c r="G622" s="1" t="s">
        <v>2352</v>
      </c>
      <c r="H622" s="1" t="s">
        <v>2354</v>
      </c>
      <c r="I622" s="1">
        <v>1985</v>
      </c>
      <c r="J622" s="1" t="s">
        <v>95</v>
      </c>
      <c r="K622"/>
      <c r="L622"/>
      <c r="M622"/>
      <c r="N622"/>
      <c r="O622"/>
      <c r="P622"/>
      <c r="Q622"/>
      <c r="R622"/>
      <c r="S622"/>
      <c r="T622"/>
      <c r="U622"/>
      <c r="V622"/>
      <c r="W622"/>
      <c r="X622"/>
      <c r="Y622"/>
      <c r="Z622"/>
      <c r="AA622" s="1" t="s">
        <v>227</v>
      </c>
      <c r="AB622" s="1"/>
      <c r="AC622" s="1" t="s">
        <v>148</v>
      </c>
      <c r="AE622" s="1" t="s">
        <v>162</v>
      </c>
      <c r="AF622" s="1" t="s">
        <v>76</v>
      </c>
      <c r="AG622" s="1" t="s">
        <v>164</v>
      </c>
      <c r="AI622" s="1" t="s">
        <v>78</v>
      </c>
      <c r="AJ622" s="1" t="s">
        <v>309</v>
      </c>
      <c r="AK622" s="1" t="s">
        <v>80</v>
      </c>
      <c r="AM622" s="1" t="s">
        <v>81</v>
      </c>
      <c r="AN622" s="1" t="s">
        <v>664</v>
      </c>
      <c r="AO622" s="1" t="s">
        <v>104</v>
      </c>
      <c r="AP622" s="1" t="s">
        <v>104</v>
      </c>
      <c r="AQ622" s="1" t="s">
        <v>196</v>
      </c>
      <c r="AR622" s="1" t="s">
        <v>86</v>
      </c>
      <c r="AS622" s="1" t="s">
        <v>87</v>
      </c>
      <c r="AU622" s="1" t="s">
        <v>88</v>
      </c>
      <c r="AV622" s="1" t="s">
        <v>78</v>
      </c>
      <c r="AW622" s="1" t="s">
        <v>119</v>
      </c>
      <c r="AX622" s="1" t="s">
        <v>87</v>
      </c>
      <c r="AY622" s="1" t="s">
        <v>229</v>
      </c>
      <c r="AZ622" s="1" t="s">
        <v>89</v>
      </c>
      <c r="BA622" s="1" t="s">
        <v>89</v>
      </c>
      <c r="BB622" s="1" t="s">
        <v>90</v>
      </c>
      <c r="BC622" s="1" t="s">
        <v>90</v>
      </c>
      <c r="BD622" s="1" t="s">
        <v>137</v>
      </c>
      <c r="BE622" s="1" t="s">
        <v>92</v>
      </c>
      <c r="BF622" s="1" t="s">
        <v>92</v>
      </c>
      <c r="BG622" s="1" t="s">
        <v>92</v>
      </c>
      <c r="BH622" s="1" t="s">
        <v>92</v>
      </c>
      <c r="BI622" s="1" t="s">
        <v>92</v>
      </c>
      <c r="BJ622" s="1" t="s">
        <v>92</v>
      </c>
      <c r="BK622" s="1" t="s">
        <v>94</v>
      </c>
      <c r="BL622" s="1" t="s">
        <v>94</v>
      </c>
      <c r="BM622" s="1" t="s">
        <v>666</v>
      </c>
      <c r="BN622" s="1" t="s">
        <v>418</v>
      </c>
      <c r="BO622" s="1" t="s">
        <v>78</v>
      </c>
      <c r="BP622" s="1" t="s">
        <v>660</v>
      </c>
    </row>
    <row r="623" spans="2:70" ht="14.85" customHeight="1">
      <c r="B623" s="1">
        <v>1452</v>
      </c>
      <c r="C623" s="1" t="s">
        <v>2355</v>
      </c>
      <c r="D623" s="1">
        <v>6</v>
      </c>
      <c r="E623" s="1" t="s">
        <v>68</v>
      </c>
      <c r="F623" s="1" t="s">
        <v>2356</v>
      </c>
      <c r="G623" s="1" t="s">
        <v>2355</v>
      </c>
      <c r="H623" s="1" t="s">
        <v>2357</v>
      </c>
      <c r="I623" s="1">
        <v>2015</v>
      </c>
      <c r="J623" s="1" t="s">
        <v>161</v>
      </c>
      <c r="K623"/>
      <c r="L623"/>
      <c r="M623"/>
      <c r="N623"/>
      <c r="O623" s="1" t="s">
        <v>98</v>
      </c>
      <c r="P623"/>
      <c r="Q623"/>
      <c r="R623"/>
      <c r="S623"/>
      <c r="T623"/>
      <c r="U623"/>
      <c r="V623"/>
      <c r="W623"/>
      <c r="X623"/>
      <c r="Y623"/>
      <c r="Z623"/>
      <c r="AA623"/>
      <c r="AB623"/>
      <c r="AC623" s="1" t="s">
        <v>74</v>
      </c>
      <c r="AE623" s="1" t="s">
        <v>87</v>
      </c>
      <c r="AF623" s="1" t="s">
        <v>76</v>
      </c>
      <c r="AG623" s="1" t="s">
        <v>164</v>
      </c>
      <c r="AI623" s="1" t="s">
        <v>78</v>
      </c>
      <c r="AJ623" s="1" t="s">
        <v>116</v>
      </c>
      <c r="AK623" s="1" t="s">
        <v>272</v>
      </c>
      <c r="AN623" s="1" t="s">
        <v>705</v>
      </c>
      <c r="AO623" s="1" t="s">
        <v>83</v>
      </c>
      <c r="AP623" s="1" t="s">
        <v>128</v>
      </c>
      <c r="AQ623" s="1" t="s">
        <v>129</v>
      </c>
      <c r="AR623" s="1" t="s">
        <v>169</v>
      </c>
      <c r="AS623" s="1" t="s">
        <v>87</v>
      </c>
      <c r="AU623" s="1" t="s">
        <v>88</v>
      </c>
      <c r="AV623" s="1" t="s">
        <v>87</v>
      </c>
      <c r="AX623" s="1" t="s">
        <v>88</v>
      </c>
      <c r="AZ623" s="1" t="s">
        <v>89</v>
      </c>
      <c r="BA623" s="1" t="s">
        <v>89</v>
      </c>
      <c r="BB623" s="1" t="s">
        <v>665</v>
      </c>
      <c r="BC623" s="1" t="s">
        <v>665</v>
      </c>
      <c r="BD623" s="1" t="s">
        <v>91</v>
      </c>
      <c r="BE623" s="1" t="s">
        <v>92</v>
      </c>
      <c r="BF623" s="1" t="s">
        <v>93</v>
      </c>
      <c r="BG623" s="1" t="s">
        <v>191</v>
      </c>
      <c r="BH623" s="1" t="s">
        <v>191</v>
      </c>
      <c r="BI623" s="1" t="s">
        <v>191</v>
      </c>
      <c r="BJ623" s="1" t="s">
        <v>123</v>
      </c>
      <c r="BK623" s="1" t="s">
        <v>124</v>
      </c>
      <c r="BL623" s="1" t="s">
        <v>124</v>
      </c>
      <c r="BM623" s="1" t="s">
        <v>672</v>
      </c>
      <c r="BN623" s="1" t="s">
        <v>208</v>
      </c>
      <c r="BO623" s="1" t="s">
        <v>78</v>
      </c>
      <c r="BP623" s="1" t="s">
        <v>667</v>
      </c>
      <c r="BR623" s="1" t="s">
        <v>2358</v>
      </c>
    </row>
    <row r="624" spans="2:70" ht="14.85" customHeight="1">
      <c r="B624" s="1">
        <v>1455</v>
      </c>
      <c r="C624" s="1" t="s">
        <v>2359</v>
      </c>
      <c r="D624" s="1">
        <v>6</v>
      </c>
      <c r="E624" s="1" t="s">
        <v>68</v>
      </c>
      <c r="F624" s="1" t="s">
        <v>2360</v>
      </c>
      <c r="G624" s="1" t="s">
        <v>2359</v>
      </c>
      <c r="H624" s="1" t="s">
        <v>2361</v>
      </c>
      <c r="I624" s="1">
        <v>2010</v>
      </c>
      <c r="J624" s="1" t="s">
        <v>325</v>
      </c>
      <c r="K624"/>
      <c r="L624"/>
      <c r="M624"/>
      <c r="N624"/>
      <c r="O624"/>
      <c r="P624"/>
      <c r="Q624"/>
      <c r="R624"/>
      <c r="S624" s="1" t="s">
        <v>326</v>
      </c>
      <c r="T624"/>
      <c r="U624"/>
      <c r="V624"/>
      <c r="W624"/>
      <c r="X624"/>
      <c r="Y624"/>
      <c r="Z624"/>
      <c r="AA624"/>
      <c r="AB624"/>
      <c r="AC624" s="1" t="s">
        <v>74</v>
      </c>
      <c r="AE624" s="1" t="s">
        <v>162</v>
      </c>
      <c r="AF624" s="1" t="s">
        <v>175</v>
      </c>
      <c r="AG624" s="1" t="s">
        <v>164</v>
      </c>
      <c r="AI624" s="1" t="s">
        <v>87</v>
      </c>
      <c r="AJ624" s="1" t="s">
        <v>79</v>
      </c>
      <c r="AK624" s="1" t="s">
        <v>80</v>
      </c>
      <c r="AM624" s="1" t="s">
        <v>222</v>
      </c>
      <c r="AN624" s="1" t="s">
        <v>664</v>
      </c>
      <c r="AO624" s="1" t="s">
        <v>84</v>
      </c>
      <c r="AP624" s="1" t="s">
        <v>84</v>
      </c>
      <c r="AQ624" s="1" t="s">
        <v>85</v>
      </c>
      <c r="AR624" s="1" t="s">
        <v>86</v>
      </c>
      <c r="AS624" s="1" t="s">
        <v>87</v>
      </c>
      <c r="AU624" s="1" t="s">
        <v>88</v>
      </c>
      <c r="AV624" s="1" t="s">
        <v>78</v>
      </c>
      <c r="AW624" s="1" t="s">
        <v>119</v>
      </c>
      <c r="AX624" s="1" t="s">
        <v>87</v>
      </c>
      <c r="AY624" s="1" t="s">
        <v>229</v>
      </c>
      <c r="AZ624" s="1" t="s">
        <v>185</v>
      </c>
      <c r="BA624" s="1" t="s">
        <v>170</v>
      </c>
      <c r="BB624" s="1" t="s">
        <v>659</v>
      </c>
      <c r="BC624" s="1" t="s">
        <v>659</v>
      </c>
      <c r="BD624" s="1" t="s">
        <v>144</v>
      </c>
      <c r="BE624" s="1" t="s">
        <v>123</v>
      </c>
      <c r="BF624" s="1" t="s">
        <v>123</v>
      </c>
      <c r="BG624" s="1" t="s">
        <v>123</v>
      </c>
      <c r="BH624" s="1" t="s">
        <v>92</v>
      </c>
      <c r="BI624" s="1" t="s">
        <v>123</v>
      </c>
      <c r="BJ624" s="1" t="s">
        <v>93</v>
      </c>
      <c r="BK624" s="1" t="s">
        <v>138</v>
      </c>
      <c r="BL624" s="1" t="s">
        <v>138</v>
      </c>
      <c r="BM624" s="1" t="s">
        <v>691</v>
      </c>
      <c r="BN624" s="1" t="s">
        <v>177</v>
      </c>
      <c r="BO624" s="1" t="s">
        <v>78</v>
      </c>
      <c r="BP624" s="1" t="s">
        <v>677</v>
      </c>
      <c r="BR624" s="1" t="s">
        <v>2362</v>
      </c>
    </row>
    <row r="625" spans="2:70" ht="14.85" customHeight="1">
      <c r="B625" s="1">
        <v>1457</v>
      </c>
      <c r="C625" s="1" t="s">
        <v>2363</v>
      </c>
      <c r="D625" s="1">
        <v>6</v>
      </c>
      <c r="E625" s="1" t="s">
        <v>68</v>
      </c>
      <c r="F625" s="1" t="s">
        <v>2364</v>
      </c>
      <c r="G625" s="1" t="s">
        <v>2363</v>
      </c>
      <c r="H625" s="1" t="s">
        <v>2365</v>
      </c>
      <c r="I625" s="1">
        <v>2015</v>
      </c>
      <c r="J625" s="1" t="s">
        <v>154</v>
      </c>
      <c r="K625"/>
      <c r="L625"/>
      <c r="M625"/>
      <c r="N625"/>
      <c r="O625"/>
      <c r="P625"/>
      <c r="Q625"/>
      <c r="R625"/>
      <c r="S625"/>
      <c r="T625"/>
      <c r="U625"/>
      <c r="V625"/>
      <c r="W625"/>
      <c r="X625"/>
      <c r="Y625" s="1" t="s">
        <v>155</v>
      </c>
      <c r="Z625"/>
      <c r="AA625"/>
      <c r="AB625"/>
      <c r="AC625" s="1" t="s">
        <v>135</v>
      </c>
      <c r="AI625" s="1" t="s">
        <v>88</v>
      </c>
      <c r="AO625" s="1" t="s">
        <v>136</v>
      </c>
      <c r="AP625" s="1" t="s">
        <v>104</v>
      </c>
      <c r="AQ625" s="1" t="s">
        <v>118</v>
      </c>
      <c r="AR625" s="1" t="s">
        <v>105</v>
      </c>
      <c r="AS625" s="1" t="s">
        <v>87</v>
      </c>
      <c r="AU625" s="1" t="s">
        <v>88</v>
      </c>
      <c r="AV625" s="1" t="s">
        <v>78</v>
      </c>
      <c r="AW625" s="1" t="s">
        <v>158</v>
      </c>
      <c r="AX625" s="1" t="s">
        <v>87</v>
      </c>
      <c r="AY625" s="1" t="s">
        <v>107</v>
      </c>
      <c r="AZ625" s="1" t="s">
        <v>89</v>
      </c>
      <c r="BA625" s="1" t="s">
        <v>89</v>
      </c>
      <c r="BB625" s="1" t="s">
        <v>665</v>
      </c>
      <c r="BC625" s="1" t="s">
        <v>665</v>
      </c>
      <c r="BD625" s="1" t="s">
        <v>137</v>
      </c>
      <c r="BE625" s="1" t="s">
        <v>93</v>
      </c>
      <c r="BF625" s="1" t="s">
        <v>93</v>
      </c>
      <c r="BG625" s="1" t="s">
        <v>93</v>
      </c>
      <c r="BH625" s="1" t="s">
        <v>92</v>
      </c>
      <c r="BI625" s="1" t="s">
        <v>93</v>
      </c>
      <c r="BJ625" s="1" t="s">
        <v>93</v>
      </c>
      <c r="BK625" s="1" t="s">
        <v>94</v>
      </c>
      <c r="BL625" s="1" t="s">
        <v>94</v>
      </c>
      <c r="BM625" s="1" t="s">
        <v>109</v>
      </c>
      <c r="BN625" s="1" t="s">
        <v>192</v>
      </c>
      <c r="BO625" s="1" t="s">
        <v>78</v>
      </c>
      <c r="BP625" s="1" t="s">
        <v>687</v>
      </c>
    </row>
    <row r="626" spans="2:70" ht="14.85" customHeight="1">
      <c r="B626" s="1">
        <v>1482</v>
      </c>
      <c r="C626" s="1" t="s">
        <v>2366</v>
      </c>
      <c r="D626" s="1">
        <v>6</v>
      </c>
      <c r="E626" s="1" t="s">
        <v>68</v>
      </c>
      <c r="F626" s="1" t="s">
        <v>2367</v>
      </c>
      <c r="G626" s="1" t="s">
        <v>2366</v>
      </c>
      <c r="H626" s="1" t="s">
        <v>2368</v>
      </c>
      <c r="I626" s="1">
        <v>2008</v>
      </c>
      <c r="J626" s="1" t="s">
        <v>95</v>
      </c>
      <c r="K626"/>
      <c r="L626"/>
      <c r="M626"/>
      <c r="N626"/>
      <c r="O626"/>
      <c r="P626"/>
      <c r="Q626"/>
      <c r="R626"/>
      <c r="S626"/>
      <c r="T626"/>
      <c r="U626"/>
      <c r="V626"/>
      <c r="W626"/>
      <c r="X626"/>
      <c r="Y626"/>
      <c r="Z626"/>
      <c r="AA626" s="1" t="s">
        <v>911</v>
      </c>
      <c r="AB626" s="1"/>
      <c r="AC626" s="1" t="s">
        <v>148</v>
      </c>
      <c r="AE626" s="1" t="s">
        <v>75</v>
      </c>
      <c r="AF626" s="1" t="s">
        <v>175</v>
      </c>
      <c r="AG626" s="1" t="s">
        <v>164</v>
      </c>
      <c r="AI626" s="1" t="s">
        <v>87</v>
      </c>
      <c r="AJ626" s="1" t="s">
        <v>309</v>
      </c>
      <c r="AK626" s="1" t="s">
        <v>103</v>
      </c>
      <c r="AM626" s="1" t="s">
        <v>81</v>
      </c>
      <c r="AN626" s="1" t="s">
        <v>739</v>
      </c>
      <c r="AO626" s="1" t="s">
        <v>83</v>
      </c>
      <c r="AP626" s="1" t="s">
        <v>104</v>
      </c>
      <c r="AQ626" s="1" t="s">
        <v>85</v>
      </c>
      <c r="AR626" s="1" t="s">
        <v>86</v>
      </c>
      <c r="AS626" s="1" t="s">
        <v>87</v>
      </c>
      <c r="AU626" s="1" t="s">
        <v>88</v>
      </c>
      <c r="AV626" s="1" t="s">
        <v>78</v>
      </c>
      <c r="AW626" s="1" t="s">
        <v>119</v>
      </c>
      <c r="AX626" s="1" t="s">
        <v>87</v>
      </c>
      <c r="AY626" s="1" t="s">
        <v>107</v>
      </c>
      <c r="AZ626" s="1" t="s">
        <v>170</v>
      </c>
      <c r="BA626" s="1" t="s">
        <v>170</v>
      </c>
      <c r="BB626" s="1" t="s">
        <v>230</v>
      </c>
      <c r="BC626" s="1" t="s">
        <v>230</v>
      </c>
      <c r="BD626" s="1" t="s">
        <v>91</v>
      </c>
      <c r="BE626" s="1" t="s">
        <v>92</v>
      </c>
      <c r="BF626" s="1" t="s">
        <v>93</v>
      </c>
      <c r="BG626" s="1" t="s">
        <v>93</v>
      </c>
      <c r="BH626" s="1" t="s">
        <v>92</v>
      </c>
      <c r="BI626" s="1" t="s">
        <v>93</v>
      </c>
      <c r="BJ626" s="1" t="s">
        <v>92</v>
      </c>
      <c r="BK626" s="1" t="s">
        <v>138</v>
      </c>
      <c r="BL626" s="1" t="s">
        <v>138</v>
      </c>
      <c r="BM626" s="1" t="s">
        <v>666</v>
      </c>
      <c r="BN626" s="1" t="s">
        <v>208</v>
      </c>
      <c r="BO626" s="1" t="s">
        <v>78</v>
      </c>
      <c r="BP626" s="1" t="s">
        <v>667</v>
      </c>
      <c r="BR626" s="1" t="s">
        <v>2369</v>
      </c>
    </row>
    <row r="627" spans="2:70" ht="14.85" customHeight="1">
      <c r="B627" s="1">
        <v>1490</v>
      </c>
      <c r="C627" s="1" t="s">
        <v>2370</v>
      </c>
      <c r="D627" s="1">
        <v>6</v>
      </c>
      <c r="E627" s="1" t="s">
        <v>68</v>
      </c>
      <c r="F627" s="1" t="s">
        <v>2371</v>
      </c>
      <c r="G627" s="1" t="s">
        <v>2370</v>
      </c>
      <c r="H627" s="1" t="s">
        <v>2372</v>
      </c>
      <c r="I627" s="1">
        <v>2009</v>
      </c>
      <c r="J627" s="1" t="s">
        <v>72</v>
      </c>
      <c r="K627"/>
      <c r="L627"/>
      <c r="M627"/>
      <c r="N627" s="1" t="s">
        <v>99</v>
      </c>
      <c r="O627"/>
      <c r="P627"/>
      <c r="Q627"/>
      <c r="R627"/>
      <c r="S627"/>
      <c r="T627"/>
      <c r="U627"/>
      <c r="V627"/>
      <c r="W627"/>
      <c r="X627"/>
      <c r="Y627"/>
      <c r="Z627"/>
      <c r="AA627"/>
      <c r="AB627"/>
      <c r="AC627" s="1" t="s">
        <v>135</v>
      </c>
      <c r="AI627" s="1" t="s">
        <v>88</v>
      </c>
      <c r="AO627" s="1" t="s">
        <v>83</v>
      </c>
      <c r="AP627" s="1" t="s">
        <v>83</v>
      </c>
      <c r="AQ627" s="1" t="s">
        <v>196</v>
      </c>
      <c r="AR627" s="1" t="s">
        <v>169</v>
      </c>
      <c r="AS627" s="1" t="s">
        <v>87</v>
      </c>
      <c r="AU627" s="1" t="s">
        <v>88</v>
      </c>
      <c r="AV627" s="1" t="s">
        <v>78</v>
      </c>
      <c r="AW627" s="1" t="s">
        <v>106</v>
      </c>
      <c r="AX627" s="1" t="s">
        <v>78</v>
      </c>
      <c r="AY627" s="1" t="s">
        <v>159</v>
      </c>
      <c r="AZ627" s="1" t="s">
        <v>89</v>
      </c>
      <c r="BA627" s="1" t="s">
        <v>89</v>
      </c>
      <c r="BB627" s="1" t="s">
        <v>659</v>
      </c>
      <c r="BC627" s="1" t="s">
        <v>773</v>
      </c>
      <c r="BD627" s="1" t="s">
        <v>144</v>
      </c>
      <c r="BE627" s="1" t="s">
        <v>93</v>
      </c>
      <c r="BF627" s="1" t="s">
        <v>93</v>
      </c>
      <c r="BG627" s="1" t="s">
        <v>93</v>
      </c>
      <c r="BH627" s="1" t="s">
        <v>93</v>
      </c>
      <c r="BI627" s="1" t="s">
        <v>93</v>
      </c>
      <c r="BJ627" s="1" t="s">
        <v>93</v>
      </c>
      <c r="BK627" s="1" t="s">
        <v>138</v>
      </c>
      <c r="BL627" s="1" t="s">
        <v>138</v>
      </c>
      <c r="BM627" s="1" t="s">
        <v>109</v>
      </c>
      <c r="BN627" s="1" t="s">
        <v>111</v>
      </c>
      <c r="BO627" s="1" t="s">
        <v>78</v>
      </c>
      <c r="BP627" s="1" t="s">
        <v>677</v>
      </c>
    </row>
    <row r="628" spans="2:70" ht="14.85" customHeight="1">
      <c r="B628" s="1">
        <v>1500</v>
      </c>
      <c r="C628" s="1" t="s">
        <v>2373</v>
      </c>
      <c r="D628" s="1">
        <v>6</v>
      </c>
      <c r="E628" s="1" t="s">
        <v>68</v>
      </c>
      <c r="F628" s="1" t="s">
        <v>2374</v>
      </c>
      <c r="G628" s="1" t="s">
        <v>2373</v>
      </c>
      <c r="H628" s="1" t="s">
        <v>2375</v>
      </c>
      <c r="I628" s="1">
        <v>2016</v>
      </c>
      <c r="J628" s="1" t="s">
        <v>97</v>
      </c>
      <c r="K628"/>
      <c r="L628"/>
      <c r="M628"/>
      <c r="N628"/>
      <c r="O628"/>
      <c r="P628"/>
      <c r="Q628"/>
      <c r="R628"/>
      <c r="S628"/>
      <c r="T628"/>
      <c r="U628"/>
      <c r="V628"/>
      <c r="W628"/>
      <c r="X628" s="1" t="s">
        <v>98</v>
      </c>
      <c r="Y628"/>
      <c r="Z628"/>
      <c r="AA628"/>
      <c r="AB628"/>
      <c r="AC628" s="1" t="s">
        <v>74</v>
      </c>
      <c r="AE628" s="1" t="s">
        <v>87</v>
      </c>
      <c r="AF628" s="1" t="s">
        <v>100</v>
      </c>
      <c r="AG628" s="1" t="s">
        <v>101</v>
      </c>
      <c r="AI628" s="1" t="s">
        <v>78</v>
      </c>
      <c r="AJ628" s="1" t="s">
        <v>116</v>
      </c>
      <c r="AK628" s="1" t="s">
        <v>272</v>
      </c>
      <c r="AN628" s="1" t="s">
        <v>664</v>
      </c>
      <c r="AO628" s="1" t="s">
        <v>84</v>
      </c>
      <c r="AP628" s="1" t="s">
        <v>84</v>
      </c>
      <c r="AQ628" s="1" t="s">
        <v>85</v>
      </c>
      <c r="AR628" s="1" t="s">
        <v>86</v>
      </c>
      <c r="AS628" s="1" t="s">
        <v>87</v>
      </c>
      <c r="AU628" s="1" t="s">
        <v>88</v>
      </c>
      <c r="AV628" s="1" t="s">
        <v>78</v>
      </c>
      <c r="AW628" s="1" t="s">
        <v>106</v>
      </c>
      <c r="AX628" s="1" t="s">
        <v>87</v>
      </c>
      <c r="AY628" s="1" t="s">
        <v>107</v>
      </c>
      <c r="AZ628" s="1" t="s">
        <v>89</v>
      </c>
      <c r="BA628" s="1" t="s">
        <v>89</v>
      </c>
      <c r="BB628" s="1" t="s">
        <v>102</v>
      </c>
      <c r="BC628" s="1" t="s">
        <v>102</v>
      </c>
      <c r="BD628" s="1" t="s">
        <v>144</v>
      </c>
      <c r="BE628" s="1" t="s">
        <v>92</v>
      </c>
      <c r="BF628" s="1" t="s">
        <v>92</v>
      </c>
      <c r="BG628" s="1" t="s">
        <v>92</v>
      </c>
      <c r="BH628" s="1" t="s">
        <v>92</v>
      </c>
      <c r="BI628" s="1" t="s">
        <v>92</v>
      </c>
      <c r="BJ628" s="1" t="s">
        <v>92</v>
      </c>
      <c r="BK628" s="1" t="s">
        <v>124</v>
      </c>
      <c r="BL628" s="1" t="s">
        <v>94</v>
      </c>
      <c r="BM628" s="1" t="s">
        <v>691</v>
      </c>
      <c r="BN628" s="1" t="s">
        <v>111</v>
      </c>
      <c r="BO628" s="1" t="s">
        <v>78</v>
      </c>
      <c r="BP628" s="1" t="s">
        <v>660</v>
      </c>
    </row>
    <row r="629" spans="2:70" ht="14.85" customHeight="1">
      <c r="B629" s="1">
        <v>1538</v>
      </c>
      <c r="C629" s="1" t="s">
        <v>2376</v>
      </c>
      <c r="D629" s="1">
        <v>6</v>
      </c>
      <c r="E629" s="1" t="s">
        <v>68</v>
      </c>
      <c r="F629" s="1" t="s">
        <v>2377</v>
      </c>
      <c r="G629" s="1" t="s">
        <v>2376</v>
      </c>
      <c r="H629" s="1" t="s">
        <v>1484</v>
      </c>
      <c r="I629" s="1">
        <v>2004</v>
      </c>
      <c r="J629" s="1" t="s">
        <v>95</v>
      </c>
      <c r="K629"/>
      <c r="L629"/>
      <c r="M629"/>
      <c r="N629"/>
      <c r="O629"/>
      <c r="P629"/>
      <c r="Q629"/>
      <c r="R629"/>
      <c r="S629"/>
      <c r="T629"/>
      <c r="U629"/>
      <c r="V629"/>
      <c r="W629"/>
      <c r="X629"/>
      <c r="Y629"/>
      <c r="Z629"/>
      <c r="AA629" s="1" t="s">
        <v>391</v>
      </c>
      <c r="AB629" s="1"/>
      <c r="AC629" s="1" t="s">
        <v>74</v>
      </c>
      <c r="AE629" s="1" t="s">
        <v>162</v>
      </c>
      <c r="AF629" s="1" t="s">
        <v>175</v>
      </c>
      <c r="AG629" s="1" t="s">
        <v>164</v>
      </c>
      <c r="AI629" s="1" t="s">
        <v>78</v>
      </c>
      <c r="AJ629" s="1" t="s">
        <v>309</v>
      </c>
      <c r="AK629" s="1" t="s">
        <v>80</v>
      </c>
      <c r="AM629" s="1" t="s">
        <v>222</v>
      </c>
      <c r="AN629" s="1" t="s">
        <v>718</v>
      </c>
      <c r="AO629" s="1" t="s">
        <v>83</v>
      </c>
      <c r="AP629" s="1" t="s">
        <v>104</v>
      </c>
      <c r="AQ629" s="1" t="s">
        <v>196</v>
      </c>
      <c r="AR629" s="1" t="s">
        <v>105</v>
      </c>
      <c r="AS629" s="1" t="s">
        <v>87</v>
      </c>
      <c r="AU629" s="1" t="s">
        <v>88</v>
      </c>
      <c r="AV629" s="1" t="s">
        <v>78</v>
      </c>
      <c r="AW629" s="1" t="s">
        <v>119</v>
      </c>
      <c r="AX629" s="1" t="s">
        <v>78</v>
      </c>
      <c r="AY629" s="1" t="s">
        <v>107</v>
      </c>
      <c r="AZ629" s="1" t="s">
        <v>183</v>
      </c>
      <c r="BA629" s="1" t="s">
        <v>89</v>
      </c>
      <c r="BB629" s="1" t="s">
        <v>665</v>
      </c>
      <c r="BC629" s="1" t="s">
        <v>665</v>
      </c>
      <c r="BD629" s="1" t="s">
        <v>137</v>
      </c>
      <c r="BE629" s="1" t="s">
        <v>93</v>
      </c>
      <c r="BF629" s="1" t="s">
        <v>92</v>
      </c>
      <c r="BG629" s="1" t="s">
        <v>93</v>
      </c>
      <c r="BH629" s="1" t="s">
        <v>93</v>
      </c>
      <c r="BI629" s="1" t="s">
        <v>92</v>
      </c>
      <c r="BJ629" s="1" t="s">
        <v>93</v>
      </c>
      <c r="BK629" s="1" t="s">
        <v>94</v>
      </c>
      <c r="BL629" s="1" t="s">
        <v>94</v>
      </c>
      <c r="BM629" s="1" t="s">
        <v>691</v>
      </c>
      <c r="BN629" s="1" t="s">
        <v>139</v>
      </c>
      <c r="BO629" s="1" t="s">
        <v>78</v>
      </c>
      <c r="BP629" s="1" t="s">
        <v>687</v>
      </c>
    </row>
    <row r="630" spans="2:70" ht="14.85" customHeight="1">
      <c r="B630" s="1">
        <v>1543</v>
      </c>
      <c r="C630" s="1" t="s">
        <v>2378</v>
      </c>
      <c r="D630" s="1">
        <v>6</v>
      </c>
      <c r="E630" s="1" t="s">
        <v>68</v>
      </c>
      <c r="F630" s="1" t="s">
        <v>2379</v>
      </c>
      <c r="G630" s="1" t="s">
        <v>2380</v>
      </c>
      <c r="H630" s="1" t="s">
        <v>2381</v>
      </c>
      <c r="I630" s="1">
        <v>2006</v>
      </c>
      <c r="J630" s="1" t="s">
        <v>95</v>
      </c>
      <c r="K630"/>
      <c r="L630"/>
      <c r="M630"/>
      <c r="N630"/>
      <c r="O630"/>
      <c r="P630"/>
      <c r="Q630"/>
      <c r="R630"/>
      <c r="S630"/>
      <c r="T630"/>
      <c r="U630"/>
      <c r="V630"/>
      <c r="W630"/>
      <c r="X630"/>
      <c r="Y630"/>
      <c r="Z630"/>
      <c r="AA630" s="1" t="s">
        <v>684</v>
      </c>
      <c r="AB630" s="1"/>
      <c r="AC630" s="1" t="s">
        <v>148</v>
      </c>
      <c r="AE630" s="1" t="s">
        <v>87</v>
      </c>
      <c r="AF630" s="1" t="s">
        <v>206</v>
      </c>
      <c r="AG630" s="1" t="s">
        <v>77</v>
      </c>
      <c r="AI630" s="1" t="s">
        <v>87</v>
      </c>
      <c r="AJ630" s="1" t="s">
        <v>116</v>
      </c>
      <c r="AK630" s="1" t="s">
        <v>156</v>
      </c>
      <c r="AL630" s="1" t="s">
        <v>2382</v>
      </c>
      <c r="AN630" s="1" t="s">
        <v>664</v>
      </c>
      <c r="AO630" s="1" t="s">
        <v>83</v>
      </c>
      <c r="AP630" s="1" t="s">
        <v>104</v>
      </c>
      <c r="AQ630" s="1" t="s">
        <v>102</v>
      </c>
      <c r="AR630" s="1" t="s">
        <v>86</v>
      </c>
      <c r="AS630" s="1" t="s">
        <v>87</v>
      </c>
      <c r="AU630" s="1" t="s">
        <v>88</v>
      </c>
      <c r="AV630" s="1" t="s">
        <v>87</v>
      </c>
      <c r="AX630" s="1" t="s">
        <v>88</v>
      </c>
      <c r="AZ630" s="1" t="s">
        <v>170</v>
      </c>
      <c r="BA630" s="1" t="s">
        <v>170</v>
      </c>
      <c r="BB630" s="1" t="s">
        <v>659</v>
      </c>
      <c r="BC630" s="1" t="s">
        <v>773</v>
      </c>
      <c r="BD630" s="1" t="s">
        <v>91</v>
      </c>
      <c r="BE630" s="1" t="s">
        <v>92</v>
      </c>
      <c r="BF630" s="1" t="s">
        <v>93</v>
      </c>
      <c r="BG630" s="1" t="s">
        <v>93</v>
      </c>
      <c r="BH630" s="1" t="s">
        <v>93</v>
      </c>
      <c r="BI630" s="1" t="s">
        <v>123</v>
      </c>
      <c r="BJ630" s="1" t="s">
        <v>92</v>
      </c>
      <c r="BK630" s="1" t="s">
        <v>124</v>
      </c>
      <c r="BL630" s="1" t="s">
        <v>138</v>
      </c>
      <c r="BM630" s="1" t="s">
        <v>691</v>
      </c>
      <c r="BN630" s="1" t="s">
        <v>418</v>
      </c>
      <c r="BO630" s="1" t="s">
        <v>78</v>
      </c>
      <c r="BP630" s="1" t="s">
        <v>677</v>
      </c>
      <c r="BR630" s="1" t="s">
        <v>2383</v>
      </c>
    </row>
    <row r="631" spans="2:70" ht="14.85" customHeight="1">
      <c r="B631" s="1">
        <v>1549</v>
      </c>
      <c r="C631" s="1" t="s">
        <v>2384</v>
      </c>
      <c r="D631" s="1">
        <v>6</v>
      </c>
      <c r="E631" s="1" t="s">
        <v>68</v>
      </c>
      <c r="F631" s="1" t="s">
        <v>2385</v>
      </c>
      <c r="G631" s="1" t="s">
        <v>2384</v>
      </c>
      <c r="H631" s="1" t="s">
        <v>880</v>
      </c>
      <c r="I631" s="1">
        <v>2002</v>
      </c>
      <c r="J631" s="1" t="s">
        <v>95</v>
      </c>
      <c r="K631"/>
      <c r="L631"/>
      <c r="M631"/>
      <c r="N631"/>
      <c r="O631"/>
      <c r="P631"/>
      <c r="Q631"/>
      <c r="R631"/>
      <c r="S631"/>
      <c r="T631"/>
      <c r="U631"/>
      <c r="V631"/>
      <c r="W631"/>
      <c r="X631"/>
      <c r="Y631"/>
      <c r="Z631"/>
      <c r="AA631" s="1" t="s">
        <v>178</v>
      </c>
      <c r="AB631" s="1"/>
      <c r="AC631" s="1" t="s">
        <v>74</v>
      </c>
      <c r="AE631" s="1" t="s">
        <v>162</v>
      </c>
      <c r="AF631" s="1" t="s">
        <v>175</v>
      </c>
      <c r="AG631" s="1" t="s">
        <v>164</v>
      </c>
      <c r="AI631" s="1" t="s">
        <v>87</v>
      </c>
      <c r="AJ631" s="1" t="s">
        <v>309</v>
      </c>
      <c r="AK631" s="1" t="s">
        <v>156</v>
      </c>
      <c r="AL631" s="1" t="s">
        <v>2386</v>
      </c>
      <c r="AM631" s="1" t="s">
        <v>167</v>
      </c>
      <c r="AN631" s="1" t="s">
        <v>657</v>
      </c>
      <c r="AO631" s="1" t="s">
        <v>83</v>
      </c>
      <c r="AP631" s="1" t="s">
        <v>83</v>
      </c>
      <c r="AQ631" s="1" t="s">
        <v>196</v>
      </c>
      <c r="AR631" s="1" t="s">
        <v>86</v>
      </c>
      <c r="AS631" s="1" t="s">
        <v>87</v>
      </c>
      <c r="AU631" s="1" t="s">
        <v>88</v>
      </c>
      <c r="AV631" s="1" t="s">
        <v>78</v>
      </c>
      <c r="AW631" s="1" t="s">
        <v>119</v>
      </c>
      <c r="AX631" s="1" t="s">
        <v>87</v>
      </c>
      <c r="AY631" s="1" t="s">
        <v>107</v>
      </c>
      <c r="AZ631" s="1" t="s">
        <v>89</v>
      </c>
      <c r="BA631" s="1" t="s">
        <v>89</v>
      </c>
      <c r="BB631" s="1" t="s">
        <v>658</v>
      </c>
      <c r="BC631" s="1" t="s">
        <v>665</v>
      </c>
      <c r="BD631" s="1" t="s">
        <v>144</v>
      </c>
      <c r="BE631" s="1" t="s">
        <v>93</v>
      </c>
      <c r="BF631" s="1" t="s">
        <v>93</v>
      </c>
      <c r="BG631" s="1" t="s">
        <v>93</v>
      </c>
      <c r="BH631" s="1" t="s">
        <v>93</v>
      </c>
      <c r="BI631" s="1" t="s">
        <v>93</v>
      </c>
      <c r="BJ631" s="1" t="s">
        <v>93</v>
      </c>
      <c r="BK631" s="1" t="s">
        <v>138</v>
      </c>
      <c r="BL631" s="1" t="s">
        <v>138</v>
      </c>
      <c r="BM631" s="1" t="s">
        <v>672</v>
      </c>
      <c r="BN631" s="1" t="s">
        <v>139</v>
      </c>
      <c r="BO631" s="1" t="s">
        <v>78</v>
      </c>
      <c r="BP631" s="1" t="s">
        <v>677</v>
      </c>
      <c r="BR631" s="1" t="s">
        <v>2387</v>
      </c>
    </row>
    <row r="632" spans="2:70" ht="14.85" customHeight="1">
      <c r="B632" s="1">
        <v>1587</v>
      </c>
      <c r="C632" s="1" t="s">
        <v>2388</v>
      </c>
      <c r="D632" s="1">
        <v>6</v>
      </c>
      <c r="E632" s="1" t="s">
        <v>68</v>
      </c>
      <c r="F632" s="1" t="s">
        <v>2389</v>
      </c>
      <c r="G632" s="1" t="s">
        <v>2390</v>
      </c>
      <c r="H632" s="1" t="s">
        <v>2391</v>
      </c>
      <c r="I632" s="1">
        <v>2012</v>
      </c>
      <c r="J632" s="1" t="s">
        <v>671</v>
      </c>
      <c r="K632"/>
      <c r="L632"/>
      <c r="M632"/>
      <c r="N632"/>
      <c r="O632"/>
      <c r="P632"/>
      <c r="Q632"/>
      <c r="R632" s="1" t="s">
        <v>354</v>
      </c>
      <c r="S632"/>
      <c r="T632"/>
      <c r="U632"/>
      <c r="V632"/>
      <c r="W632"/>
      <c r="X632"/>
      <c r="Y632"/>
      <c r="Z632"/>
      <c r="AA632"/>
      <c r="AB632"/>
      <c r="AC632" s="1" t="s">
        <v>135</v>
      </c>
      <c r="AI632" s="1" t="s">
        <v>88</v>
      </c>
      <c r="AO632" s="1" t="s">
        <v>83</v>
      </c>
      <c r="AP632" s="1" t="s">
        <v>104</v>
      </c>
      <c r="AQ632" s="1" t="s">
        <v>85</v>
      </c>
      <c r="AR632" s="1" t="s">
        <v>105</v>
      </c>
      <c r="AS632" s="1" t="s">
        <v>87</v>
      </c>
      <c r="AU632" s="1" t="s">
        <v>88</v>
      </c>
      <c r="AV632" s="1" t="s">
        <v>78</v>
      </c>
      <c r="AW632" s="1" t="s">
        <v>158</v>
      </c>
      <c r="AX632" s="1" t="s">
        <v>87</v>
      </c>
      <c r="AY632" s="1" t="s">
        <v>107</v>
      </c>
      <c r="AZ632" s="1" t="s">
        <v>89</v>
      </c>
      <c r="BA632" s="1" t="s">
        <v>89</v>
      </c>
      <c r="BB632" s="1" t="s">
        <v>90</v>
      </c>
      <c r="BC632" s="1" t="s">
        <v>90</v>
      </c>
      <c r="BD632" s="1" t="s">
        <v>137</v>
      </c>
      <c r="BE632" s="1" t="s">
        <v>92</v>
      </c>
      <c r="BF632" s="1" t="s">
        <v>92</v>
      </c>
      <c r="BG632" s="1" t="s">
        <v>93</v>
      </c>
      <c r="BH632" s="1" t="s">
        <v>93</v>
      </c>
      <c r="BI632" s="1" t="s">
        <v>123</v>
      </c>
      <c r="BJ632" s="1" t="s">
        <v>93</v>
      </c>
      <c r="BK632" s="1" t="s">
        <v>94</v>
      </c>
      <c r="BL632" s="1" t="s">
        <v>94</v>
      </c>
      <c r="BM632" s="1" t="s">
        <v>691</v>
      </c>
      <c r="BN632" s="1" t="s">
        <v>192</v>
      </c>
      <c r="BO632" s="1" t="s">
        <v>78</v>
      </c>
      <c r="BP632" s="1" t="s">
        <v>660</v>
      </c>
      <c r="BR632" s="1" t="s">
        <v>2392</v>
      </c>
    </row>
    <row r="633" spans="2:70" ht="14.85" customHeight="1">
      <c r="B633" s="1">
        <v>1592</v>
      </c>
      <c r="C633" s="1" t="s">
        <v>2393</v>
      </c>
      <c r="D633" s="1">
        <v>6</v>
      </c>
      <c r="E633" s="1" t="s">
        <v>68</v>
      </c>
      <c r="F633" s="1" t="s">
        <v>2394</v>
      </c>
      <c r="G633" s="1" t="s">
        <v>2393</v>
      </c>
      <c r="H633" s="1" t="s">
        <v>2395</v>
      </c>
      <c r="I633" s="1">
        <v>2013</v>
      </c>
      <c r="J633" s="1" t="s">
        <v>95</v>
      </c>
      <c r="K633"/>
      <c r="L633"/>
      <c r="M633"/>
      <c r="N633"/>
      <c r="O633"/>
      <c r="P633"/>
      <c r="Q633"/>
      <c r="R633"/>
      <c r="S633"/>
      <c r="T633"/>
      <c r="U633"/>
      <c r="V633"/>
      <c r="W633"/>
      <c r="X633"/>
      <c r="Y633"/>
      <c r="Z633"/>
      <c r="AA633" s="1" t="s">
        <v>1192</v>
      </c>
      <c r="AB633" s="1"/>
      <c r="AC633" s="1" t="s">
        <v>74</v>
      </c>
      <c r="AE633" s="1" t="s">
        <v>75</v>
      </c>
      <c r="AF633" s="1" t="s">
        <v>76</v>
      </c>
      <c r="AG633" s="1" t="s">
        <v>164</v>
      </c>
      <c r="AI633" s="1" t="s">
        <v>78</v>
      </c>
      <c r="AJ633" s="1" t="s">
        <v>79</v>
      </c>
      <c r="AK633" s="1" t="s">
        <v>103</v>
      </c>
      <c r="AM633" s="1" t="s">
        <v>81</v>
      </c>
      <c r="AN633" s="1" t="s">
        <v>657</v>
      </c>
      <c r="AO633" s="1" t="s">
        <v>84</v>
      </c>
      <c r="AP633" s="1" t="s">
        <v>104</v>
      </c>
      <c r="AQ633" s="1" t="s">
        <v>85</v>
      </c>
      <c r="AR633" s="1" t="s">
        <v>86</v>
      </c>
      <c r="AS633" s="1" t="s">
        <v>78</v>
      </c>
      <c r="AT633" s="1" t="s">
        <v>228</v>
      </c>
      <c r="AU633" s="1" t="s">
        <v>78</v>
      </c>
      <c r="AV633" s="1" t="s">
        <v>87</v>
      </c>
      <c r="AX633" s="1" t="s">
        <v>88</v>
      </c>
      <c r="AZ633" s="1" t="s">
        <v>89</v>
      </c>
      <c r="BA633" s="1" t="s">
        <v>89</v>
      </c>
      <c r="BB633" s="1" t="s">
        <v>665</v>
      </c>
      <c r="BC633" s="1" t="s">
        <v>658</v>
      </c>
      <c r="BD633" s="1" t="s">
        <v>91</v>
      </c>
      <c r="BE633" s="1" t="s">
        <v>92</v>
      </c>
      <c r="BF633" s="1" t="s">
        <v>92</v>
      </c>
      <c r="BG633" s="1" t="s">
        <v>93</v>
      </c>
      <c r="BH633" s="1" t="s">
        <v>92</v>
      </c>
      <c r="BI633" s="1" t="s">
        <v>92</v>
      </c>
      <c r="BJ633" s="1" t="s">
        <v>93</v>
      </c>
      <c r="BK633" s="1" t="s">
        <v>94</v>
      </c>
      <c r="BL633" s="1" t="s">
        <v>94</v>
      </c>
      <c r="BM633" s="1" t="s">
        <v>691</v>
      </c>
      <c r="BN633" s="1" t="s">
        <v>125</v>
      </c>
      <c r="BO633" s="1" t="s">
        <v>78</v>
      </c>
      <c r="BP633" s="1" t="s">
        <v>660</v>
      </c>
      <c r="BR633" s="1" t="s">
        <v>2396</v>
      </c>
    </row>
    <row r="634" spans="2:70" ht="14.85" customHeight="1">
      <c r="B634" s="1">
        <v>1595</v>
      </c>
      <c r="C634" s="1" t="s">
        <v>2397</v>
      </c>
      <c r="D634" s="1">
        <v>6</v>
      </c>
      <c r="E634" s="1" t="s">
        <v>68</v>
      </c>
      <c r="F634" s="1" t="s">
        <v>2398</v>
      </c>
      <c r="G634" s="1" t="s">
        <v>2397</v>
      </c>
      <c r="H634" s="1" t="s">
        <v>2399</v>
      </c>
      <c r="I634" s="1">
        <v>2015</v>
      </c>
      <c r="J634" s="1" t="s">
        <v>154</v>
      </c>
      <c r="K634"/>
      <c r="L634"/>
      <c r="M634"/>
      <c r="N634"/>
      <c r="O634"/>
      <c r="P634"/>
      <c r="Q634"/>
      <c r="R634"/>
      <c r="S634"/>
      <c r="T634"/>
      <c r="U634"/>
      <c r="V634"/>
      <c r="W634"/>
      <c r="X634"/>
      <c r="Y634" s="1" t="s">
        <v>99</v>
      </c>
      <c r="Z634"/>
      <c r="AA634"/>
      <c r="AB634"/>
      <c r="AC634" s="1" t="s">
        <v>135</v>
      </c>
      <c r="AI634" s="1" t="s">
        <v>88</v>
      </c>
      <c r="AO634" s="1" t="s">
        <v>104</v>
      </c>
      <c r="AP634" s="1" t="s">
        <v>83</v>
      </c>
      <c r="AQ634" s="1" t="s">
        <v>85</v>
      </c>
      <c r="AR634" s="1" t="s">
        <v>105</v>
      </c>
      <c r="AS634" s="1" t="s">
        <v>87</v>
      </c>
      <c r="AU634" s="1" t="s">
        <v>88</v>
      </c>
      <c r="AV634" s="1" t="s">
        <v>78</v>
      </c>
      <c r="AW634" s="1" t="s">
        <v>119</v>
      </c>
      <c r="AX634" s="1" t="s">
        <v>87</v>
      </c>
      <c r="AY634" s="1" t="s">
        <v>107</v>
      </c>
      <c r="AZ634" s="1" t="s">
        <v>89</v>
      </c>
      <c r="BA634" s="1" t="s">
        <v>89</v>
      </c>
      <c r="BB634" s="1" t="s">
        <v>659</v>
      </c>
      <c r="BC634" s="1" t="s">
        <v>659</v>
      </c>
      <c r="BD634" s="1" t="s">
        <v>137</v>
      </c>
      <c r="BE634" s="1" t="s">
        <v>93</v>
      </c>
      <c r="BF634" s="1" t="s">
        <v>93</v>
      </c>
      <c r="BG634" s="1" t="s">
        <v>93</v>
      </c>
      <c r="BH634" s="1" t="s">
        <v>93</v>
      </c>
      <c r="BI634" s="1" t="s">
        <v>123</v>
      </c>
      <c r="BJ634" s="1" t="s">
        <v>92</v>
      </c>
      <c r="BK634" s="1" t="s">
        <v>94</v>
      </c>
      <c r="BL634" s="1" t="s">
        <v>138</v>
      </c>
      <c r="BM634" s="1" t="s">
        <v>691</v>
      </c>
      <c r="BN634" s="1" t="s">
        <v>192</v>
      </c>
      <c r="BO634" s="1" t="s">
        <v>78</v>
      </c>
      <c r="BP634" s="1" t="s">
        <v>687</v>
      </c>
    </row>
    <row r="635" spans="2:70" ht="14.85" customHeight="1">
      <c r="B635" s="6">
        <v>1603</v>
      </c>
      <c r="C635" s="6" t="s">
        <v>2429</v>
      </c>
      <c r="D635" s="6">
        <v>6</v>
      </c>
      <c r="E635" s="6" t="s">
        <v>68</v>
      </c>
      <c r="F635" s="6" t="s">
        <v>2430</v>
      </c>
      <c r="G635" s="6" t="s">
        <v>2429</v>
      </c>
      <c r="H635" s="6" t="s">
        <v>2431</v>
      </c>
      <c r="I635" s="6">
        <v>2013</v>
      </c>
      <c r="J635" s="6" t="s">
        <v>126</v>
      </c>
      <c r="K635" s="6"/>
      <c r="L635" s="6"/>
      <c r="M635" s="6"/>
      <c r="N635" s="6"/>
      <c r="O635" s="6"/>
      <c r="P635" s="6" t="s">
        <v>569</v>
      </c>
      <c r="Q635" s="6"/>
      <c r="R635" s="6"/>
      <c r="S635" s="6"/>
      <c r="T635" s="6"/>
      <c r="U635" s="6"/>
      <c r="V635" s="6"/>
      <c r="W635" s="6"/>
      <c r="X635" s="6"/>
      <c r="Y635" s="6"/>
      <c r="Z635" s="6"/>
      <c r="AA635" s="6"/>
      <c r="AB635" s="6"/>
      <c r="AC635" s="6" t="s">
        <v>135</v>
      </c>
      <c r="AD635" s="6"/>
      <c r="AE635" s="6"/>
      <c r="AF635" s="6"/>
      <c r="AG635" s="6"/>
      <c r="AH635" s="6"/>
      <c r="AI635" s="6" t="s">
        <v>88</v>
      </c>
      <c r="AJ635" s="6"/>
      <c r="AK635" s="6"/>
      <c r="AL635" s="6"/>
      <c r="AM635" s="6"/>
      <c r="AN635" s="6"/>
      <c r="AO635" s="6" t="s">
        <v>104</v>
      </c>
      <c r="AP635" s="6" t="s">
        <v>84</v>
      </c>
      <c r="AQ635" s="6" t="s">
        <v>118</v>
      </c>
      <c r="AR635" s="6" t="s">
        <v>105</v>
      </c>
      <c r="AS635" s="6" t="s">
        <v>87</v>
      </c>
      <c r="AT635" s="6"/>
      <c r="AU635" s="6" t="s">
        <v>88</v>
      </c>
      <c r="AV635" s="6" t="s">
        <v>78</v>
      </c>
      <c r="AW635" s="6" t="s">
        <v>119</v>
      </c>
      <c r="AX635" s="6" t="s">
        <v>87</v>
      </c>
      <c r="AY635" s="6" t="s">
        <v>107</v>
      </c>
      <c r="AZ635" s="6" t="s">
        <v>170</v>
      </c>
      <c r="BA635" s="6" t="s">
        <v>170</v>
      </c>
      <c r="BB635" s="6" t="s">
        <v>659</v>
      </c>
      <c r="BC635" s="6" t="s">
        <v>659</v>
      </c>
      <c r="BD635" s="6" t="s">
        <v>91</v>
      </c>
      <c r="BE635" s="6" t="s">
        <v>92</v>
      </c>
      <c r="BF635" s="6" t="s">
        <v>92</v>
      </c>
      <c r="BG635" s="6" t="s">
        <v>92</v>
      </c>
      <c r="BH635" s="6" t="s">
        <v>92</v>
      </c>
      <c r="BI635" s="6" t="s">
        <v>122</v>
      </c>
      <c r="BJ635" s="6" t="s">
        <v>92</v>
      </c>
      <c r="BK635" s="6" t="s">
        <v>94</v>
      </c>
      <c r="BL635" s="6" t="s">
        <v>138</v>
      </c>
      <c r="BM635" s="6" t="s">
        <v>691</v>
      </c>
      <c r="BN635" s="6" t="s">
        <v>125</v>
      </c>
      <c r="BO635" s="6" t="s">
        <v>78</v>
      </c>
      <c r="BP635" s="6" t="s">
        <v>667</v>
      </c>
    </row>
    <row r="636" spans="2:70" ht="14.85" customHeight="1">
      <c r="B636" s="6">
        <v>1604</v>
      </c>
      <c r="C636" s="6" t="s">
        <v>2432</v>
      </c>
      <c r="D636" s="6">
        <v>6</v>
      </c>
      <c r="E636" s="6" t="s">
        <v>68</v>
      </c>
      <c r="F636" s="6" t="s">
        <v>2433</v>
      </c>
      <c r="G636" s="6" t="s">
        <v>2432</v>
      </c>
      <c r="H636" s="6" t="s">
        <v>2434</v>
      </c>
      <c r="I636" s="6">
        <v>2014</v>
      </c>
      <c r="J636" s="6" t="s">
        <v>709</v>
      </c>
      <c r="K636" s="6" t="s">
        <v>772</v>
      </c>
      <c r="L636" s="6"/>
      <c r="M636" s="6"/>
      <c r="N636" s="6"/>
      <c r="O636" s="6"/>
      <c r="P636" s="6"/>
      <c r="Q636" s="6"/>
      <c r="R636" s="6"/>
      <c r="S636" s="6"/>
      <c r="T636" s="6"/>
      <c r="U636" s="6"/>
      <c r="V636" s="6"/>
      <c r="W636" s="6"/>
      <c r="X636" s="6"/>
      <c r="Y636" s="6"/>
      <c r="Z636" s="6"/>
      <c r="AA636" s="6"/>
      <c r="AB636" s="6"/>
      <c r="AC636" s="6" t="s">
        <v>148</v>
      </c>
      <c r="AD636" s="6"/>
      <c r="AE636" s="6" t="s">
        <v>75</v>
      </c>
      <c r="AF636" s="6" t="s">
        <v>175</v>
      </c>
      <c r="AG636" s="6" t="s">
        <v>632</v>
      </c>
      <c r="AH636" s="6"/>
      <c r="AI636" s="6" t="s">
        <v>78</v>
      </c>
      <c r="AJ636" s="6" t="s">
        <v>309</v>
      </c>
      <c r="AK636" s="6" t="s">
        <v>166</v>
      </c>
      <c r="AL636" s="6"/>
      <c r="AM636" s="6" t="s">
        <v>222</v>
      </c>
      <c r="AN636" s="6" t="s">
        <v>657</v>
      </c>
      <c r="AO636" s="6" t="s">
        <v>104</v>
      </c>
      <c r="AP636" s="6" t="s">
        <v>84</v>
      </c>
      <c r="AQ636" s="6" t="s">
        <v>85</v>
      </c>
      <c r="AR636" s="6" t="s">
        <v>130</v>
      </c>
      <c r="AS636" s="6" t="s">
        <v>87</v>
      </c>
      <c r="AT636" s="6"/>
      <c r="AU636" s="6" t="s">
        <v>88</v>
      </c>
      <c r="AV636" s="6" t="s">
        <v>87</v>
      </c>
      <c r="AW636" s="6"/>
      <c r="AX636" s="6" t="s">
        <v>88</v>
      </c>
      <c r="AY636" s="6"/>
      <c r="AZ636" s="6" t="s">
        <v>89</v>
      </c>
      <c r="BA636" s="6" t="s">
        <v>89</v>
      </c>
      <c r="BB636" s="6" t="s">
        <v>665</v>
      </c>
      <c r="BC636" s="6" t="s">
        <v>230</v>
      </c>
      <c r="BD636" s="6" t="s">
        <v>102</v>
      </c>
      <c r="BE636" s="6" t="s">
        <v>92</v>
      </c>
      <c r="BF636" s="6" t="s">
        <v>92</v>
      </c>
      <c r="BG636" s="6" t="s">
        <v>123</v>
      </c>
      <c r="BH636" s="6" t="s">
        <v>123</v>
      </c>
      <c r="BI636" s="6" t="s">
        <v>122</v>
      </c>
      <c r="BJ636" s="6" t="s">
        <v>123</v>
      </c>
      <c r="BK636" s="6" t="s">
        <v>124</v>
      </c>
      <c r="BL636" s="6" t="s">
        <v>94</v>
      </c>
      <c r="BM636" s="6" t="s">
        <v>666</v>
      </c>
      <c r="BN636" s="6" t="s">
        <v>177</v>
      </c>
      <c r="BO636" s="6" t="s">
        <v>78</v>
      </c>
      <c r="BP636" s="6" t="s">
        <v>677</v>
      </c>
    </row>
    <row r="637" spans="2:70" ht="14.85" customHeight="1">
      <c r="B637" s="6">
        <v>1602</v>
      </c>
      <c r="C637" s="6" t="s">
        <v>2426</v>
      </c>
      <c r="D637" s="6">
        <v>6</v>
      </c>
      <c r="E637" s="6" t="s">
        <v>68</v>
      </c>
      <c r="F637" s="6" t="s">
        <v>2427</v>
      </c>
      <c r="G637" s="6" t="s">
        <v>2426</v>
      </c>
      <c r="H637" s="6" t="s">
        <v>2428</v>
      </c>
      <c r="I637" s="6">
        <v>2013</v>
      </c>
      <c r="J637" s="6" t="s">
        <v>126</v>
      </c>
      <c r="K637" s="6"/>
      <c r="L637" s="6"/>
      <c r="M637" s="6"/>
      <c r="N637" s="6"/>
      <c r="O637" s="6"/>
      <c r="P637" s="6" t="s">
        <v>569</v>
      </c>
      <c r="Q637" s="6"/>
      <c r="R637" s="6"/>
      <c r="S637" s="6"/>
      <c r="T637" s="6"/>
      <c r="U637" s="6"/>
      <c r="V637" s="6"/>
      <c r="W637" s="6"/>
      <c r="X637" s="6"/>
      <c r="Y637" s="6"/>
      <c r="Z637" s="6"/>
      <c r="AA637" s="6"/>
      <c r="AB637" s="6"/>
      <c r="AC637" s="6" t="s">
        <v>74</v>
      </c>
      <c r="AD637" s="6"/>
      <c r="AE637" s="6" t="s">
        <v>162</v>
      </c>
      <c r="AF637" s="6" t="s">
        <v>100</v>
      </c>
      <c r="AG637" s="6" t="s">
        <v>164</v>
      </c>
      <c r="AH637" s="6"/>
      <c r="AI637" s="6" t="s">
        <v>78</v>
      </c>
      <c r="AJ637" s="6" t="s">
        <v>79</v>
      </c>
      <c r="AK637" s="6" t="s">
        <v>80</v>
      </c>
      <c r="AL637" s="6"/>
      <c r="AM637" s="6" t="s">
        <v>81</v>
      </c>
      <c r="AN637" s="6" t="s">
        <v>739</v>
      </c>
      <c r="AO637" s="6" t="s">
        <v>83</v>
      </c>
      <c r="AP637" s="6" t="s">
        <v>104</v>
      </c>
      <c r="AQ637" s="6" t="s">
        <v>196</v>
      </c>
      <c r="AR637" s="6" t="s">
        <v>105</v>
      </c>
      <c r="AS637" s="6" t="s">
        <v>78</v>
      </c>
      <c r="AT637" s="6" t="s">
        <v>228</v>
      </c>
      <c r="AU637" s="6" t="s">
        <v>78</v>
      </c>
      <c r="AV637" s="6" t="s">
        <v>87</v>
      </c>
      <c r="AW637" s="6"/>
      <c r="AX637" s="6" t="s">
        <v>88</v>
      </c>
      <c r="AY637" s="6"/>
      <c r="AZ637" s="6" t="s">
        <v>183</v>
      </c>
      <c r="BA637" s="6" t="s">
        <v>89</v>
      </c>
      <c r="BB637" s="6" t="s">
        <v>659</v>
      </c>
      <c r="BC637" s="6" t="s">
        <v>773</v>
      </c>
      <c r="BD637" s="6" t="s">
        <v>91</v>
      </c>
      <c r="BE637" s="6" t="s">
        <v>123</v>
      </c>
      <c r="BF637" s="6" t="s">
        <v>123</v>
      </c>
      <c r="BG637" s="6" t="s">
        <v>92</v>
      </c>
      <c r="BH637" s="6" t="s">
        <v>92</v>
      </c>
      <c r="BI637" s="6" t="s">
        <v>92</v>
      </c>
      <c r="BJ637" s="6" t="s">
        <v>92</v>
      </c>
      <c r="BK637" s="6" t="s">
        <v>94</v>
      </c>
      <c r="BL637" s="6" t="s">
        <v>94</v>
      </c>
      <c r="BM637" s="6" t="s">
        <v>109</v>
      </c>
      <c r="BN637" s="6" t="s">
        <v>177</v>
      </c>
      <c r="BO637" s="6" t="s">
        <v>78</v>
      </c>
      <c r="BP637" s="6" t="s">
        <v>660</v>
      </c>
    </row>
    <row r="638" spans="2:70" ht="14.85" customHeight="1">
      <c r="B638" s="6">
        <v>1605</v>
      </c>
      <c r="C638" s="6" t="s">
        <v>2435</v>
      </c>
      <c r="D638" s="6">
        <v>6</v>
      </c>
      <c r="E638" s="6" t="s">
        <v>68</v>
      </c>
      <c r="F638" s="6" t="s">
        <v>2436</v>
      </c>
      <c r="G638" s="6" t="s">
        <v>2435</v>
      </c>
      <c r="H638" s="6" t="s">
        <v>1965</v>
      </c>
      <c r="I638" s="6">
        <v>2013</v>
      </c>
      <c r="J638" s="6" t="s">
        <v>126</v>
      </c>
      <c r="K638" s="6"/>
      <c r="L638" s="6"/>
      <c r="M638" s="6"/>
      <c r="N638" s="6"/>
      <c r="O638" s="6"/>
      <c r="P638" s="6" t="s">
        <v>99</v>
      </c>
      <c r="Q638" s="6"/>
      <c r="R638" s="6"/>
      <c r="S638" s="6"/>
      <c r="T638" s="6"/>
      <c r="U638" s="6"/>
      <c r="V638" s="6"/>
      <c r="W638" s="6"/>
      <c r="X638" s="6"/>
      <c r="Y638" s="6"/>
      <c r="Z638" s="6"/>
      <c r="AA638" s="6"/>
      <c r="AB638" s="6"/>
      <c r="AC638" s="6" t="s">
        <v>135</v>
      </c>
      <c r="AD638" s="6"/>
      <c r="AE638" s="6"/>
      <c r="AF638" s="6"/>
      <c r="AG638" s="6"/>
      <c r="AH638" s="6"/>
      <c r="AI638" s="6" t="s">
        <v>88</v>
      </c>
      <c r="AJ638" s="6"/>
      <c r="AK638" s="6"/>
      <c r="AL638" s="6"/>
      <c r="AM638" s="6"/>
      <c r="AN638" s="6"/>
      <c r="AO638" s="6" t="s">
        <v>83</v>
      </c>
      <c r="AP638" s="6" t="s">
        <v>104</v>
      </c>
      <c r="AQ638" s="6" t="s">
        <v>196</v>
      </c>
      <c r="AR638" s="6" t="s">
        <v>105</v>
      </c>
      <c r="AS638" s="6" t="s">
        <v>87</v>
      </c>
      <c r="AT638" s="6"/>
      <c r="AU638" s="6" t="s">
        <v>88</v>
      </c>
      <c r="AV638" s="6" t="s">
        <v>78</v>
      </c>
      <c r="AW638" s="6" t="s">
        <v>119</v>
      </c>
      <c r="AX638" s="6" t="s">
        <v>78</v>
      </c>
      <c r="AY638" s="6" t="s">
        <v>107</v>
      </c>
      <c r="AZ638" s="6" t="s">
        <v>89</v>
      </c>
      <c r="BA638" s="6" t="s">
        <v>89</v>
      </c>
      <c r="BB638" s="6" t="s">
        <v>659</v>
      </c>
      <c r="BC638" s="6" t="s">
        <v>665</v>
      </c>
      <c r="BD638" s="6" t="s">
        <v>144</v>
      </c>
      <c r="BE638" s="6" t="s">
        <v>93</v>
      </c>
      <c r="BF638" s="6" t="s">
        <v>92</v>
      </c>
      <c r="BG638" s="6" t="s">
        <v>93</v>
      </c>
      <c r="BH638" s="6" t="s">
        <v>93</v>
      </c>
      <c r="BI638" s="6" t="s">
        <v>92</v>
      </c>
      <c r="BJ638" s="6" t="s">
        <v>92</v>
      </c>
      <c r="BK638" s="6" t="s">
        <v>94</v>
      </c>
      <c r="BL638" s="6" t="s">
        <v>94</v>
      </c>
      <c r="BM638" s="6" t="s">
        <v>691</v>
      </c>
      <c r="BN638" s="6" t="s">
        <v>111</v>
      </c>
      <c r="BO638" s="6" t="s">
        <v>78</v>
      </c>
      <c r="BP638" s="6" t="s">
        <v>660</v>
      </c>
    </row>
    <row r="639" spans="2:70" ht="14.85" customHeight="1">
      <c r="B639" s="6">
        <v>1607</v>
      </c>
      <c r="C639" s="6" t="s">
        <v>2440</v>
      </c>
      <c r="D639" s="6">
        <v>6</v>
      </c>
      <c r="E639" s="6" t="s">
        <v>68</v>
      </c>
      <c r="F639" s="6" t="s">
        <v>2441</v>
      </c>
      <c r="G639" s="6" t="s">
        <v>2440</v>
      </c>
      <c r="H639" s="6" t="s">
        <v>2442</v>
      </c>
      <c r="I639" s="6">
        <v>2014</v>
      </c>
      <c r="J639" s="6" t="s">
        <v>126</v>
      </c>
      <c r="K639" s="6"/>
      <c r="L639" s="6"/>
      <c r="M639" s="6"/>
      <c r="N639" s="6"/>
      <c r="O639" s="6"/>
      <c r="P639" s="6" t="s">
        <v>99</v>
      </c>
      <c r="Q639" s="6"/>
      <c r="R639" s="6"/>
      <c r="S639" s="6"/>
      <c r="T639" s="6"/>
      <c r="U639" s="6"/>
      <c r="V639" s="6"/>
      <c r="W639" s="6"/>
      <c r="X639" s="6"/>
      <c r="Y639" s="6"/>
      <c r="Z639" s="6"/>
      <c r="AA639" s="6"/>
      <c r="AB639" s="6"/>
      <c r="AC639" s="6" t="s">
        <v>148</v>
      </c>
      <c r="AD639" s="6"/>
      <c r="AE639" s="6" t="s">
        <v>87</v>
      </c>
      <c r="AF639" s="6" t="s">
        <v>175</v>
      </c>
      <c r="AG639" s="6" t="s">
        <v>164</v>
      </c>
      <c r="AH639" s="6"/>
      <c r="AI639" s="6" t="s">
        <v>87</v>
      </c>
      <c r="AJ639" s="6" t="s">
        <v>116</v>
      </c>
      <c r="AK639" s="6" t="s">
        <v>272</v>
      </c>
      <c r="AL639" s="6"/>
      <c r="AM639" s="6"/>
      <c r="AN639" s="6" t="s">
        <v>657</v>
      </c>
      <c r="AO639" s="6" t="s">
        <v>83</v>
      </c>
      <c r="AP639" s="6" t="s">
        <v>83</v>
      </c>
      <c r="AQ639" s="6" t="s">
        <v>102</v>
      </c>
      <c r="AR639" s="6" t="s">
        <v>130</v>
      </c>
      <c r="AS639" s="6" t="s">
        <v>87</v>
      </c>
      <c r="AT639" s="6"/>
      <c r="AU639" s="6" t="s">
        <v>88</v>
      </c>
      <c r="AV639" s="6" t="s">
        <v>87</v>
      </c>
      <c r="AW639" s="6"/>
      <c r="AX639" s="6" t="s">
        <v>88</v>
      </c>
      <c r="AY639" s="6"/>
      <c r="AZ639" s="6" t="s">
        <v>89</v>
      </c>
      <c r="BA639" s="6" t="s">
        <v>89</v>
      </c>
      <c r="BB639" s="6" t="s">
        <v>90</v>
      </c>
      <c r="BC639" s="6" t="s">
        <v>665</v>
      </c>
      <c r="BD639" s="6" t="s">
        <v>144</v>
      </c>
      <c r="BE639" s="6" t="s">
        <v>93</v>
      </c>
      <c r="BF639" s="6" t="s">
        <v>92</v>
      </c>
      <c r="BG639" s="6" t="s">
        <v>93</v>
      </c>
      <c r="BH639" s="6" t="s">
        <v>93</v>
      </c>
      <c r="BI639" s="6" t="s">
        <v>93</v>
      </c>
      <c r="BJ639" s="6" t="s">
        <v>93</v>
      </c>
      <c r="BK639" s="6" t="s">
        <v>138</v>
      </c>
      <c r="BL639" s="6" t="s">
        <v>138</v>
      </c>
      <c r="BM639" s="6" t="s">
        <v>109</v>
      </c>
      <c r="BN639" s="6" t="s">
        <v>111</v>
      </c>
      <c r="BO639" s="6" t="s">
        <v>78</v>
      </c>
      <c r="BP639" s="6" t="s">
        <v>660</v>
      </c>
    </row>
    <row r="640" spans="2:70" ht="14.85" customHeight="1">
      <c r="B640" s="6">
        <v>1606</v>
      </c>
      <c r="C640" s="6" t="s">
        <v>2437</v>
      </c>
      <c r="D640" s="6">
        <v>6</v>
      </c>
      <c r="E640" s="6" t="s">
        <v>68</v>
      </c>
      <c r="F640" s="6" t="s">
        <v>2438</v>
      </c>
      <c r="G640" s="6" t="s">
        <v>2437</v>
      </c>
      <c r="H640" s="6" t="s">
        <v>2439</v>
      </c>
      <c r="I640" s="6">
        <v>2013</v>
      </c>
      <c r="J640" s="6" t="s">
        <v>126</v>
      </c>
      <c r="K640" s="6"/>
      <c r="L640" s="6"/>
      <c r="M640" s="6"/>
      <c r="N640" s="6"/>
      <c r="O640" s="6"/>
      <c r="P640" s="6" t="s">
        <v>99</v>
      </c>
      <c r="Q640" s="6"/>
      <c r="R640" s="6"/>
      <c r="S640" s="6"/>
      <c r="T640" s="6"/>
      <c r="U640" s="6"/>
      <c r="V640" s="6"/>
      <c r="W640" s="6"/>
      <c r="X640" s="6"/>
      <c r="Y640" s="6"/>
      <c r="Z640" s="6"/>
      <c r="AA640" s="6"/>
      <c r="AB640" s="6"/>
      <c r="AC640" s="6" t="s">
        <v>148</v>
      </c>
      <c r="AD640" s="6"/>
      <c r="AE640" s="6" t="s">
        <v>87</v>
      </c>
      <c r="AF640" s="6" t="s">
        <v>100</v>
      </c>
      <c r="AG640" s="6" t="s">
        <v>115</v>
      </c>
      <c r="AH640" s="6"/>
      <c r="AI640" s="6" t="s">
        <v>78</v>
      </c>
      <c r="AJ640" s="6" t="s">
        <v>79</v>
      </c>
      <c r="AK640" s="6" t="s">
        <v>156</v>
      </c>
      <c r="AL640" s="6"/>
      <c r="AM640" s="6"/>
      <c r="AN640" s="6" t="s">
        <v>657</v>
      </c>
      <c r="AO640" s="6" t="s">
        <v>102</v>
      </c>
      <c r="AP640" s="6" t="s">
        <v>83</v>
      </c>
      <c r="AQ640" s="6" t="s">
        <v>102</v>
      </c>
      <c r="AR640" s="6" t="s">
        <v>130</v>
      </c>
      <c r="AS640" s="6" t="s">
        <v>87</v>
      </c>
      <c r="AT640" s="6"/>
      <c r="AU640" s="6" t="s">
        <v>88</v>
      </c>
      <c r="AV640" s="6" t="s">
        <v>78</v>
      </c>
      <c r="AW640" s="6" t="s">
        <v>158</v>
      </c>
      <c r="AX640" s="6" t="s">
        <v>87</v>
      </c>
      <c r="AY640" s="6" t="s">
        <v>159</v>
      </c>
      <c r="AZ640" s="6" t="s">
        <v>89</v>
      </c>
      <c r="BA640" s="6" t="s">
        <v>170</v>
      </c>
      <c r="BB640" s="6" t="s">
        <v>665</v>
      </c>
      <c r="BC640" s="6" t="s">
        <v>230</v>
      </c>
      <c r="BD640" s="6" t="s">
        <v>91</v>
      </c>
      <c r="BE640" s="6" t="s">
        <v>93</v>
      </c>
      <c r="BF640" s="6" t="s">
        <v>92</v>
      </c>
      <c r="BG640" s="6" t="s">
        <v>93</v>
      </c>
      <c r="BH640" s="6" t="s">
        <v>123</v>
      </c>
      <c r="BI640" s="6" t="s">
        <v>122</v>
      </c>
      <c r="BJ640" s="6" t="s">
        <v>92</v>
      </c>
      <c r="BK640" s="6" t="s">
        <v>138</v>
      </c>
      <c r="BL640" s="6" t="s">
        <v>138</v>
      </c>
      <c r="BM640" s="6" t="s">
        <v>672</v>
      </c>
      <c r="BN640" s="6" t="s">
        <v>125</v>
      </c>
      <c r="BO640" s="6" t="s">
        <v>78</v>
      </c>
      <c r="BP640" s="6" t="s">
        <v>667</v>
      </c>
    </row>
    <row r="641" spans="2:68" ht="14.85" customHeight="1">
      <c r="B641" s="6">
        <v>1609</v>
      </c>
      <c r="C641" s="6" t="s">
        <v>2446</v>
      </c>
      <c r="D641" s="6">
        <v>6</v>
      </c>
      <c r="E641" s="6" t="s">
        <v>68</v>
      </c>
      <c r="F641" s="6" t="s">
        <v>2447</v>
      </c>
      <c r="G641" s="6" t="s">
        <v>2446</v>
      </c>
      <c r="H641" s="6" t="s">
        <v>2448</v>
      </c>
      <c r="I641" s="6">
        <v>2012</v>
      </c>
      <c r="J641" s="6" t="s">
        <v>126</v>
      </c>
      <c r="K641" s="6"/>
      <c r="L641" s="6"/>
      <c r="M641" s="6"/>
      <c r="N641" s="6"/>
      <c r="O641" s="6"/>
      <c r="P641" s="6" t="s">
        <v>569</v>
      </c>
      <c r="Q641" s="6"/>
      <c r="R641" s="6"/>
      <c r="S641" s="6"/>
      <c r="T641" s="6"/>
      <c r="U641" s="6"/>
      <c r="V641" s="6"/>
      <c r="W641" s="6"/>
      <c r="X641" s="6"/>
      <c r="Y641" s="6"/>
      <c r="Z641" s="6"/>
      <c r="AA641" s="6"/>
      <c r="AB641" s="6"/>
      <c r="AC641" s="6" t="s">
        <v>148</v>
      </c>
      <c r="AD641" s="6"/>
      <c r="AE641" s="6" t="s">
        <v>162</v>
      </c>
      <c r="AF641" s="6" t="s">
        <v>206</v>
      </c>
      <c r="AG641" s="6" t="s">
        <v>164</v>
      </c>
      <c r="AH641" s="6"/>
      <c r="AI641" s="6" t="s">
        <v>87</v>
      </c>
      <c r="AJ641" s="6" t="s">
        <v>79</v>
      </c>
      <c r="AK641" s="6" t="s">
        <v>80</v>
      </c>
      <c r="AL641" s="6"/>
      <c r="AM641" s="6" t="s">
        <v>81</v>
      </c>
      <c r="AN641" s="6" t="s">
        <v>739</v>
      </c>
      <c r="AO641" s="6" t="s">
        <v>83</v>
      </c>
      <c r="AP641" s="6" t="s">
        <v>104</v>
      </c>
      <c r="AQ641" s="6" t="s">
        <v>85</v>
      </c>
      <c r="AR641" s="6" t="s">
        <v>105</v>
      </c>
      <c r="AS641" s="6" t="s">
        <v>87</v>
      </c>
      <c r="AT641" s="6"/>
      <c r="AU641" s="6" t="s">
        <v>88</v>
      </c>
      <c r="AV641" s="6" t="s">
        <v>87</v>
      </c>
      <c r="AW641" s="6"/>
      <c r="AX641" s="6" t="s">
        <v>88</v>
      </c>
      <c r="AY641" s="6"/>
      <c r="AZ641" s="6" t="s">
        <v>89</v>
      </c>
      <c r="BA641" s="6" t="s">
        <v>170</v>
      </c>
      <c r="BB641" s="6" t="s">
        <v>658</v>
      </c>
      <c r="BC641" s="6" t="s">
        <v>230</v>
      </c>
      <c r="BD641" s="6" t="s">
        <v>91</v>
      </c>
      <c r="BE641" s="6" t="s">
        <v>92</v>
      </c>
      <c r="BF641" s="6" t="s">
        <v>123</v>
      </c>
      <c r="BG641" s="6" t="s">
        <v>92</v>
      </c>
      <c r="BH641" s="6" t="s">
        <v>93</v>
      </c>
      <c r="BI641" s="6" t="s">
        <v>122</v>
      </c>
      <c r="BJ641" s="6" t="s">
        <v>93</v>
      </c>
      <c r="BK641" s="6" t="s">
        <v>94</v>
      </c>
      <c r="BL641" s="6" t="s">
        <v>138</v>
      </c>
      <c r="BM641" s="6" t="s">
        <v>109</v>
      </c>
      <c r="BN641" s="6" t="s">
        <v>125</v>
      </c>
      <c r="BO641" s="6" t="s">
        <v>78</v>
      </c>
      <c r="BP641" s="6" t="s">
        <v>677</v>
      </c>
    </row>
    <row r="642" spans="2:68" ht="14.85" customHeight="1">
      <c r="B642" s="6">
        <v>1608</v>
      </c>
      <c r="C642" s="6" t="s">
        <v>2443</v>
      </c>
      <c r="D642" s="6">
        <v>6</v>
      </c>
      <c r="E642" s="6" t="s">
        <v>68</v>
      </c>
      <c r="F642" s="6" t="s">
        <v>2444</v>
      </c>
      <c r="G642" s="6" t="s">
        <v>2443</v>
      </c>
      <c r="H642" s="6" t="s">
        <v>2445</v>
      </c>
      <c r="I642" s="6">
        <v>2011</v>
      </c>
      <c r="J642" s="6" t="s">
        <v>126</v>
      </c>
      <c r="K642" s="6"/>
      <c r="L642" s="6"/>
      <c r="M642" s="6"/>
      <c r="N642" s="6"/>
      <c r="O642" s="6"/>
      <c r="P642" s="6" t="s">
        <v>99</v>
      </c>
      <c r="Q642" s="6"/>
      <c r="R642" s="6"/>
      <c r="S642" s="6"/>
      <c r="T642" s="6"/>
      <c r="U642" s="6"/>
      <c r="V642" s="6"/>
      <c r="W642" s="6"/>
      <c r="X642" s="6"/>
      <c r="Y642" s="6"/>
      <c r="Z642" s="6"/>
      <c r="AA642" s="6"/>
      <c r="AB642" s="6"/>
      <c r="AC642" s="6" t="s">
        <v>148</v>
      </c>
      <c r="AD642" s="6"/>
      <c r="AE642" s="6" t="s">
        <v>162</v>
      </c>
      <c r="AF642" s="6" t="s">
        <v>76</v>
      </c>
      <c r="AG642" s="6" t="s">
        <v>77</v>
      </c>
      <c r="AH642" s="6"/>
      <c r="AI642" s="6" t="s">
        <v>87</v>
      </c>
      <c r="AJ642" s="6" t="s">
        <v>149</v>
      </c>
      <c r="AK642" s="6" t="s">
        <v>103</v>
      </c>
      <c r="AL642" s="6"/>
      <c r="AM642" s="6" t="s">
        <v>81</v>
      </c>
      <c r="AN642" s="6" t="s">
        <v>739</v>
      </c>
      <c r="AO642" s="6" t="s">
        <v>83</v>
      </c>
      <c r="AP642" s="6" t="s">
        <v>83</v>
      </c>
      <c r="AQ642" s="6" t="s">
        <v>196</v>
      </c>
      <c r="AR642" s="6" t="s">
        <v>130</v>
      </c>
      <c r="AS642" s="6" t="s">
        <v>87</v>
      </c>
      <c r="AT642" s="6"/>
      <c r="AU642" s="6" t="s">
        <v>88</v>
      </c>
      <c r="AV642" s="6" t="s">
        <v>78</v>
      </c>
      <c r="AW642" s="6" t="s">
        <v>158</v>
      </c>
      <c r="AX642" s="6" t="s">
        <v>87</v>
      </c>
      <c r="AY642" s="6" t="s">
        <v>159</v>
      </c>
      <c r="AZ642" s="6" t="s">
        <v>89</v>
      </c>
      <c r="BA642" s="6" t="s">
        <v>89</v>
      </c>
      <c r="BB642" s="6" t="s">
        <v>665</v>
      </c>
      <c r="BC642" s="6" t="s">
        <v>665</v>
      </c>
      <c r="BD642" s="6" t="s">
        <v>102</v>
      </c>
      <c r="BE642" s="6" t="s">
        <v>93</v>
      </c>
      <c r="BF642" s="6" t="s">
        <v>123</v>
      </c>
      <c r="BG642" s="6" t="s">
        <v>93</v>
      </c>
      <c r="BH642" s="6" t="s">
        <v>93</v>
      </c>
      <c r="BI642" s="6" t="s">
        <v>93</v>
      </c>
      <c r="BJ642" s="6" t="s">
        <v>93</v>
      </c>
      <c r="BK642" s="6" t="s">
        <v>138</v>
      </c>
      <c r="BL642" s="6" t="s">
        <v>138</v>
      </c>
      <c r="BM642" s="6" t="s">
        <v>666</v>
      </c>
      <c r="BN642" s="6" t="s">
        <v>208</v>
      </c>
      <c r="BO642" s="6" t="s">
        <v>78</v>
      </c>
      <c r="BP642" s="6" t="s">
        <v>687</v>
      </c>
    </row>
    <row r="643" spans="2:68" ht="14.85" customHeight="1">
      <c r="B643" s="6">
        <v>1611</v>
      </c>
      <c r="C643" s="6" t="s">
        <v>2449</v>
      </c>
      <c r="D643" s="6">
        <v>6</v>
      </c>
      <c r="E643" s="6" t="s">
        <v>68</v>
      </c>
      <c r="F643" s="6" t="s">
        <v>2450</v>
      </c>
      <c r="G643" s="6" t="s">
        <v>2449</v>
      </c>
      <c r="H643" s="6" t="s">
        <v>2451</v>
      </c>
      <c r="I643" s="6">
        <v>2014</v>
      </c>
      <c r="J643" s="6" t="s">
        <v>126</v>
      </c>
      <c r="K643" s="6"/>
      <c r="L643" s="6"/>
      <c r="M643" s="6"/>
      <c r="N643" s="6"/>
      <c r="O643" s="6"/>
      <c r="P643" s="6" t="s">
        <v>99</v>
      </c>
      <c r="Q643" s="6"/>
      <c r="R643" s="6"/>
      <c r="S643" s="6"/>
      <c r="T643" s="6"/>
      <c r="U643" s="6"/>
      <c r="V643" s="6"/>
      <c r="W643" s="6"/>
      <c r="X643" s="6"/>
      <c r="Y643" s="6"/>
      <c r="Z643" s="6"/>
      <c r="AA643" s="6"/>
      <c r="AB643" s="6"/>
      <c r="AC643" s="6" t="s">
        <v>74</v>
      </c>
      <c r="AD643" s="6"/>
      <c r="AE643" s="6" t="s">
        <v>162</v>
      </c>
      <c r="AF643" s="6" t="s">
        <v>163</v>
      </c>
      <c r="AG643" s="6" t="s">
        <v>101</v>
      </c>
      <c r="AH643" s="6"/>
      <c r="AI643" s="6" t="s">
        <v>78</v>
      </c>
      <c r="AJ643" s="6" t="s">
        <v>149</v>
      </c>
      <c r="AK643" s="6" t="s">
        <v>103</v>
      </c>
      <c r="AL643" s="6"/>
      <c r="AM643" s="6" t="s">
        <v>222</v>
      </c>
      <c r="AN643" s="6" t="s">
        <v>664</v>
      </c>
      <c r="AO643" s="6" t="s">
        <v>83</v>
      </c>
      <c r="AP643" s="6" t="s">
        <v>83</v>
      </c>
      <c r="AQ643" s="6" t="s">
        <v>196</v>
      </c>
      <c r="AR643" s="6" t="s">
        <v>105</v>
      </c>
      <c r="AS643" s="6" t="s">
        <v>87</v>
      </c>
      <c r="AT643" s="6"/>
      <c r="AU643" s="6" t="s">
        <v>88</v>
      </c>
      <c r="AV643" s="6" t="s">
        <v>78</v>
      </c>
      <c r="AW643" s="6" t="s">
        <v>119</v>
      </c>
      <c r="AX643" s="6" t="s">
        <v>78</v>
      </c>
      <c r="AY643" s="6" t="s">
        <v>107</v>
      </c>
      <c r="AZ643" s="6" t="s">
        <v>183</v>
      </c>
      <c r="BA643" s="6" t="s">
        <v>170</v>
      </c>
      <c r="BB643" s="6" t="s">
        <v>698</v>
      </c>
      <c r="BC643" s="6" t="s">
        <v>659</v>
      </c>
      <c r="BD643" s="6" t="s">
        <v>144</v>
      </c>
      <c r="BE643" s="6" t="s">
        <v>93</v>
      </c>
      <c r="BF643" s="6" t="s">
        <v>93</v>
      </c>
      <c r="BG643" s="6" t="s">
        <v>93</v>
      </c>
      <c r="BH643" s="6" t="s">
        <v>93</v>
      </c>
      <c r="BI643" s="6" t="s">
        <v>92</v>
      </c>
      <c r="BJ643" s="6" t="s">
        <v>93</v>
      </c>
      <c r="BK643" s="6" t="s">
        <v>94</v>
      </c>
      <c r="BL643" s="6" t="s">
        <v>138</v>
      </c>
      <c r="BM643" s="6" t="s">
        <v>691</v>
      </c>
      <c r="BN643" s="6" t="s">
        <v>111</v>
      </c>
      <c r="BO643" s="6" t="s">
        <v>78</v>
      </c>
      <c r="BP643" s="6" t="s">
        <v>677</v>
      </c>
    </row>
    <row r="644" spans="2:68" ht="14.85" customHeight="1">
      <c r="B644" s="6">
        <v>1613</v>
      </c>
      <c r="C644" s="6" t="s">
        <v>2452</v>
      </c>
      <c r="D644" s="6">
        <v>6</v>
      </c>
      <c r="E644" s="6" t="s">
        <v>68</v>
      </c>
      <c r="F644" s="6" t="s">
        <v>2453</v>
      </c>
      <c r="G644" s="6" t="s">
        <v>2452</v>
      </c>
      <c r="H644" s="6" t="s">
        <v>2454</v>
      </c>
      <c r="I644" s="6">
        <v>2012</v>
      </c>
      <c r="J644" s="6" t="s">
        <v>126</v>
      </c>
      <c r="K644" s="6"/>
      <c r="L644" s="6"/>
      <c r="M644" s="6"/>
      <c r="N644" s="6"/>
      <c r="O644" s="6"/>
      <c r="P644" s="6" t="s">
        <v>99</v>
      </c>
      <c r="Q644" s="6"/>
      <c r="R644" s="6"/>
      <c r="S644" s="6"/>
      <c r="T644" s="6"/>
      <c r="U644" s="6"/>
      <c r="V644" s="6"/>
      <c r="W644" s="6"/>
      <c r="X644" s="6"/>
      <c r="Y644" s="6"/>
      <c r="Z644" s="6"/>
      <c r="AA644" s="6"/>
      <c r="AB644" s="6"/>
      <c r="AC644" s="6" t="s">
        <v>135</v>
      </c>
      <c r="AD644" s="6"/>
      <c r="AE644" s="6"/>
      <c r="AF644" s="6"/>
      <c r="AG644" s="6"/>
      <c r="AH644" s="6"/>
      <c r="AI644" s="6" t="s">
        <v>88</v>
      </c>
      <c r="AJ644" s="6"/>
      <c r="AK644" s="6"/>
      <c r="AL644" s="6"/>
      <c r="AM644" s="6"/>
      <c r="AN644" s="6"/>
      <c r="AO644" s="6" t="s">
        <v>136</v>
      </c>
      <c r="AP644" s="6" t="s">
        <v>104</v>
      </c>
      <c r="AQ644" s="6" t="s">
        <v>85</v>
      </c>
      <c r="AR644" s="6" t="s">
        <v>86</v>
      </c>
      <c r="AS644" s="6" t="s">
        <v>87</v>
      </c>
      <c r="AT644" s="6"/>
      <c r="AU644" s="6" t="s">
        <v>88</v>
      </c>
      <c r="AV644" s="6" t="s">
        <v>78</v>
      </c>
      <c r="AW644" s="6" t="s">
        <v>119</v>
      </c>
      <c r="AX644" s="6" t="s">
        <v>87</v>
      </c>
      <c r="AY644" s="6" t="s">
        <v>107</v>
      </c>
      <c r="AZ644" s="6" t="s">
        <v>89</v>
      </c>
      <c r="BA644" s="6" t="s">
        <v>89</v>
      </c>
      <c r="BB644" s="6" t="s">
        <v>665</v>
      </c>
      <c r="BC644" s="6" t="s">
        <v>659</v>
      </c>
      <c r="BD644" s="6" t="s">
        <v>144</v>
      </c>
      <c r="BE644" s="6" t="s">
        <v>92</v>
      </c>
      <c r="BF644" s="6" t="s">
        <v>123</v>
      </c>
      <c r="BG644" s="6" t="s">
        <v>92</v>
      </c>
      <c r="BH644" s="6" t="s">
        <v>92</v>
      </c>
      <c r="BI644" s="6" t="s">
        <v>123</v>
      </c>
      <c r="BJ644" s="6" t="s">
        <v>92</v>
      </c>
      <c r="BK644" s="6" t="s">
        <v>94</v>
      </c>
      <c r="BL644" s="6" t="s">
        <v>94</v>
      </c>
      <c r="BM644" s="6" t="s">
        <v>691</v>
      </c>
      <c r="BN644" s="6" t="s">
        <v>192</v>
      </c>
      <c r="BO644" s="6" t="s">
        <v>78</v>
      </c>
      <c r="BP644" s="6" t="s">
        <v>677</v>
      </c>
    </row>
    <row r="645" spans="2:68" ht="14.85" customHeight="1">
      <c r="B645" s="6">
        <v>1614</v>
      </c>
      <c r="C645" s="6" t="s">
        <v>2455</v>
      </c>
      <c r="D645" s="6">
        <v>6</v>
      </c>
      <c r="E645" s="6" t="s">
        <v>68</v>
      </c>
      <c r="F645" s="6" t="s">
        <v>2456</v>
      </c>
      <c r="G645" s="6" t="s">
        <v>2455</v>
      </c>
      <c r="H645" s="6" t="s">
        <v>595</v>
      </c>
      <c r="I645" s="6">
        <v>2014</v>
      </c>
      <c r="J645" s="6" t="s">
        <v>126</v>
      </c>
      <c r="K645" s="6"/>
      <c r="L645" s="6"/>
      <c r="M645" s="6"/>
      <c r="N645" s="6"/>
      <c r="O645" s="6"/>
      <c r="P645" s="6" t="s">
        <v>391</v>
      </c>
      <c r="Q645" s="6"/>
      <c r="R645" s="6"/>
      <c r="S645" s="6"/>
      <c r="T645" s="6"/>
      <c r="U645" s="6"/>
      <c r="V645" s="6"/>
      <c r="W645" s="6"/>
      <c r="X645" s="6"/>
      <c r="Y645" s="6"/>
      <c r="Z645" s="6"/>
      <c r="AA645" s="6"/>
      <c r="AB645" s="6"/>
      <c r="AC645" s="6" t="s">
        <v>74</v>
      </c>
      <c r="AD645" s="6"/>
      <c r="AE645" s="6" t="s">
        <v>75</v>
      </c>
      <c r="AF645" s="6" t="s">
        <v>175</v>
      </c>
      <c r="AG645" s="6" t="s">
        <v>164</v>
      </c>
      <c r="AH645" s="6"/>
      <c r="AI645" s="6" t="s">
        <v>87</v>
      </c>
      <c r="AJ645" s="6" t="s">
        <v>165</v>
      </c>
      <c r="AK645" s="6" t="s">
        <v>103</v>
      </c>
      <c r="AL645" s="6"/>
      <c r="AM645" s="6" t="s">
        <v>81</v>
      </c>
      <c r="AN645" s="6" t="s">
        <v>657</v>
      </c>
      <c r="AO645" s="6" t="s">
        <v>83</v>
      </c>
      <c r="AP645" s="6" t="s">
        <v>104</v>
      </c>
      <c r="AQ645" s="6" t="s">
        <v>118</v>
      </c>
      <c r="AR645" s="6" t="s">
        <v>130</v>
      </c>
      <c r="AS645" s="6" t="s">
        <v>87</v>
      </c>
      <c r="AT645" s="6"/>
      <c r="AU645" s="6" t="s">
        <v>88</v>
      </c>
      <c r="AV645" s="6" t="s">
        <v>78</v>
      </c>
      <c r="AW645" s="6" t="s">
        <v>119</v>
      </c>
      <c r="AX645" s="6" t="s">
        <v>87</v>
      </c>
      <c r="AY645" s="6" t="s">
        <v>107</v>
      </c>
      <c r="AZ645" s="6" t="s">
        <v>185</v>
      </c>
      <c r="BA645" s="6" t="s">
        <v>183</v>
      </c>
      <c r="BB645" s="6" t="s">
        <v>665</v>
      </c>
      <c r="BC645" s="6" t="s">
        <v>230</v>
      </c>
      <c r="BD645" s="6" t="s">
        <v>91</v>
      </c>
      <c r="BE645" s="6" t="s">
        <v>92</v>
      </c>
      <c r="BF645" s="6" t="s">
        <v>123</v>
      </c>
      <c r="BG645" s="6" t="s">
        <v>92</v>
      </c>
      <c r="BH645" s="6" t="s">
        <v>92</v>
      </c>
      <c r="BI645" s="6" t="s">
        <v>123</v>
      </c>
      <c r="BJ645" s="6" t="s">
        <v>92</v>
      </c>
      <c r="BK645" s="6" t="s">
        <v>94</v>
      </c>
      <c r="BL645" s="6" t="s">
        <v>94</v>
      </c>
      <c r="BM645" s="6" t="s">
        <v>691</v>
      </c>
      <c r="BN645" s="6" t="s">
        <v>125</v>
      </c>
      <c r="BO645" s="6" t="s">
        <v>78</v>
      </c>
      <c r="BP645" s="6" t="s">
        <v>660</v>
      </c>
    </row>
    <row r="646" spans="2:68" ht="14.85" customHeight="1">
      <c r="B646" s="6">
        <v>1615</v>
      </c>
      <c r="C646" s="6" t="s">
        <v>2457</v>
      </c>
      <c r="D646" s="6">
        <v>6</v>
      </c>
      <c r="E646" s="6" t="s">
        <v>68</v>
      </c>
      <c r="F646" s="6" t="s">
        <v>2458</v>
      </c>
      <c r="G646" s="6" t="s">
        <v>2457</v>
      </c>
      <c r="H646" s="6" t="s">
        <v>2459</v>
      </c>
      <c r="I646" s="6">
        <v>2012</v>
      </c>
      <c r="J646" s="6" t="s">
        <v>126</v>
      </c>
      <c r="K646" s="6"/>
      <c r="L646" s="6"/>
      <c r="M646" s="6"/>
      <c r="N646" s="6"/>
      <c r="O646" s="6"/>
      <c r="P646" s="6" t="s">
        <v>99</v>
      </c>
      <c r="Q646" s="6"/>
      <c r="R646" s="6"/>
      <c r="S646" s="6"/>
      <c r="T646" s="6"/>
      <c r="U646" s="6"/>
      <c r="V646" s="6"/>
      <c r="W646" s="6"/>
      <c r="X646" s="6"/>
      <c r="Y646" s="6"/>
      <c r="Z646" s="6"/>
      <c r="AA646" s="6"/>
      <c r="AB646" s="6"/>
      <c r="AC646" s="6" t="s">
        <v>74</v>
      </c>
      <c r="AD646" s="6"/>
      <c r="AE646" s="6" t="s">
        <v>162</v>
      </c>
      <c r="AF646" s="6" t="s">
        <v>175</v>
      </c>
      <c r="AG646" s="6" t="s">
        <v>164</v>
      </c>
      <c r="AH646" s="6"/>
      <c r="AI646" s="6" t="s">
        <v>78</v>
      </c>
      <c r="AJ646" s="6" t="s">
        <v>309</v>
      </c>
      <c r="AK646" s="6" t="s">
        <v>103</v>
      </c>
      <c r="AL646" s="6"/>
      <c r="AM646" s="6" t="s">
        <v>81</v>
      </c>
      <c r="AN646" s="6" t="s">
        <v>657</v>
      </c>
      <c r="AO646" s="6" t="s">
        <v>83</v>
      </c>
      <c r="AP646" s="6" t="s">
        <v>83</v>
      </c>
      <c r="AQ646" s="6" t="s">
        <v>196</v>
      </c>
      <c r="AR646" s="6" t="s">
        <v>86</v>
      </c>
      <c r="AS646" s="6" t="s">
        <v>87</v>
      </c>
      <c r="AT646" s="6"/>
      <c r="AU646" s="6" t="s">
        <v>88</v>
      </c>
      <c r="AV646" s="6" t="s">
        <v>78</v>
      </c>
      <c r="AW646" s="6" t="s">
        <v>106</v>
      </c>
      <c r="AX646" s="6" t="s">
        <v>87</v>
      </c>
      <c r="AY646" s="6" t="s">
        <v>107</v>
      </c>
      <c r="AZ646" s="6" t="s">
        <v>89</v>
      </c>
      <c r="BA646" s="6" t="s">
        <v>183</v>
      </c>
      <c r="BB646" s="6" t="s">
        <v>659</v>
      </c>
      <c r="BC646" s="6" t="s">
        <v>665</v>
      </c>
      <c r="BD646" s="6" t="s">
        <v>91</v>
      </c>
      <c r="BE646" s="6" t="s">
        <v>92</v>
      </c>
      <c r="BF646" s="6" t="s">
        <v>92</v>
      </c>
      <c r="BG646" s="6" t="s">
        <v>93</v>
      </c>
      <c r="BH646" s="6" t="s">
        <v>93</v>
      </c>
      <c r="BI646" s="6" t="s">
        <v>93</v>
      </c>
      <c r="BJ646" s="6" t="s">
        <v>92</v>
      </c>
      <c r="BK646" s="6" t="s">
        <v>138</v>
      </c>
      <c r="BL646" s="6" t="s">
        <v>94</v>
      </c>
      <c r="BM646" s="6" t="s">
        <v>691</v>
      </c>
      <c r="BN646" s="6" t="s">
        <v>125</v>
      </c>
      <c r="BO646" s="6" t="s">
        <v>78</v>
      </c>
      <c r="BP646" s="6" t="s">
        <v>660</v>
      </c>
    </row>
    <row r="647" spans="2:68" ht="14.85" customHeight="1">
      <c r="B647" s="6">
        <v>1618</v>
      </c>
      <c r="C647" s="6" t="s">
        <v>2460</v>
      </c>
      <c r="D647" s="6">
        <v>6</v>
      </c>
      <c r="E647" s="6" t="s">
        <v>68</v>
      </c>
      <c r="F647" s="6" t="s">
        <v>2461</v>
      </c>
      <c r="G647" s="6" t="s">
        <v>2460</v>
      </c>
      <c r="H647" s="6" t="s">
        <v>2462</v>
      </c>
      <c r="I647" s="6">
        <v>2006</v>
      </c>
      <c r="J647" s="6" t="s">
        <v>161</v>
      </c>
      <c r="K647" s="6"/>
      <c r="L647" s="6"/>
      <c r="M647" s="6"/>
      <c r="N647" s="6"/>
      <c r="O647" s="6" t="s">
        <v>96</v>
      </c>
      <c r="P647" s="6"/>
      <c r="Q647" s="6"/>
      <c r="R647" s="6"/>
      <c r="S647" s="6"/>
      <c r="T647" s="6"/>
      <c r="U647" s="6"/>
      <c r="V647" s="6"/>
      <c r="W647" s="6"/>
      <c r="X647" s="6"/>
      <c r="Y647" s="6"/>
      <c r="Z647" s="6"/>
      <c r="AA647" s="6"/>
      <c r="AB647" s="6"/>
      <c r="AC647" s="6" t="s">
        <v>148</v>
      </c>
      <c r="AD647" s="6"/>
      <c r="AE647" s="6" t="s">
        <v>162</v>
      </c>
      <c r="AF647" s="6" t="s">
        <v>76</v>
      </c>
      <c r="AG647" s="6" t="s">
        <v>164</v>
      </c>
      <c r="AH647" s="6"/>
      <c r="AI647" s="6" t="s">
        <v>78</v>
      </c>
      <c r="AJ647" s="6" t="s">
        <v>309</v>
      </c>
      <c r="AK647" s="6" t="s">
        <v>80</v>
      </c>
      <c r="AL647" s="6"/>
      <c r="AM647" s="6" t="s">
        <v>222</v>
      </c>
      <c r="AN647" s="6" t="s">
        <v>705</v>
      </c>
      <c r="AO647" s="6" t="s">
        <v>83</v>
      </c>
      <c r="AP647" s="6" t="s">
        <v>83</v>
      </c>
      <c r="AQ647" s="6" t="s">
        <v>85</v>
      </c>
      <c r="AR647" s="6" t="s">
        <v>86</v>
      </c>
      <c r="AS647" s="6" t="s">
        <v>87</v>
      </c>
      <c r="AT647" s="6"/>
      <c r="AU647" s="6" t="s">
        <v>88</v>
      </c>
      <c r="AV647" s="6" t="s">
        <v>78</v>
      </c>
      <c r="AW647" s="6" t="s">
        <v>119</v>
      </c>
      <c r="AX647" s="6" t="s">
        <v>87</v>
      </c>
      <c r="AY647" s="6" t="s">
        <v>107</v>
      </c>
      <c r="AZ647" s="6" t="s">
        <v>183</v>
      </c>
      <c r="BA647" s="6" t="s">
        <v>89</v>
      </c>
      <c r="BB647" s="6" t="s">
        <v>665</v>
      </c>
      <c r="BC647" s="6" t="s">
        <v>698</v>
      </c>
      <c r="BD647" s="6" t="s">
        <v>91</v>
      </c>
      <c r="BE647" s="6" t="s">
        <v>93</v>
      </c>
      <c r="BF647" s="6" t="s">
        <v>92</v>
      </c>
      <c r="BG647" s="6" t="s">
        <v>93</v>
      </c>
      <c r="BH647" s="6" t="s">
        <v>93</v>
      </c>
      <c r="BI647" s="6" t="s">
        <v>93</v>
      </c>
      <c r="BJ647" s="6" t="s">
        <v>93</v>
      </c>
      <c r="BK647" s="6" t="s">
        <v>138</v>
      </c>
      <c r="BL647" s="6" t="s">
        <v>138</v>
      </c>
      <c r="BM647" s="6" t="s">
        <v>691</v>
      </c>
      <c r="BN647" s="6" t="s">
        <v>418</v>
      </c>
      <c r="BO647" s="6" t="s">
        <v>78</v>
      </c>
      <c r="BP647" s="6" t="s">
        <v>667</v>
      </c>
    </row>
    <row r="648" spans="2:68" ht="14.85" customHeight="1">
      <c r="B648" s="6">
        <v>1619</v>
      </c>
      <c r="C648" s="6" t="s">
        <v>2463</v>
      </c>
      <c r="D648" s="6">
        <v>6</v>
      </c>
      <c r="E648" s="6" t="s">
        <v>68</v>
      </c>
      <c r="F648" s="6" t="s">
        <v>2464</v>
      </c>
      <c r="G648" s="6" t="s">
        <v>2463</v>
      </c>
      <c r="H648" s="6" t="s">
        <v>2465</v>
      </c>
      <c r="I648" s="6">
        <v>2014</v>
      </c>
      <c r="J648" s="6" t="s">
        <v>126</v>
      </c>
      <c r="K648" s="6"/>
      <c r="L648" s="6"/>
      <c r="M648" s="6"/>
      <c r="N648" s="6"/>
      <c r="O648" s="6"/>
      <c r="P648" s="6" t="s">
        <v>99</v>
      </c>
      <c r="Q648" s="6"/>
      <c r="R648" s="6"/>
      <c r="S648" s="6"/>
      <c r="T648" s="6"/>
      <c r="U648" s="6"/>
      <c r="V648" s="6"/>
      <c r="W648" s="6"/>
      <c r="X648" s="6"/>
      <c r="Y648" s="6"/>
      <c r="Z648" s="6"/>
      <c r="AA648" s="6"/>
      <c r="AB648" s="6"/>
      <c r="AC648" s="6" t="s">
        <v>74</v>
      </c>
      <c r="AD648" s="6"/>
      <c r="AE648" s="6" t="s">
        <v>162</v>
      </c>
      <c r="AF648" s="6" t="s">
        <v>175</v>
      </c>
      <c r="AG648" s="6" t="s">
        <v>156</v>
      </c>
      <c r="AH648" s="6" t="s">
        <v>2466</v>
      </c>
      <c r="AI648" s="6" t="s">
        <v>87</v>
      </c>
      <c r="AJ648" s="6" t="s">
        <v>79</v>
      </c>
      <c r="AK648" s="6" t="s">
        <v>103</v>
      </c>
      <c r="AL648" s="6"/>
      <c r="AM648" s="6" t="s">
        <v>81</v>
      </c>
      <c r="AN648" s="6" t="s">
        <v>657</v>
      </c>
      <c r="AO648" s="6" t="s">
        <v>83</v>
      </c>
      <c r="AP648" s="6" t="s">
        <v>83</v>
      </c>
      <c r="AQ648" s="6" t="s">
        <v>196</v>
      </c>
      <c r="AR648" s="6" t="s">
        <v>105</v>
      </c>
      <c r="AS648" s="6" t="s">
        <v>87</v>
      </c>
      <c r="AT648" s="6"/>
      <c r="AU648" s="6" t="s">
        <v>88</v>
      </c>
      <c r="AV648" s="6" t="s">
        <v>78</v>
      </c>
      <c r="AW648" s="6" t="s">
        <v>119</v>
      </c>
      <c r="AX648" s="6" t="s">
        <v>87</v>
      </c>
      <c r="AY648" s="6" t="s">
        <v>107</v>
      </c>
      <c r="AZ648" s="6" t="s">
        <v>89</v>
      </c>
      <c r="BA648" s="6" t="s">
        <v>89</v>
      </c>
      <c r="BB648" s="6" t="s">
        <v>659</v>
      </c>
      <c r="BC648" s="6" t="s">
        <v>773</v>
      </c>
      <c r="BD648" s="6" t="s">
        <v>144</v>
      </c>
      <c r="BE648" s="6" t="s">
        <v>93</v>
      </c>
      <c r="BF648" s="6" t="s">
        <v>93</v>
      </c>
      <c r="BG648" s="6" t="s">
        <v>93</v>
      </c>
      <c r="BH648" s="6" t="s">
        <v>93</v>
      </c>
      <c r="BI648" s="6" t="s">
        <v>92</v>
      </c>
      <c r="BJ648" s="6" t="s">
        <v>93</v>
      </c>
      <c r="BK648" s="6" t="s">
        <v>138</v>
      </c>
      <c r="BL648" s="6" t="s">
        <v>138</v>
      </c>
      <c r="BM648" s="6" t="s">
        <v>691</v>
      </c>
      <c r="BN648" s="6" t="s">
        <v>125</v>
      </c>
      <c r="BO648" s="6" t="s">
        <v>78</v>
      </c>
      <c r="BP648" s="6" t="s">
        <v>677</v>
      </c>
    </row>
    <row r="649" spans="2:68" ht="14.85" customHeight="1">
      <c r="B649" s="6">
        <v>1620</v>
      </c>
      <c r="C649" s="6" t="s">
        <v>2467</v>
      </c>
      <c r="D649" s="6">
        <v>6</v>
      </c>
      <c r="E649" s="6" t="s">
        <v>68</v>
      </c>
      <c r="F649" s="6" t="s">
        <v>2468</v>
      </c>
      <c r="G649" s="6" t="s">
        <v>2467</v>
      </c>
      <c r="H649" s="6" t="s">
        <v>2469</v>
      </c>
      <c r="I649" s="6">
        <v>2014</v>
      </c>
      <c r="J649" s="6" t="s">
        <v>126</v>
      </c>
      <c r="K649" s="6"/>
      <c r="L649" s="6"/>
      <c r="M649" s="6"/>
      <c r="N649" s="6"/>
      <c r="O649" s="6"/>
      <c r="P649" s="6" t="s">
        <v>99</v>
      </c>
      <c r="Q649" s="6"/>
      <c r="R649" s="6"/>
      <c r="S649" s="6"/>
      <c r="T649" s="6"/>
      <c r="U649" s="6"/>
      <c r="V649" s="6"/>
      <c r="W649" s="6"/>
      <c r="X649" s="6"/>
      <c r="Y649" s="6"/>
      <c r="Z649" s="6"/>
      <c r="AA649" s="6"/>
      <c r="AB649" s="6"/>
      <c r="AC649" s="6" t="s">
        <v>135</v>
      </c>
      <c r="AD649" s="6"/>
      <c r="AE649" s="6"/>
      <c r="AF649" s="6"/>
      <c r="AG649" s="6"/>
      <c r="AH649" s="6"/>
      <c r="AI649" s="6" t="s">
        <v>88</v>
      </c>
      <c r="AJ649" s="6"/>
      <c r="AK649" s="6"/>
      <c r="AL649" s="6"/>
      <c r="AM649" s="6"/>
      <c r="AN649" s="6"/>
      <c r="AO649" s="6" t="s">
        <v>83</v>
      </c>
      <c r="AP649" s="6" t="s">
        <v>104</v>
      </c>
      <c r="AQ649" s="6" t="s">
        <v>85</v>
      </c>
      <c r="AR649" s="6" t="s">
        <v>86</v>
      </c>
      <c r="AS649" s="6" t="s">
        <v>87</v>
      </c>
      <c r="AT649" s="6"/>
      <c r="AU649" s="6" t="s">
        <v>88</v>
      </c>
      <c r="AV649" s="6" t="s">
        <v>78</v>
      </c>
      <c r="AW649" s="6" t="s">
        <v>106</v>
      </c>
      <c r="AX649" s="6" t="s">
        <v>87</v>
      </c>
      <c r="AY649" s="6" t="s">
        <v>107</v>
      </c>
      <c r="AZ649" s="6" t="s">
        <v>89</v>
      </c>
      <c r="BA649" s="6" t="s">
        <v>89</v>
      </c>
      <c r="BB649" s="6" t="s">
        <v>658</v>
      </c>
      <c r="BC649" s="6" t="s">
        <v>659</v>
      </c>
      <c r="BD649" s="6" t="s">
        <v>137</v>
      </c>
      <c r="BE649" s="6" t="s">
        <v>93</v>
      </c>
      <c r="BF649" s="6" t="s">
        <v>93</v>
      </c>
      <c r="BG649" s="6" t="s">
        <v>93</v>
      </c>
      <c r="BH649" s="6" t="s">
        <v>93</v>
      </c>
      <c r="BI649" s="6" t="s">
        <v>93</v>
      </c>
      <c r="BJ649" s="6" t="s">
        <v>93</v>
      </c>
      <c r="BK649" s="6" t="s">
        <v>94</v>
      </c>
      <c r="BL649" s="6" t="s">
        <v>94</v>
      </c>
      <c r="BM649" s="6" t="s">
        <v>691</v>
      </c>
      <c r="BN649" s="6" t="s">
        <v>102</v>
      </c>
      <c r="BO649" s="6" t="s">
        <v>78</v>
      </c>
      <c r="BP649" s="6" t="s">
        <v>660</v>
      </c>
    </row>
    <row r="650" spans="2:68" ht="14.85" customHeight="1">
      <c r="B650" s="6">
        <v>1621</v>
      </c>
      <c r="C650" s="6" t="s">
        <v>2470</v>
      </c>
      <c r="D650" s="6">
        <v>6</v>
      </c>
      <c r="E650" s="6" t="s">
        <v>68</v>
      </c>
      <c r="F650" s="6" t="s">
        <v>2471</v>
      </c>
      <c r="G650" s="6" t="s">
        <v>2470</v>
      </c>
      <c r="H650" s="6" t="s">
        <v>2472</v>
      </c>
      <c r="I650" s="6">
        <v>2012</v>
      </c>
      <c r="J650" s="6" t="s">
        <v>126</v>
      </c>
      <c r="K650" s="6"/>
      <c r="L650" s="6"/>
      <c r="M650" s="6"/>
      <c r="N650" s="6"/>
      <c r="O650" s="6"/>
      <c r="P650" s="6" t="s">
        <v>569</v>
      </c>
      <c r="Q650" s="6"/>
      <c r="R650" s="6"/>
      <c r="S650" s="6"/>
      <c r="T650" s="6"/>
      <c r="U650" s="6"/>
      <c r="V650" s="6"/>
      <c r="W650" s="6"/>
      <c r="X650" s="6"/>
      <c r="Y650" s="6"/>
      <c r="Z650" s="6"/>
      <c r="AA650" s="6"/>
      <c r="AB650" s="6"/>
      <c r="AC650" s="6" t="s">
        <v>135</v>
      </c>
      <c r="AD650" s="6"/>
      <c r="AE650" s="6"/>
      <c r="AF650" s="6"/>
      <c r="AG650" s="6"/>
      <c r="AH650" s="6"/>
      <c r="AI650" s="6" t="s">
        <v>88</v>
      </c>
      <c r="AJ650" s="6"/>
      <c r="AK650" s="6"/>
      <c r="AL650" s="6"/>
      <c r="AM650" s="6"/>
      <c r="AN650" s="6"/>
      <c r="AO650" s="6" t="s">
        <v>83</v>
      </c>
      <c r="AP650" s="6" t="s">
        <v>104</v>
      </c>
      <c r="AQ650" s="6" t="s">
        <v>85</v>
      </c>
      <c r="AR650" s="6" t="s">
        <v>86</v>
      </c>
      <c r="AS650" s="6" t="s">
        <v>78</v>
      </c>
      <c r="AT650" s="6" t="s">
        <v>228</v>
      </c>
      <c r="AU650" s="6" t="s">
        <v>78</v>
      </c>
      <c r="AV650" s="6" t="s">
        <v>78</v>
      </c>
      <c r="AW650" s="6" t="s">
        <v>119</v>
      </c>
      <c r="AX650" s="6" t="s">
        <v>87</v>
      </c>
      <c r="AY650" s="6" t="s">
        <v>107</v>
      </c>
      <c r="AZ650" s="6" t="s">
        <v>89</v>
      </c>
      <c r="BA650" s="6" t="s">
        <v>89</v>
      </c>
      <c r="BB650" s="6" t="s">
        <v>665</v>
      </c>
      <c r="BC650" s="6" t="s">
        <v>658</v>
      </c>
      <c r="BD650" s="6" t="s">
        <v>91</v>
      </c>
      <c r="BE650" s="6" t="s">
        <v>93</v>
      </c>
      <c r="BF650" s="6" t="s">
        <v>92</v>
      </c>
      <c r="BG650" s="6" t="s">
        <v>93</v>
      </c>
      <c r="BH650" s="6" t="s">
        <v>93</v>
      </c>
      <c r="BI650" s="6" t="s">
        <v>92</v>
      </c>
      <c r="BJ650" s="6" t="s">
        <v>93</v>
      </c>
      <c r="BK650" s="6" t="s">
        <v>94</v>
      </c>
      <c r="BL650" s="6" t="s">
        <v>138</v>
      </c>
      <c r="BM650" s="6" t="s">
        <v>109</v>
      </c>
      <c r="BN650" s="6" t="s">
        <v>111</v>
      </c>
      <c r="BO650" s="6" t="s">
        <v>78</v>
      </c>
      <c r="BP650" s="6" t="s">
        <v>677</v>
      </c>
    </row>
    <row r="651" spans="2:68" ht="14.85" customHeight="1">
      <c r="B651" s="6">
        <v>1622</v>
      </c>
      <c r="C651" s="6" t="s">
        <v>2473</v>
      </c>
      <c r="D651" s="6">
        <v>6</v>
      </c>
      <c r="E651" s="6" t="s">
        <v>68</v>
      </c>
      <c r="F651" s="6" t="s">
        <v>2474</v>
      </c>
      <c r="G651" s="6" t="s">
        <v>2473</v>
      </c>
      <c r="H651" s="6" t="s">
        <v>2475</v>
      </c>
      <c r="I651" s="6">
        <v>2012</v>
      </c>
      <c r="J651" s="6" t="s">
        <v>126</v>
      </c>
      <c r="K651" s="6"/>
      <c r="L651" s="6"/>
      <c r="M651" s="6"/>
      <c r="N651" s="6"/>
      <c r="O651" s="6"/>
      <c r="P651" s="6" t="s">
        <v>569</v>
      </c>
      <c r="Q651" s="6"/>
      <c r="R651" s="6"/>
      <c r="S651" s="6"/>
      <c r="T651" s="6"/>
      <c r="U651" s="6"/>
      <c r="V651" s="6"/>
      <c r="W651" s="6"/>
      <c r="X651" s="6"/>
      <c r="Y651" s="6"/>
      <c r="Z651" s="6"/>
      <c r="AA651" s="6"/>
      <c r="AB651" s="6"/>
      <c r="AC651" s="6" t="s">
        <v>148</v>
      </c>
      <c r="AD651" s="6"/>
      <c r="AE651" s="6" t="s">
        <v>162</v>
      </c>
      <c r="AF651" s="6" t="s">
        <v>76</v>
      </c>
      <c r="AG651" s="6" t="s">
        <v>164</v>
      </c>
      <c r="AH651" s="6"/>
      <c r="AI651" s="6" t="s">
        <v>87</v>
      </c>
      <c r="AJ651" s="6" t="s">
        <v>79</v>
      </c>
      <c r="AK651" s="6" t="s">
        <v>80</v>
      </c>
      <c r="AL651" s="6"/>
      <c r="AM651" s="6" t="s">
        <v>81</v>
      </c>
      <c r="AN651" s="6" t="s">
        <v>739</v>
      </c>
      <c r="AO651" s="6" t="s">
        <v>83</v>
      </c>
      <c r="AP651" s="6" t="s">
        <v>104</v>
      </c>
      <c r="AQ651" s="6" t="s">
        <v>196</v>
      </c>
      <c r="AR651" s="6" t="s">
        <v>105</v>
      </c>
      <c r="AS651" s="6" t="s">
        <v>78</v>
      </c>
      <c r="AT651" s="6" t="s">
        <v>228</v>
      </c>
      <c r="AU651" s="6" t="s">
        <v>87</v>
      </c>
      <c r="AV651" s="6" t="s">
        <v>87</v>
      </c>
      <c r="AW651" s="6"/>
      <c r="AX651" s="6" t="s">
        <v>88</v>
      </c>
      <c r="AY651" s="6"/>
      <c r="AZ651" s="6" t="s">
        <v>89</v>
      </c>
      <c r="BA651" s="6" t="s">
        <v>89</v>
      </c>
      <c r="BB651" s="6" t="s">
        <v>659</v>
      </c>
      <c r="BC651" s="6" t="s">
        <v>230</v>
      </c>
      <c r="BD651" s="6" t="s">
        <v>91</v>
      </c>
      <c r="BE651" s="6" t="s">
        <v>92</v>
      </c>
      <c r="BF651" s="6" t="s">
        <v>92</v>
      </c>
      <c r="BG651" s="6" t="s">
        <v>92</v>
      </c>
      <c r="BH651" s="6" t="s">
        <v>92</v>
      </c>
      <c r="BI651" s="6" t="s">
        <v>92</v>
      </c>
      <c r="BJ651" s="6" t="s">
        <v>92</v>
      </c>
      <c r="BK651" s="6" t="s">
        <v>94</v>
      </c>
      <c r="BL651" s="6" t="s">
        <v>94</v>
      </c>
      <c r="BM651" s="6" t="s">
        <v>109</v>
      </c>
      <c r="BN651" s="6" t="s">
        <v>208</v>
      </c>
      <c r="BO651" s="6" t="s">
        <v>78</v>
      </c>
      <c r="BP651" s="6" t="s">
        <v>677</v>
      </c>
    </row>
    <row r="652" spans="2:68" ht="26.85" customHeight="1">
      <c r="B652" s="6">
        <v>1624</v>
      </c>
      <c r="C652" s="6" t="s">
        <v>2479</v>
      </c>
      <c r="D652" s="6">
        <v>6</v>
      </c>
      <c r="E652" s="6" t="s">
        <v>68</v>
      </c>
      <c r="F652" s="6" t="s">
        <v>2480</v>
      </c>
      <c r="G652" s="6" t="s">
        <v>2479</v>
      </c>
      <c r="H652" s="6" t="s">
        <v>2481</v>
      </c>
      <c r="I652" s="6">
        <v>2013</v>
      </c>
      <c r="J652" s="6" t="s">
        <v>126</v>
      </c>
      <c r="K652" s="6"/>
      <c r="L652" s="6"/>
      <c r="M652" s="6"/>
      <c r="N652" s="6"/>
      <c r="O652" s="6"/>
      <c r="P652" s="6" t="s">
        <v>99</v>
      </c>
      <c r="Q652" s="6"/>
      <c r="R652" s="6"/>
      <c r="S652" s="6"/>
      <c r="T652" s="6"/>
      <c r="U652" s="6"/>
      <c r="V652" s="6"/>
      <c r="W652" s="6"/>
      <c r="X652" s="6"/>
      <c r="Y652" s="6"/>
      <c r="Z652" s="6"/>
      <c r="AA652" s="6"/>
      <c r="AB652" s="6"/>
      <c r="AC652" s="6" t="s">
        <v>74</v>
      </c>
      <c r="AD652" s="6"/>
      <c r="AE652" s="6" t="s">
        <v>87</v>
      </c>
      <c r="AF652" s="6" t="s">
        <v>100</v>
      </c>
      <c r="AG652" s="6" t="s">
        <v>101</v>
      </c>
      <c r="AH652" s="6"/>
      <c r="AI652" s="6" t="s">
        <v>87</v>
      </c>
      <c r="AJ652" s="6" t="s">
        <v>116</v>
      </c>
      <c r="AK652" s="6" t="s">
        <v>102</v>
      </c>
      <c r="AL652" s="6"/>
      <c r="AM652" s="6"/>
      <c r="AN652" s="6" t="s">
        <v>739</v>
      </c>
      <c r="AO652" s="6" t="s">
        <v>136</v>
      </c>
      <c r="AP652" s="6" t="s">
        <v>104</v>
      </c>
      <c r="AQ652" s="6" t="s">
        <v>102</v>
      </c>
      <c r="AR652" s="6" t="s">
        <v>102</v>
      </c>
      <c r="AS652" s="6" t="s">
        <v>87</v>
      </c>
      <c r="AT652" s="6"/>
      <c r="AU652" s="6" t="s">
        <v>88</v>
      </c>
      <c r="AV652" s="6" t="s">
        <v>78</v>
      </c>
      <c r="AW652" s="6" t="s">
        <v>158</v>
      </c>
      <c r="AX652" s="6" t="s">
        <v>87</v>
      </c>
      <c r="AY652" s="6" t="s">
        <v>107</v>
      </c>
      <c r="AZ652" s="6" t="s">
        <v>183</v>
      </c>
      <c r="BA652" s="6" t="s">
        <v>89</v>
      </c>
      <c r="BB652" s="6" t="s">
        <v>698</v>
      </c>
      <c r="BC652" s="6" t="s">
        <v>665</v>
      </c>
      <c r="BD652" s="6" t="s">
        <v>144</v>
      </c>
      <c r="BE652" s="6" t="s">
        <v>92</v>
      </c>
      <c r="BF652" s="6" t="s">
        <v>92</v>
      </c>
      <c r="BG652" s="6" t="s">
        <v>92</v>
      </c>
      <c r="BH652" s="6" t="s">
        <v>92</v>
      </c>
      <c r="BI652" s="6" t="s">
        <v>123</v>
      </c>
      <c r="BJ652" s="6" t="s">
        <v>92</v>
      </c>
      <c r="BK652" s="6" t="s">
        <v>94</v>
      </c>
      <c r="BL652" s="6" t="s">
        <v>94</v>
      </c>
      <c r="BM652" s="6" t="s">
        <v>691</v>
      </c>
      <c r="BN652" s="6" t="s">
        <v>125</v>
      </c>
      <c r="BO652" s="6" t="s">
        <v>87</v>
      </c>
      <c r="BP652" s="6"/>
    </row>
    <row r="653" spans="2:68" ht="14.85" customHeight="1">
      <c r="B653" s="6">
        <v>1623</v>
      </c>
      <c r="C653" s="6" t="s">
        <v>2476</v>
      </c>
      <c r="D653" s="6">
        <v>6</v>
      </c>
      <c r="E653" s="6" t="s">
        <v>68</v>
      </c>
      <c r="F653" s="6" t="s">
        <v>2477</v>
      </c>
      <c r="G653" s="6" t="s">
        <v>2476</v>
      </c>
      <c r="H653" s="6" t="s">
        <v>2478</v>
      </c>
      <c r="I653" s="6">
        <v>2012</v>
      </c>
      <c r="J653" s="6" t="s">
        <v>126</v>
      </c>
      <c r="K653" s="6"/>
      <c r="L653" s="6"/>
      <c r="M653" s="6"/>
      <c r="N653" s="6"/>
      <c r="O653" s="6"/>
      <c r="P653" s="6" t="s">
        <v>99</v>
      </c>
      <c r="Q653" s="6"/>
      <c r="R653" s="6"/>
      <c r="S653" s="6"/>
      <c r="T653" s="6"/>
      <c r="U653" s="6"/>
      <c r="V653" s="6"/>
      <c r="W653" s="6"/>
      <c r="X653" s="6"/>
      <c r="Y653" s="6"/>
      <c r="Z653" s="6"/>
      <c r="AA653" s="6"/>
      <c r="AB653" s="6"/>
      <c r="AC653" s="6" t="s">
        <v>74</v>
      </c>
      <c r="AD653" s="6"/>
      <c r="AE653" s="6" t="s">
        <v>75</v>
      </c>
      <c r="AF653" s="6" t="s">
        <v>175</v>
      </c>
      <c r="AG653" s="6" t="s">
        <v>164</v>
      </c>
      <c r="AH653" s="6"/>
      <c r="AI653" s="6" t="s">
        <v>78</v>
      </c>
      <c r="AJ653" s="6" t="s">
        <v>116</v>
      </c>
      <c r="AK653" s="6" t="s">
        <v>272</v>
      </c>
      <c r="AL653" s="6"/>
      <c r="AM653" s="6" t="s">
        <v>167</v>
      </c>
      <c r="AN653" s="6" t="s">
        <v>657</v>
      </c>
      <c r="AO653" s="6" t="s">
        <v>84</v>
      </c>
      <c r="AP653" s="6" t="s">
        <v>104</v>
      </c>
      <c r="AQ653" s="6" t="s">
        <v>85</v>
      </c>
      <c r="AR653" s="6" t="s">
        <v>86</v>
      </c>
      <c r="AS653" s="6" t="s">
        <v>78</v>
      </c>
      <c r="AT653" s="6" t="s">
        <v>207</v>
      </c>
      <c r="AU653" s="6" t="s">
        <v>87</v>
      </c>
      <c r="AV653" s="6" t="s">
        <v>78</v>
      </c>
      <c r="AW653" s="6" t="s">
        <v>106</v>
      </c>
      <c r="AX653" s="6" t="s">
        <v>87</v>
      </c>
      <c r="AY653" s="6" t="s">
        <v>107</v>
      </c>
      <c r="AZ653" s="6" t="s">
        <v>185</v>
      </c>
      <c r="BA653" s="6" t="s">
        <v>89</v>
      </c>
      <c r="BB653" s="6" t="s">
        <v>665</v>
      </c>
      <c r="BC653" s="6" t="s">
        <v>665</v>
      </c>
      <c r="BD653" s="6" t="s">
        <v>91</v>
      </c>
      <c r="BE653" s="6" t="s">
        <v>93</v>
      </c>
      <c r="BF653" s="6" t="s">
        <v>92</v>
      </c>
      <c r="BG653" s="6" t="s">
        <v>93</v>
      </c>
      <c r="BH653" s="6" t="s">
        <v>92</v>
      </c>
      <c r="BI653" s="6" t="s">
        <v>123</v>
      </c>
      <c r="BJ653" s="6" t="s">
        <v>93</v>
      </c>
      <c r="BK653" s="6" t="s">
        <v>94</v>
      </c>
      <c r="BL653" s="6" t="s">
        <v>94</v>
      </c>
      <c r="BM653" s="6" t="s">
        <v>691</v>
      </c>
      <c r="BN653" s="6" t="s">
        <v>125</v>
      </c>
      <c r="BO653" s="6" t="s">
        <v>78</v>
      </c>
      <c r="BP653" s="6" t="s">
        <v>677</v>
      </c>
    </row>
    <row r="654" spans="2:68" ht="14.85" customHeight="1">
      <c r="B654" s="6">
        <v>1625</v>
      </c>
      <c r="C654" s="6" t="s">
        <v>2482</v>
      </c>
      <c r="D654" s="6">
        <v>6</v>
      </c>
      <c r="E654" s="6" t="s">
        <v>68</v>
      </c>
      <c r="F654" s="6" t="s">
        <v>2483</v>
      </c>
      <c r="G654" s="6" t="s">
        <v>2482</v>
      </c>
      <c r="H654" s="6" t="s">
        <v>2484</v>
      </c>
      <c r="I654" s="6">
        <v>2013</v>
      </c>
      <c r="J654" s="6" t="s">
        <v>126</v>
      </c>
      <c r="K654" s="6"/>
      <c r="L654" s="6"/>
      <c r="M654" s="6"/>
      <c r="N654" s="6"/>
      <c r="O654" s="6"/>
      <c r="P654" s="6" t="s">
        <v>99</v>
      </c>
      <c r="Q654" s="6"/>
      <c r="R654" s="6"/>
      <c r="S654" s="6"/>
      <c r="T654" s="6"/>
      <c r="U654" s="6"/>
      <c r="V654" s="6"/>
      <c r="W654" s="6"/>
      <c r="X654" s="6"/>
      <c r="Y654" s="6"/>
      <c r="Z654" s="6"/>
      <c r="AA654" s="6"/>
      <c r="AB654" s="6"/>
      <c r="AC654" s="6" t="s">
        <v>127</v>
      </c>
      <c r="AD654" s="6"/>
      <c r="AE654" s="6"/>
      <c r="AF654" s="6"/>
      <c r="AG654" s="6"/>
      <c r="AH654" s="6"/>
      <c r="AI654" s="6" t="s">
        <v>88</v>
      </c>
      <c r="AJ654" s="6"/>
      <c r="AK654" s="6"/>
      <c r="AL654" s="6"/>
      <c r="AM654" s="6"/>
      <c r="AN654" s="6"/>
      <c r="AO654" s="6" t="s">
        <v>104</v>
      </c>
      <c r="AP654" s="6" t="s">
        <v>104</v>
      </c>
      <c r="AQ654" s="6" t="s">
        <v>118</v>
      </c>
      <c r="AR654" s="6" t="s">
        <v>102</v>
      </c>
      <c r="AS654" s="6" t="s">
        <v>87</v>
      </c>
      <c r="AT654" s="6"/>
      <c r="AU654" s="6" t="s">
        <v>88</v>
      </c>
      <c r="AV654" s="6" t="s">
        <v>87</v>
      </c>
      <c r="AW654" s="6"/>
      <c r="AX654" s="6" t="s">
        <v>88</v>
      </c>
      <c r="AY654" s="6"/>
      <c r="AZ654" s="6" t="s">
        <v>89</v>
      </c>
      <c r="BA654" s="6" t="s">
        <v>89</v>
      </c>
      <c r="BB654" s="6" t="s">
        <v>659</v>
      </c>
      <c r="BC654" s="6" t="s">
        <v>665</v>
      </c>
      <c r="BD654" s="6" t="s">
        <v>91</v>
      </c>
      <c r="BE654" s="6" t="s">
        <v>93</v>
      </c>
      <c r="BF654" s="6" t="s">
        <v>93</v>
      </c>
      <c r="BG654" s="6" t="s">
        <v>93</v>
      </c>
      <c r="BH654" s="6" t="s">
        <v>93</v>
      </c>
      <c r="BI654" s="6" t="s">
        <v>93</v>
      </c>
      <c r="BJ654" s="6" t="s">
        <v>93</v>
      </c>
      <c r="BK654" s="6" t="s">
        <v>138</v>
      </c>
      <c r="BL654" s="6" t="s">
        <v>138</v>
      </c>
      <c r="BM654" s="6" t="s">
        <v>109</v>
      </c>
      <c r="BN654" s="6" t="s">
        <v>177</v>
      </c>
      <c r="BO654" s="6" t="s">
        <v>78</v>
      </c>
      <c r="BP654" s="6" t="s">
        <v>667</v>
      </c>
    </row>
    <row r="655" spans="2:68" ht="14.85" customHeight="1">
      <c r="B655" s="6">
        <v>1627</v>
      </c>
      <c r="C655" s="6" t="s">
        <v>2485</v>
      </c>
      <c r="D655" s="6">
        <v>6</v>
      </c>
      <c r="E655" s="6" t="s">
        <v>68</v>
      </c>
      <c r="F655" s="6" t="s">
        <v>2486</v>
      </c>
      <c r="G655" s="6" t="s">
        <v>2485</v>
      </c>
      <c r="H655" s="6" t="s">
        <v>2487</v>
      </c>
      <c r="I655" s="6">
        <v>2014</v>
      </c>
      <c r="J655" s="6" t="s">
        <v>126</v>
      </c>
      <c r="K655" s="6"/>
      <c r="L655" s="6"/>
      <c r="M655" s="6"/>
      <c r="N655" s="6"/>
      <c r="O655" s="6"/>
      <c r="P655" s="6" t="s">
        <v>99</v>
      </c>
      <c r="Q655" s="6"/>
      <c r="R655" s="6"/>
      <c r="S655" s="6"/>
      <c r="T655" s="6"/>
      <c r="U655" s="6"/>
      <c r="V655" s="6"/>
      <c r="W655" s="6"/>
      <c r="X655" s="6"/>
      <c r="Y655" s="6"/>
      <c r="Z655" s="6"/>
      <c r="AA655" s="6"/>
      <c r="AB655" s="6"/>
      <c r="AC655" s="6" t="s">
        <v>135</v>
      </c>
      <c r="AD655" s="6"/>
      <c r="AE655" s="6"/>
      <c r="AF655" s="6"/>
      <c r="AG655" s="6"/>
      <c r="AH655" s="6"/>
      <c r="AI655" s="6" t="s">
        <v>88</v>
      </c>
      <c r="AJ655" s="6"/>
      <c r="AK655" s="6"/>
      <c r="AL655" s="6"/>
      <c r="AM655" s="6"/>
      <c r="AN655" s="6"/>
      <c r="AO655" s="6" t="s">
        <v>84</v>
      </c>
      <c r="AP655" s="6" t="s">
        <v>83</v>
      </c>
      <c r="AQ655" s="6" t="s">
        <v>85</v>
      </c>
      <c r="AR655" s="6" t="s">
        <v>130</v>
      </c>
      <c r="AS655" s="6" t="s">
        <v>87</v>
      </c>
      <c r="AT655" s="6"/>
      <c r="AU655" s="6" t="s">
        <v>88</v>
      </c>
      <c r="AV655" s="6" t="s">
        <v>78</v>
      </c>
      <c r="AW655" s="6" t="s">
        <v>106</v>
      </c>
      <c r="AX655" s="6" t="s">
        <v>87</v>
      </c>
      <c r="AY655" s="6" t="s">
        <v>107</v>
      </c>
      <c r="AZ655" s="6" t="s">
        <v>89</v>
      </c>
      <c r="BA655" s="6" t="s">
        <v>89</v>
      </c>
      <c r="BB655" s="6" t="s">
        <v>698</v>
      </c>
      <c r="BC655" s="6" t="s">
        <v>698</v>
      </c>
      <c r="BD655" s="6" t="s">
        <v>144</v>
      </c>
      <c r="BE655" s="6" t="s">
        <v>93</v>
      </c>
      <c r="BF655" s="6" t="s">
        <v>93</v>
      </c>
      <c r="BG655" s="6" t="s">
        <v>93</v>
      </c>
      <c r="BH655" s="6" t="s">
        <v>93</v>
      </c>
      <c r="BI655" s="6" t="s">
        <v>92</v>
      </c>
      <c r="BJ655" s="6" t="s">
        <v>93</v>
      </c>
      <c r="BK655" s="6" t="s">
        <v>138</v>
      </c>
      <c r="BL655" s="6" t="s">
        <v>94</v>
      </c>
      <c r="BM655" s="6" t="s">
        <v>691</v>
      </c>
      <c r="BN655" s="6" t="s">
        <v>192</v>
      </c>
      <c r="BO655" s="6" t="s">
        <v>78</v>
      </c>
      <c r="BP655" s="6" t="s">
        <v>660</v>
      </c>
    </row>
    <row r="656" spans="2:68" ht="14.85" customHeight="1">
      <c r="B656" s="6">
        <v>1628</v>
      </c>
      <c r="C656" s="6" t="s">
        <v>2488</v>
      </c>
      <c r="D656" s="6">
        <v>6</v>
      </c>
      <c r="E656" s="6" t="s">
        <v>68</v>
      </c>
      <c r="F656" s="6" t="s">
        <v>2489</v>
      </c>
      <c r="G656" s="6" t="s">
        <v>2488</v>
      </c>
      <c r="H656" s="6" t="s">
        <v>2490</v>
      </c>
      <c r="I656" s="6">
        <v>2012</v>
      </c>
      <c r="J656" s="6" t="s">
        <v>126</v>
      </c>
      <c r="K656" s="6"/>
      <c r="L656" s="6"/>
      <c r="M656" s="6"/>
      <c r="N656" s="6"/>
      <c r="O656" s="6"/>
      <c r="P656" s="6" t="s">
        <v>569</v>
      </c>
      <c r="Q656" s="6"/>
      <c r="R656" s="6"/>
      <c r="S656" s="6"/>
      <c r="T656" s="6"/>
      <c r="U656" s="6"/>
      <c r="V656" s="6"/>
      <c r="W656" s="6"/>
      <c r="X656" s="6"/>
      <c r="Y656" s="6"/>
      <c r="Z656" s="6"/>
      <c r="AA656" s="6"/>
      <c r="AB656" s="6"/>
      <c r="AC656" s="6" t="s">
        <v>135</v>
      </c>
      <c r="AD656" s="6"/>
      <c r="AE656" s="6"/>
      <c r="AF656" s="6"/>
      <c r="AG656" s="6"/>
      <c r="AH656" s="6"/>
      <c r="AI656" s="6" t="s">
        <v>88</v>
      </c>
      <c r="AJ656" s="6"/>
      <c r="AK656" s="6"/>
      <c r="AL656" s="6"/>
      <c r="AM656" s="6"/>
      <c r="AN656" s="6"/>
      <c r="AO656" s="6" t="s">
        <v>104</v>
      </c>
      <c r="AP656" s="6" t="s">
        <v>136</v>
      </c>
      <c r="AQ656" s="6" t="s">
        <v>129</v>
      </c>
      <c r="AR656" s="6" t="s">
        <v>86</v>
      </c>
      <c r="AS656" s="6" t="s">
        <v>87</v>
      </c>
      <c r="AT656" s="6"/>
      <c r="AU656" s="6" t="s">
        <v>88</v>
      </c>
      <c r="AV656" s="6" t="s">
        <v>78</v>
      </c>
      <c r="AW656" s="6" t="s">
        <v>119</v>
      </c>
      <c r="AX656" s="6" t="s">
        <v>87</v>
      </c>
      <c r="AY656" s="6" t="s">
        <v>107</v>
      </c>
      <c r="AZ656" s="6" t="s">
        <v>185</v>
      </c>
      <c r="BA656" s="6" t="s">
        <v>170</v>
      </c>
      <c r="BB656" s="6" t="s">
        <v>659</v>
      </c>
      <c r="BC656" s="6" t="s">
        <v>230</v>
      </c>
      <c r="BD656" s="6" t="s">
        <v>144</v>
      </c>
      <c r="BE656" s="6" t="s">
        <v>92</v>
      </c>
      <c r="BF656" s="6" t="s">
        <v>123</v>
      </c>
      <c r="BG656" s="6" t="s">
        <v>123</v>
      </c>
      <c r="BH656" s="6" t="s">
        <v>122</v>
      </c>
      <c r="BI656" s="6" t="s">
        <v>122</v>
      </c>
      <c r="BJ656" s="6" t="s">
        <v>123</v>
      </c>
      <c r="BK656" s="6" t="s">
        <v>124</v>
      </c>
      <c r="BL656" s="6" t="s">
        <v>94</v>
      </c>
      <c r="BM656" s="6" t="s">
        <v>691</v>
      </c>
      <c r="BN656" s="6" t="s">
        <v>192</v>
      </c>
      <c r="BO656" s="6" t="s">
        <v>78</v>
      </c>
      <c r="BP656" s="6" t="s">
        <v>660</v>
      </c>
    </row>
    <row r="657" spans="2:68" ht="14.85" customHeight="1">
      <c r="B657" s="6">
        <v>1629</v>
      </c>
      <c r="C657" s="6" t="s">
        <v>2491</v>
      </c>
      <c r="D657" s="6">
        <v>6</v>
      </c>
      <c r="E657" s="6" t="s">
        <v>68</v>
      </c>
      <c r="F657" s="6" t="s">
        <v>2492</v>
      </c>
      <c r="G657" s="6" t="s">
        <v>2491</v>
      </c>
      <c r="H657" s="6" t="s">
        <v>594</v>
      </c>
      <c r="I657" s="6">
        <v>2014</v>
      </c>
      <c r="J657" s="6" t="s">
        <v>126</v>
      </c>
      <c r="K657" s="6"/>
      <c r="L657" s="6"/>
      <c r="M657" s="6"/>
      <c r="N657" s="6"/>
      <c r="O657" s="6"/>
      <c r="P657" s="6" t="s">
        <v>391</v>
      </c>
      <c r="Q657" s="6"/>
      <c r="R657" s="6"/>
      <c r="S657" s="6"/>
      <c r="T657" s="6"/>
      <c r="U657" s="6"/>
      <c r="V657" s="6"/>
      <c r="W657" s="6"/>
      <c r="X657" s="6"/>
      <c r="Y657" s="6"/>
      <c r="Z657" s="6"/>
      <c r="AA657" s="6"/>
      <c r="AB657" s="6"/>
      <c r="AC657" s="6" t="s">
        <v>74</v>
      </c>
      <c r="AD657" s="6"/>
      <c r="AE657" s="6" t="s">
        <v>87</v>
      </c>
      <c r="AF657" s="6" t="s">
        <v>163</v>
      </c>
      <c r="AG657" s="6" t="s">
        <v>101</v>
      </c>
      <c r="AH657" s="6"/>
      <c r="AI657" s="6" t="s">
        <v>87</v>
      </c>
      <c r="AJ657" s="6" t="s">
        <v>116</v>
      </c>
      <c r="AK657" s="6" t="s">
        <v>103</v>
      </c>
      <c r="AL657" s="6"/>
      <c r="AM657" s="6"/>
      <c r="AN657" s="6" t="s">
        <v>657</v>
      </c>
      <c r="AO657" s="6" t="s">
        <v>128</v>
      </c>
      <c r="AP657" s="6" t="s">
        <v>84</v>
      </c>
      <c r="AQ657" s="6" t="s">
        <v>102</v>
      </c>
      <c r="AR657" s="6" t="s">
        <v>102</v>
      </c>
      <c r="AS657" s="6" t="s">
        <v>87</v>
      </c>
      <c r="AT657" s="6"/>
      <c r="AU657" s="6" t="s">
        <v>88</v>
      </c>
      <c r="AV657" s="6" t="s">
        <v>78</v>
      </c>
      <c r="AW657" s="6" t="s">
        <v>158</v>
      </c>
      <c r="AX657" s="6" t="s">
        <v>78</v>
      </c>
      <c r="AY657" s="6" t="s">
        <v>107</v>
      </c>
      <c r="AZ657" s="6" t="s">
        <v>89</v>
      </c>
      <c r="BA657" s="6" t="s">
        <v>89</v>
      </c>
      <c r="BB657" s="6" t="s">
        <v>658</v>
      </c>
      <c r="BC657" s="6" t="s">
        <v>658</v>
      </c>
      <c r="BD657" s="6" t="s">
        <v>144</v>
      </c>
      <c r="BE657" s="6" t="s">
        <v>92</v>
      </c>
      <c r="BF657" s="6" t="s">
        <v>92</v>
      </c>
      <c r="BG657" s="6" t="s">
        <v>123</v>
      </c>
      <c r="BH657" s="6" t="s">
        <v>92</v>
      </c>
      <c r="BI657" s="6" t="s">
        <v>122</v>
      </c>
      <c r="BJ657" s="6" t="s">
        <v>93</v>
      </c>
      <c r="BK657" s="6" t="s">
        <v>94</v>
      </c>
      <c r="BL657" s="6" t="s">
        <v>94</v>
      </c>
      <c r="BM657" s="6" t="s">
        <v>691</v>
      </c>
      <c r="BN657" s="6" t="s">
        <v>125</v>
      </c>
      <c r="BO657" s="6" t="s">
        <v>87</v>
      </c>
      <c r="BP657" s="6"/>
    </row>
    <row r="658" spans="2:68" ht="14.85" customHeight="1">
      <c r="B658" s="6">
        <v>1631</v>
      </c>
      <c r="C658" s="6" t="s">
        <v>2493</v>
      </c>
      <c r="D658" s="6">
        <v>6</v>
      </c>
      <c r="E658" s="6" t="s">
        <v>68</v>
      </c>
      <c r="F658" s="6" t="s">
        <v>2494</v>
      </c>
      <c r="G658" s="6" t="s">
        <v>2493</v>
      </c>
      <c r="H658" s="6" t="s">
        <v>2495</v>
      </c>
      <c r="I658" s="6">
        <v>2014</v>
      </c>
      <c r="J658" s="6" t="s">
        <v>126</v>
      </c>
      <c r="K658" s="6"/>
      <c r="L658" s="6"/>
      <c r="M658" s="6"/>
      <c r="N658" s="6"/>
      <c r="O658" s="6"/>
      <c r="P658" s="6" t="s">
        <v>99</v>
      </c>
      <c r="Q658" s="6"/>
      <c r="R658" s="6"/>
      <c r="S658" s="6"/>
      <c r="T658" s="6"/>
      <c r="U658" s="6"/>
      <c r="V658" s="6"/>
      <c r="W658" s="6"/>
      <c r="X658" s="6"/>
      <c r="Y658" s="6"/>
      <c r="Z658" s="6"/>
      <c r="AA658" s="6"/>
      <c r="AB658" s="6"/>
      <c r="AC658" s="6" t="s">
        <v>74</v>
      </c>
      <c r="AD658" s="6"/>
      <c r="AE658" s="6" t="s">
        <v>162</v>
      </c>
      <c r="AF658" s="6" t="s">
        <v>163</v>
      </c>
      <c r="AG658" s="6" t="s">
        <v>101</v>
      </c>
      <c r="AH658" s="6"/>
      <c r="AI658" s="6" t="s">
        <v>78</v>
      </c>
      <c r="AJ658" s="6" t="s">
        <v>79</v>
      </c>
      <c r="AK658" s="6" t="s">
        <v>80</v>
      </c>
      <c r="AL658" s="6"/>
      <c r="AM658" s="6" t="s">
        <v>81</v>
      </c>
      <c r="AN658" s="6" t="s">
        <v>657</v>
      </c>
      <c r="AO658" s="6" t="s">
        <v>104</v>
      </c>
      <c r="AP658" s="6" t="s">
        <v>83</v>
      </c>
      <c r="AQ658" s="6" t="s">
        <v>196</v>
      </c>
      <c r="AR658" s="6" t="s">
        <v>86</v>
      </c>
      <c r="AS658" s="6" t="s">
        <v>87</v>
      </c>
      <c r="AT658" s="6"/>
      <c r="AU658" s="6" t="s">
        <v>88</v>
      </c>
      <c r="AV658" s="6" t="s">
        <v>78</v>
      </c>
      <c r="AW658" s="6" t="s">
        <v>119</v>
      </c>
      <c r="AX658" s="6" t="s">
        <v>78</v>
      </c>
      <c r="AY658" s="6" t="s">
        <v>107</v>
      </c>
      <c r="AZ658" s="6" t="s">
        <v>89</v>
      </c>
      <c r="BA658" s="6" t="s">
        <v>89</v>
      </c>
      <c r="BB658" s="6" t="s">
        <v>665</v>
      </c>
      <c r="BC658" s="6" t="s">
        <v>659</v>
      </c>
      <c r="BD658" s="6" t="s">
        <v>144</v>
      </c>
      <c r="BE658" s="6" t="s">
        <v>93</v>
      </c>
      <c r="BF658" s="6" t="s">
        <v>92</v>
      </c>
      <c r="BG658" s="6" t="s">
        <v>93</v>
      </c>
      <c r="BH658" s="6" t="s">
        <v>93</v>
      </c>
      <c r="BI658" s="6" t="s">
        <v>92</v>
      </c>
      <c r="BJ658" s="6" t="s">
        <v>93</v>
      </c>
      <c r="BK658" s="6" t="s">
        <v>138</v>
      </c>
      <c r="BL658" s="6" t="s">
        <v>138</v>
      </c>
      <c r="BM658" s="6" t="s">
        <v>691</v>
      </c>
      <c r="BN658" s="6" t="s">
        <v>111</v>
      </c>
      <c r="BO658" s="6" t="s">
        <v>78</v>
      </c>
      <c r="BP658" s="6" t="s">
        <v>677</v>
      </c>
    </row>
    <row r="659" spans="2:68" ht="14.85" customHeight="1">
      <c r="B659" s="6">
        <v>1633</v>
      </c>
      <c r="C659" s="6" t="s">
        <v>2496</v>
      </c>
      <c r="D659" s="6">
        <v>6</v>
      </c>
      <c r="E659" s="6" t="s">
        <v>68</v>
      </c>
      <c r="F659" s="6" t="s">
        <v>2497</v>
      </c>
      <c r="G659" s="6" t="s">
        <v>2496</v>
      </c>
      <c r="H659" s="6" t="s">
        <v>2498</v>
      </c>
      <c r="I659" s="6">
        <v>2004</v>
      </c>
      <c r="J659" s="6" t="s">
        <v>161</v>
      </c>
      <c r="K659" s="6"/>
      <c r="L659" s="6"/>
      <c r="M659" s="6"/>
      <c r="N659" s="6"/>
      <c r="O659" s="6" t="s">
        <v>98</v>
      </c>
      <c r="P659" s="6"/>
      <c r="Q659" s="6"/>
      <c r="R659" s="6"/>
      <c r="S659" s="6"/>
      <c r="T659" s="6"/>
      <c r="U659" s="6"/>
      <c r="V659" s="6"/>
      <c r="W659" s="6"/>
      <c r="X659" s="6"/>
      <c r="Y659" s="6"/>
      <c r="Z659" s="6"/>
      <c r="AA659" s="6"/>
      <c r="AB659" s="6"/>
      <c r="AC659" s="6" t="s">
        <v>127</v>
      </c>
      <c r="AD659" s="6"/>
      <c r="AE659" s="6"/>
      <c r="AF659" s="6"/>
      <c r="AG659" s="6"/>
      <c r="AH659" s="6"/>
      <c r="AI659" s="6" t="s">
        <v>88</v>
      </c>
      <c r="AJ659" s="6"/>
      <c r="AK659" s="6"/>
      <c r="AL659" s="6"/>
      <c r="AM659" s="6"/>
      <c r="AN659" s="6"/>
      <c r="AO659" s="6" t="s">
        <v>84</v>
      </c>
      <c r="AP659" s="6" t="s">
        <v>136</v>
      </c>
      <c r="AQ659" s="6" t="s">
        <v>118</v>
      </c>
      <c r="AR659" s="6" t="s">
        <v>102</v>
      </c>
      <c r="AS659" s="6" t="s">
        <v>87</v>
      </c>
      <c r="AT659" s="6"/>
      <c r="AU659" s="6" t="s">
        <v>88</v>
      </c>
      <c r="AV659" s="6" t="s">
        <v>78</v>
      </c>
      <c r="AW659" s="6" t="s">
        <v>119</v>
      </c>
      <c r="AX659" s="6" t="s">
        <v>78</v>
      </c>
      <c r="AY659" s="6" t="s">
        <v>229</v>
      </c>
      <c r="AZ659" s="6" t="s">
        <v>89</v>
      </c>
      <c r="BA659" s="6" t="s">
        <v>89</v>
      </c>
      <c r="BB659" s="6" t="s">
        <v>665</v>
      </c>
      <c r="BC659" s="6" t="s">
        <v>665</v>
      </c>
      <c r="BD659" s="6" t="s">
        <v>91</v>
      </c>
      <c r="BE659" s="6" t="s">
        <v>93</v>
      </c>
      <c r="BF659" s="6" t="s">
        <v>93</v>
      </c>
      <c r="BG659" s="6" t="s">
        <v>92</v>
      </c>
      <c r="BH659" s="6" t="s">
        <v>123</v>
      </c>
      <c r="BI659" s="6" t="s">
        <v>123</v>
      </c>
      <c r="BJ659" s="6" t="s">
        <v>93</v>
      </c>
      <c r="BK659" s="6" t="s">
        <v>94</v>
      </c>
      <c r="BL659" s="6" t="s">
        <v>94</v>
      </c>
      <c r="BM659" s="6" t="s">
        <v>672</v>
      </c>
      <c r="BN659" s="6" t="s">
        <v>125</v>
      </c>
      <c r="BO659" s="6" t="s">
        <v>78</v>
      </c>
      <c r="BP659" s="6" t="s">
        <v>667</v>
      </c>
    </row>
    <row r="660" spans="2:68" ht="14.85" customHeight="1">
      <c r="B660" s="6">
        <v>1635</v>
      </c>
      <c r="C660" s="6" t="s">
        <v>2499</v>
      </c>
      <c r="D660" s="6">
        <v>6</v>
      </c>
      <c r="E660" s="6" t="s">
        <v>68</v>
      </c>
      <c r="F660" s="6" t="s">
        <v>2500</v>
      </c>
      <c r="G660" s="6" t="s">
        <v>2499</v>
      </c>
      <c r="H660" s="6" t="s">
        <v>2501</v>
      </c>
      <c r="I660" s="6">
        <v>2014</v>
      </c>
      <c r="J660" s="6" t="s">
        <v>126</v>
      </c>
      <c r="K660" s="6"/>
      <c r="L660" s="6"/>
      <c r="M660" s="6"/>
      <c r="N660" s="6"/>
      <c r="O660" s="6"/>
      <c r="P660" s="6" t="s">
        <v>99</v>
      </c>
      <c r="Q660" s="6"/>
      <c r="R660" s="6"/>
      <c r="S660" s="6"/>
      <c r="T660" s="6"/>
      <c r="U660" s="6"/>
      <c r="V660" s="6"/>
      <c r="W660" s="6"/>
      <c r="X660" s="6"/>
      <c r="Y660" s="6"/>
      <c r="Z660" s="6"/>
      <c r="AA660" s="6"/>
      <c r="AB660" s="6"/>
      <c r="AC660" s="6" t="s">
        <v>74</v>
      </c>
      <c r="AD660" s="6"/>
      <c r="AE660" s="6" t="s">
        <v>162</v>
      </c>
      <c r="AF660" s="6" t="s">
        <v>175</v>
      </c>
      <c r="AG660" s="6" t="s">
        <v>164</v>
      </c>
      <c r="AH660" s="6"/>
      <c r="AI660" s="6" t="s">
        <v>78</v>
      </c>
      <c r="AJ660" s="6" t="s">
        <v>149</v>
      </c>
      <c r="AK660" s="6" t="s">
        <v>103</v>
      </c>
      <c r="AL660" s="6"/>
      <c r="AM660" s="6" t="s">
        <v>81</v>
      </c>
      <c r="AN660" s="6" t="s">
        <v>657</v>
      </c>
      <c r="AO660" s="6" t="s">
        <v>83</v>
      </c>
      <c r="AP660" s="6" t="s">
        <v>83</v>
      </c>
      <c r="AQ660" s="6" t="s">
        <v>196</v>
      </c>
      <c r="AR660" s="6" t="s">
        <v>86</v>
      </c>
      <c r="AS660" s="6" t="s">
        <v>87</v>
      </c>
      <c r="AT660" s="6"/>
      <c r="AU660" s="6" t="s">
        <v>88</v>
      </c>
      <c r="AV660" s="6" t="s">
        <v>78</v>
      </c>
      <c r="AW660" s="6" t="s">
        <v>119</v>
      </c>
      <c r="AX660" s="6" t="s">
        <v>78</v>
      </c>
      <c r="AY660" s="6" t="s">
        <v>107</v>
      </c>
      <c r="AZ660" s="6" t="s">
        <v>89</v>
      </c>
      <c r="BA660" s="6" t="s">
        <v>89</v>
      </c>
      <c r="BB660" s="6" t="s">
        <v>665</v>
      </c>
      <c r="BC660" s="6" t="s">
        <v>659</v>
      </c>
      <c r="BD660" s="6" t="s">
        <v>144</v>
      </c>
      <c r="BE660" s="6" t="s">
        <v>93</v>
      </c>
      <c r="BF660" s="6" t="s">
        <v>93</v>
      </c>
      <c r="BG660" s="6" t="s">
        <v>93</v>
      </c>
      <c r="BH660" s="6" t="s">
        <v>93</v>
      </c>
      <c r="BI660" s="6" t="s">
        <v>93</v>
      </c>
      <c r="BJ660" s="6" t="s">
        <v>93</v>
      </c>
      <c r="BK660" s="6" t="s">
        <v>94</v>
      </c>
      <c r="BL660" s="6" t="s">
        <v>94</v>
      </c>
      <c r="BM660" s="6" t="s">
        <v>691</v>
      </c>
      <c r="BN660" s="6" t="s">
        <v>111</v>
      </c>
      <c r="BO660" s="6" t="s">
        <v>78</v>
      </c>
      <c r="BP660" s="6" t="s">
        <v>660</v>
      </c>
    </row>
    <row r="661" spans="2:68" ht="14.85" customHeight="1">
      <c r="B661" s="6">
        <v>1637</v>
      </c>
      <c r="C661" s="6" t="s">
        <v>2502</v>
      </c>
      <c r="D661" s="6">
        <v>6</v>
      </c>
      <c r="E661" s="6" t="s">
        <v>68</v>
      </c>
      <c r="F661" s="6" t="s">
        <v>2503</v>
      </c>
      <c r="G661" s="6" t="s">
        <v>2502</v>
      </c>
      <c r="H661" s="6" t="s">
        <v>2504</v>
      </c>
      <c r="I661" s="6">
        <v>2013</v>
      </c>
      <c r="J661" s="6" t="s">
        <v>126</v>
      </c>
      <c r="K661" s="6"/>
      <c r="L661" s="6"/>
      <c r="M661" s="6"/>
      <c r="N661" s="6"/>
      <c r="O661" s="6"/>
      <c r="P661" s="6" t="s">
        <v>99</v>
      </c>
      <c r="Q661" s="6"/>
      <c r="R661" s="6"/>
      <c r="S661" s="6"/>
      <c r="T661" s="6"/>
      <c r="U661" s="6"/>
      <c r="V661" s="6"/>
      <c r="W661" s="6"/>
      <c r="X661" s="6"/>
      <c r="Y661" s="6"/>
      <c r="Z661" s="6"/>
      <c r="AA661" s="6"/>
      <c r="AB661" s="6"/>
      <c r="AC661" s="6" t="s">
        <v>135</v>
      </c>
      <c r="AD661" s="6"/>
      <c r="AE661" s="6"/>
      <c r="AF661" s="6"/>
      <c r="AG661" s="6"/>
      <c r="AH661" s="6"/>
      <c r="AI661" s="6" t="s">
        <v>88</v>
      </c>
      <c r="AJ661" s="6"/>
      <c r="AK661" s="6"/>
      <c r="AL661" s="6"/>
      <c r="AM661" s="6"/>
      <c r="AN661" s="6"/>
      <c r="AO661" s="6" t="s">
        <v>104</v>
      </c>
      <c r="AP661" s="6" t="s">
        <v>104</v>
      </c>
      <c r="AQ661" s="6" t="s">
        <v>118</v>
      </c>
      <c r="AR661" s="6" t="s">
        <v>86</v>
      </c>
      <c r="AS661" s="6" t="s">
        <v>78</v>
      </c>
      <c r="AT661" s="6" t="s">
        <v>207</v>
      </c>
      <c r="AU661" s="6" t="s">
        <v>87</v>
      </c>
      <c r="AV661" s="6" t="s">
        <v>78</v>
      </c>
      <c r="AW661" s="6" t="s">
        <v>119</v>
      </c>
      <c r="AX661" s="6" t="s">
        <v>87</v>
      </c>
      <c r="AY661" s="6" t="s">
        <v>107</v>
      </c>
      <c r="AZ661" s="6" t="s">
        <v>185</v>
      </c>
      <c r="BA661" s="6" t="s">
        <v>89</v>
      </c>
      <c r="BB661" s="6" t="s">
        <v>659</v>
      </c>
      <c r="BC661" s="6" t="s">
        <v>659</v>
      </c>
      <c r="BD661" s="6" t="s">
        <v>91</v>
      </c>
      <c r="BE661" s="6" t="s">
        <v>93</v>
      </c>
      <c r="BF661" s="6" t="s">
        <v>93</v>
      </c>
      <c r="BG661" s="6" t="s">
        <v>93</v>
      </c>
      <c r="BH661" s="6" t="s">
        <v>92</v>
      </c>
      <c r="BI661" s="6" t="s">
        <v>123</v>
      </c>
      <c r="BJ661" s="6" t="s">
        <v>93</v>
      </c>
      <c r="BK661" s="6" t="s">
        <v>94</v>
      </c>
      <c r="BL661" s="6" t="s">
        <v>94</v>
      </c>
      <c r="BM661" s="6" t="s">
        <v>691</v>
      </c>
      <c r="BN661" s="6" t="s">
        <v>125</v>
      </c>
      <c r="BO661" s="6" t="s">
        <v>78</v>
      </c>
      <c r="BP661" s="6" t="s">
        <v>667</v>
      </c>
    </row>
    <row r="662" spans="2:68" ht="26.85" customHeight="1">
      <c r="B662" s="6">
        <v>1638</v>
      </c>
      <c r="C662" s="6" t="s">
        <v>2505</v>
      </c>
      <c r="D662" s="6">
        <v>6</v>
      </c>
      <c r="E662" s="6" t="s">
        <v>68</v>
      </c>
      <c r="F662" s="6" t="s">
        <v>2506</v>
      </c>
      <c r="G662" s="6" t="s">
        <v>2505</v>
      </c>
      <c r="H662" s="6" t="s">
        <v>2507</v>
      </c>
      <c r="I662" s="6">
        <v>2012</v>
      </c>
      <c r="J662" s="6" t="s">
        <v>126</v>
      </c>
      <c r="K662" s="6"/>
      <c r="L662" s="6"/>
      <c r="M662" s="6"/>
      <c r="N662" s="6"/>
      <c r="O662" s="6"/>
      <c r="P662" s="6" t="s">
        <v>569</v>
      </c>
      <c r="Q662" s="6"/>
      <c r="R662" s="6"/>
      <c r="S662" s="6"/>
      <c r="T662" s="6"/>
      <c r="U662" s="6"/>
      <c r="V662" s="6"/>
      <c r="W662" s="6"/>
      <c r="X662" s="6"/>
      <c r="Y662" s="6"/>
      <c r="Z662" s="6"/>
      <c r="AA662" s="6"/>
      <c r="AB662" s="6"/>
      <c r="AC662" s="6" t="s">
        <v>74</v>
      </c>
      <c r="AD662" s="6"/>
      <c r="AE662" s="6" t="s">
        <v>162</v>
      </c>
      <c r="AF662" s="6" t="s">
        <v>76</v>
      </c>
      <c r="AG662" s="6" t="s">
        <v>164</v>
      </c>
      <c r="AH662" s="6"/>
      <c r="AI662" s="6" t="s">
        <v>78</v>
      </c>
      <c r="AJ662" s="6" t="s">
        <v>79</v>
      </c>
      <c r="AK662" s="6" t="s">
        <v>80</v>
      </c>
      <c r="AL662" s="6"/>
      <c r="AM662" s="6" t="s">
        <v>222</v>
      </c>
      <c r="AN662" s="6" t="s">
        <v>739</v>
      </c>
      <c r="AO662" s="6" t="s">
        <v>83</v>
      </c>
      <c r="AP662" s="6" t="s">
        <v>84</v>
      </c>
      <c r="AQ662" s="6" t="s">
        <v>85</v>
      </c>
      <c r="AR662" s="6" t="s">
        <v>86</v>
      </c>
      <c r="AS662" s="6" t="s">
        <v>87</v>
      </c>
      <c r="AT662" s="6"/>
      <c r="AU662" s="6" t="s">
        <v>88</v>
      </c>
      <c r="AV662" s="6" t="s">
        <v>78</v>
      </c>
      <c r="AW662" s="6" t="s">
        <v>119</v>
      </c>
      <c r="AX662" s="6" t="s">
        <v>87</v>
      </c>
      <c r="AY662" s="6" t="s">
        <v>107</v>
      </c>
      <c r="AZ662" s="6" t="s">
        <v>89</v>
      </c>
      <c r="BA662" s="6" t="s">
        <v>89</v>
      </c>
      <c r="BB662" s="6" t="s">
        <v>665</v>
      </c>
      <c r="BC662" s="6" t="s">
        <v>665</v>
      </c>
      <c r="BD662" s="6" t="s">
        <v>144</v>
      </c>
      <c r="BE662" s="6" t="s">
        <v>92</v>
      </c>
      <c r="BF662" s="6" t="s">
        <v>92</v>
      </c>
      <c r="BG662" s="6" t="s">
        <v>92</v>
      </c>
      <c r="BH662" s="6" t="s">
        <v>93</v>
      </c>
      <c r="BI662" s="6" t="s">
        <v>123</v>
      </c>
      <c r="BJ662" s="6" t="s">
        <v>92</v>
      </c>
      <c r="BK662" s="6" t="s">
        <v>138</v>
      </c>
      <c r="BL662" s="6" t="s">
        <v>138</v>
      </c>
      <c r="BM662" s="6" t="s">
        <v>691</v>
      </c>
      <c r="BN662" s="6" t="s">
        <v>177</v>
      </c>
      <c r="BO662" s="6" t="s">
        <v>78</v>
      </c>
      <c r="BP662" s="6" t="s">
        <v>156</v>
      </c>
    </row>
    <row r="663" spans="2:68" ht="14.85" customHeight="1">
      <c r="B663" s="6">
        <v>1639</v>
      </c>
      <c r="C663" s="6" t="s">
        <v>2508</v>
      </c>
      <c r="D663" s="6">
        <v>6</v>
      </c>
      <c r="E663" s="6" t="s">
        <v>68</v>
      </c>
      <c r="F663" s="6" t="s">
        <v>2509</v>
      </c>
      <c r="G663" s="6" t="s">
        <v>2508</v>
      </c>
      <c r="H663" s="6" t="s">
        <v>2510</v>
      </c>
      <c r="I663" s="6">
        <v>1998</v>
      </c>
      <c r="J663" s="6" t="s">
        <v>161</v>
      </c>
      <c r="K663" s="6"/>
      <c r="L663" s="6"/>
      <c r="M663" s="6"/>
      <c r="N663" s="6"/>
      <c r="O663" s="6" t="s">
        <v>96</v>
      </c>
      <c r="P663" s="6"/>
      <c r="Q663" s="6"/>
      <c r="R663" s="6"/>
      <c r="S663" s="6"/>
      <c r="T663" s="6"/>
      <c r="U663" s="6"/>
      <c r="V663" s="6"/>
      <c r="W663" s="6"/>
      <c r="X663" s="6"/>
      <c r="Y663" s="6"/>
      <c r="Z663" s="6"/>
      <c r="AA663" s="6"/>
      <c r="AB663" s="6"/>
      <c r="AC663" s="6" t="s">
        <v>148</v>
      </c>
      <c r="AD663" s="6"/>
      <c r="AE663" s="6" t="s">
        <v>87</v>
      </c>
      <c r="AF663" s="6" t="s">
        <v>76</v>
      </c>
      <c r="AG663" s="6" t="s">
        <v>164</v>
      </c>
      <c r="AH663" s="6"/>
      <c r="AI663" s="6" t="s">
        <v>87</v>
      </c>
      <c r="AJ663" s="6" t="s">
        <v>116</v>
      </c>
      <c r="AK663" s="6" t="s">
        <v>103</v>
      </c>
      <c r="AL663" s="6"/>
      <c r="AM663" s="6"/>
      <c r="AN663" s="6" t="s">
        <v>664</v>
      </c>
      <c r="AO663" s="6" t="s">
        <v>84</v>
      </c>
      <c r="AP663" s="6" t="s">
        <v>83</v>
      </c>
      <c r="AQ663" s="6" t="s">
        <v>118</v>
      </c>
      <c r="AR663" s="6" t="s">
        <v>105</v>
      </c>
      <c r="AS663" s="6" t="s">
        <v>87</v>
      </c>
      <c r="AT663" s="6"/>
      <c r="AU663" s="6" t="s">
        <v>88</v>
      </c>
      <c r="AV663" s="6" t="s">
        <v>78</v>
      </c>
      <c r="AW663" s="6" t="s">
        <v>106</v>
      </c>
      <c r="AX663" s="6" t="s">
        <v>87</v>
      </c>
      <c r="AY663" s="6" t="s">
        <v>107</v>
      </c>
      <c r="AZ663" s="6" t="s">
        <v>89</v>
      </c>
      <c r="BA663" s="6" t="s">
        <v>89</v>
      </c>
      <c r="BB663" s="6" t="s">
        <v>658</v>
      </c>
      <c r="BC663" s="6" t="s">
        <v>659</v>
      </c>
      <c r="BD663" s="6" t="s">
        <v>137</v>
      </c>
      <c r="BE663" s="6" t="s">
        <v>93</v>
      </c>
      <c r="BF663" s="6" t="s">
        <v>93</v>
      </c>
      <c r="BG663" s="6" t="s">
        <v>93</v>
      </c>
      <c r="BH663" s="6" t="s">
        <v>93</v>
      </c>
      <c r="BI663" s="6" t="s">
        <v>93</v>
      </c>
      <c r="BJ663" s="6" t="s">
        <v>93</v>
      </c>
      <c r="BK663" s="6" t="s">
        <v>138</v>
      </c>
      <c r="BL663" s="6" t="s">
        <v>138</v>
      </c>
      <c r="BM663" s="6" t="s">
        <v>672</v>
      </c>
      <c r="BN663" s="6" t="s">
        <v>418</v>
      </c>
      <c r="BO663" s="6" t="s">
        <v>78</v>
      </c>
      <c r="BP663" s="6" t="s">
        <v>667</v>
      </c>
    </row>
    <row r="664" spans="2:68" ht="14.85" customHeight="1">
      <c r="B664" s="6">
        <v>1641</v>
      </c>
      <c r="C664" s="6" t="s">
        <v>2511</v>
      </c>
      <c r="D664" s="6">
        <v>6</v>
      </c>
      <c r="E664" s="6" t="s">
        <v>68</v>
      </c>
      <c r="F664" s="6" t="s">
        <v>2512</v>
      </c>
      <c r="G664" s="6" t="s">
        <v>2511</v>
      </c>
      <c r="H664" s="6" t="s">
        <v>2513</v>
      </c>
      <c r="I664" s="6">
        <v>2013</v>
      </c>
      <c r="J664" s="6" t="s">
        <v>126</v>
      </c>
      <c r="K664" s="6"/>
      <c r="L664" s="6"/>
      <c r="M664" s="6"/>
      <c r="N664" s="6"/>
      <c r="O664" s="6"/>
      <c r="P664" s="6" t="s">
        <v>569</v>
      </c>
      <c r="Q664" s="6"/>
      <c r="R664" s="6"/>
      <c r="S664" s="6"/>
      <c r="T664" s="6"/>
      <c r="U664" s="6"/>
      <c r="V664" s="6"/>
      <c r="W664" s="6"/>
      <c r="X664" s="6"/>
      <c r="Y664" s="6"/>
      <c r="Z664" s="6"/>
      <c r="AA664" s="6"/>
      <c r="AB664" s="6"/>
      <c r="AC664" s="6" t="s">
        <v>74</v>
      </c>
      <c r="AD664" s="6"/>
      <c r="AE664" s="6" t="s">
        <v>87</v>
      </c>
      <c r="AF664" s="6" t="s">
        <v>100</v>
      </c>
      <c r="AG664" s="6" t="s">
        <v>164</v>
      </c>
      <c r="AH664" s="6"/>
      <c r="AI664" s="6" t="s">
        <v>78</v>
      </c>
      <c r="AJ664" s="6" t="s">
        <v>116</v>
      </c>
      <c r="AK664" s="6" t="s">
        <v>80</v>
      </c>
      <c r="AL664" s="6"/>
      <c r="AM664" s="6"/>
      <c r="AN664" s="6" t="s">
        <v>739</v>
      </c>
      <c r="AO664" s="6" t="s">
        <v>84</v>
      </c>
      <c r="AP664" s="6" t="s">
        <v>84</v>
      </c>
      <c r="AQ664" s="6" t="s">
        <v>85</v>
      </c>
      <c r="AR664" s="6" t="s">
        <v>130</v>
      </c>
      <c r="AS664" s="6" t="s">
        <v>87</v>
      </c>
      <c r="AT664" s="6"/>
      <c r="AU664" s="6" t="s">
        <v>88</v>
      </c>
      <c r="AV664" s="6" t="s">
        <v>78</v>
      </c>
      <c r="AW664" s="6" t="s">
        <v>158</v>
      </c>
      <c r="AX664" s="6" t="s">
        <v>87</v>
      </c>
      <c r="AY664" s="6" t="s">
        <v>107</v>
      </c>
      <c r="AZ664" s="6" t="s">
        <v>89</v>
      </c>
      <c r="BA664" s="6" t="s">
        <v>185</v>
      </c>
      <c r="BB664" s="6" t="s">
        <v>659</v>
      </c>
      <c r="BC664" s="6" t="s">
        <v>665</v>
      </c>
      <c r="BD664" s="6" t="s">
        <v>144</v>
      </c>
      <c r="BE664" s="6" t="s">
        <v>93</v>
      </c>
      <c r="BF664" s="6" t="s">
        <v>93</v>
      </c>
      <c r="BG664" s="6" t="s">
        <v>123</v>
      </c>
      <c r="BH664" s="6" t="s">
        <v>92</v>
      </c>
      <c r="BI664" s="6" t="s">
        <v>92</v>
      </c>
      <c r="BJ664" s="6" t="s">
        <v>123</v>
      </c>
      <c r="BK664" s="6" t="s">
        <v>94</v>
      </c>
      <c r="BL664" s="6" t="s">
        <v>94</v>
      </c>
      <c r="BM664" s="6" t="s">
        <v>109</v>
      </c>
      <c r="BN664" s="6" t="s">
        <v>208</v>
      </c>
      <c r="BO664" s="6" t="s">
        <v>78</v>
      </c>
      <c r="BP664" s="6" t="s">
        <v>677</v>
      </c>
    </row>
    <row r="665" spans="2:68" ht="14.85" customHeight="1">
      <c r="B665" s="6">
        <v>1642</v>
      </c>
      <c r="C665" s="6" t="s">
        <v>2514</v>
      </c>
      <c r="D665" s="6">
        <v>6</v>
      </c>
      <c r="E665" s="6" t="s">
        <v>68</v>
      </c>
      <c r="F665" s="6" t="s">
        <v>2515</v>
      </c>
      <c r="G665" s="6" t="s">
        <v>2514</v>
      </c>
      <c r="H665" s="6" t="s">
        <v>2516</v>
      </c>
      <c r="I665" s="6">
        <v>2014</v>
      </c>
      <c r="J665" s="6" t="s">
        <v>126</v>
      </c>
      <c r="K665" s="6"/>
      <c r="L665" s="6"/>
      <c r="M665" s="6"/>
      <c r="N665" s="6"/>
      <c r="O665" s="6"/>
      <c r="P665" s="6" t="s">
        <v>569</v>
      </c>
      <c r="Q665" s="6"/>
      <c r="R665" s="6"/>
      <c r="S665" s="6"/>
      <c r="T665" s="6"/>
      <c r="U665" s="6"/>
      <c r="V665" s="6"/>
      <c r="W665" s="6"/>
      <c r="X665" s="6"/>
      <c r="Y665" s="6"/>
      <c r="Z665" s="6"/>
      <c r="AA665" s="6"/>
      <c r="AB665" s="6"/>
      <c r="AC665" s="6" t="s">
        <v>135</v>
      </c>
      <c r="AD665" s="6"/>
      <c r="AE665" s="6"/>
      <c r="AF665" s="6"/>
      <c r="AG665" s="6"/>
      <c r="AH665" s="6"/>
      <c r="AI665" s="6" t="s">
        <v>88</v>
      </c>
      <c r="AJ665" s="6"/>
      <c r="AK665" s="6"/>
      <c r="AL665" s="6"/>
      <c r="AM665" s="6"/>
      <c r="AN665" s="6"/>
      <c r="AO665" s="6" t="s">
        <v>84</v>
      </c>
      <c r="AP665" s="6" t="s">
        <v>83</v>
      </c>
      <c r="AQ665" s="6" t="s">
        <v>85</v>
      </c>
      <c r="AR665" s="6" t="s">
        <v>105</v>
      </c>
      <c r="AS665" s="6" t="s">
        <v>87</v>
      </c>
      <c r="AT665" s="6"/>
      <c r="AU665" s="6" t="s">
        <v>88</v>
      </c>
      <c r="AV665" s="6" t="s">
        <v>78</v>
      </c>
      <c r="AW665" s="6" t="s">
        <v>106</v>
      </c>
      <c r="AX665" s="6" t="s">
        <v>87</v>
      </c>
      <c r="AY665" s="6" t="s">
        <v>107</v>
      </c>
      <c r="AZ665" s="6" t="s">
        <v>89</v>
      </c>
      <c r="BA665" s="6" t="s">
        <v>89</v>
      </c>
      <c r="BB665" s="6" t="s">
        <v>659</v>
      </c>
      <c r="BC665" s="6" t="s">
        <v>659</v>
      </c>
      <c r="BD665" s="6" t="s">
        <v>137</v>
      </c>
      <c r="BE665" s="6" t="s">
        <v>93</v>
      </c>
      <c r="BF665" s="6" t="s">
        <v>92</v>
      </c>
      <c r="BG665" s="6" t="s">
        <v>93</v>
      </c>
      <c r="BH665" s="6" t="s">
        <v>93</v>
      </c>
      <c r="BI665" s="6" t="s">
        <v>92</v>
      </c>
      <c r="BJ665" s="6" t="s">
        <v>123</v>
      </c>
      <c r="BK665" s="6" t="s">
        <v>94</v>
      </c>
      <c r="BL665" s="6" t="s">
        <v>138</v>
      </c>
      <c r="BM665" s="6" t="s">
        <v>691</v>
      </c>
      <c r="BN665" s="6" t="s">
        <v>192</v>
      </c>
      <c r="BO665" s="6" t="s">
        <v>78</v>
      </c>
      <c r="BP665" s="6" t="s">
        <v>660</v>
      </c>
    </row>
    <row r="666" spans="2:68" ht="14.85" customHeight="1">
      <c r="B666" s="6">
        <v>1650</v>
      </c>
      <c r="C666" s="6" t="s">
        <v>2517</v>
      </c>
      <c r="D666" s="6">
        <v>6</v>
      </c>
      <c r="E666" s="6" t="s">
        <v>68</v>
      </c>
      <c r="F666" s="6" t="s">
        <v>2518</v>
      </c>
      <c r="G666" s="6" t="s">
        <v>2517</v>
      </c>
      <c r="H666" s="6" t="s">
        <v>2519</v>
      </c>
      <c r="I666" s="6">
        <v>2013</v>
      </c>
      <c r="J666" s="6" t="s">
        <v>126</v>
      </c>
      <c r="K666" s="6"/>
      <c r="L666" s="6"/>
      <c r="M666" s="6"/>
      <c r="N666" s="6"/>
      <c r="O666" s="6"/>
      <c r="P666" s="6" t="s">
        <v>99</v>
      </c>
      <c r="Q666" s="6"/>
      <c r="R666" s="6"/>
      <c r="S666" s="6"/>
      <c r="T666" s="6"/>
      <c r="U666" s="6"/>
      <c r="V666" s="6"/>
      <c r="W666" s="6"/>
      <c r="X666" s="6"/>
      <c r="Y666" s="6"/>
      <c r="Z666" s="6"/>
      <c r="AA666" s="6"/>
      <c r="AB666" s="6"/>
      <c r="AC666" s="6" t="s">
        <v>74</v>
      </c>
      <c r="AD666" s="6"/>
      <c r="AE666" s="6" t="s">
        <v>162</v>
      </c>
      <c r="AF666" s="6" t="s">
        <v>100</v>
      </c>
      <c r="AG666" s="6" t="s">
        <v>101</v>
      </c>
      <c r="AH666" s="6"/>
      <c r="AI666" s="6" t="s">
        <v>78</v>
      </c>
      <c r="AJ666" s="6" t="s">
        <v>79</v>
      </c>
      <c r="AK666" s="6" t="s">
        <v>103</v>
      </c>
      <c r="AL666" s="6"/>
      <c r="AM666" s="6" t="s">
        <v>81</v>
      </c>
      <c r="AN666" s="6" t="s">
        <v>739</v>
      </c>
      <c r="AO666" s="6" t="s">
        <v>104</v>
      </c>
      <c r="AP666" s="6" t="s">
        <v>83</v>
      </c>
      <c r="AQ666" s="6" t="s">
        <v>85</v>
      </c>
      <c r="AR666" s="6" t="s">
        <v>86</v>
      </c>
      <c r="AS666" s="6" t="s">
        <v>87</v>
      </c>
      <c r="AT666" s="6"/>
      <c r="AU666" s="6" t="s">
        <v>88</v>
      </c>
      <c r="AV666" s="6" t="s">
        <v>78</v>
      </c>
      <c r="AW666" s="6" t="s">
        <v>119</v>
      </c>
      <c r="AX666" s="6" t="s">
        <v>87</v>
      </c>
      <c r="AY666" s="6" t="s">
        <v>107</v>
      </c>
      <c r="AZ666" s="6" t="s">
        <v>89</v>
      </c>
      <c r="BA666" s="6" t="s">
        <v>89</v>
      </c>
      <c r="BB666" s="6" t="s">
        <v>665</v>
      </c>
      <c r="BC666" s="6" t="s">
        <v>665</v>
      </c>
      <c r="BD666" s="6" t="s">
        <v>91</v>
      </c>
      <c r="BE666" s="6" t="s">
        <v>93</v>
      </c>
      <c r="BF666" s="6" t="s">
        <v>92</v>
      </c>
      <c r="BG666" s="6" t="s">
        <v>93</v>
      </c>
      <c r="BH666" s="6" t="s">
        <v>93</v>
      </c>
      <c r="BI666" s="6" t="s">
        <v>93</v>
      </c>
      <c r="BJ666" s="6" t="s">
        <v>93</v>
      </c>
      <c r="BK666" s="6" t="s">
        <v>94</v>
      </c>
      <c r="BL666" s="6" t="s">
        <v>94</v>
      </c>
      <c r="BM666" s="6" t="s">
        <v>691</v>
      </c>
      <c r="BN666" s="6" t="s">
        <v>125</v>
      </c>
      <c r="BO666" s="6" t="s">
        <v>78</v>
      </c>
      <c r="BP666" s="6" t="s">
        <v>687</v>
      </c>
    </row>
    <row r="667" spans="2:68" ht="14.85" customHeight="1">
      <c r="B667" s="6">
        <v>1654</v>
      </c>
      <c r="C667" s="6" t="s">
        <v>2520</v>
      </c>
      <c r="D667" s="6">
        <v>6</v>
      </c>
      <c r="E667" s="6" t="s">
        <v>68</v>
      </c>
      <c r="F667" s="6" t="s">
        <v>2521</v>
      </c>
      <c r="G667" s="6" t="s">
        <v>2520</v>
      </c>
      <c r="H667" s="6" t="s">
        <v>2522</v>
      </c>
      <c r="I667" s="6">
        <v>2013</v>
      </c>
      <c r="J667" s="6" t="s">
        <v>126</v>
      </c>
      <c r="K667" s="6"/>
      <c r="L667" s="6"/>
      <c r="M667" s="6"/>
      <c r="N667" s="6"/>
      <c r="O667" s="6"/>
      <c r="P667" s="6" t="s">
        <v>99</v>
      </c>
      <c r="Q667" s="6"/>
      <c r="R667" s="6"/>
      <c r="S667" s="6"/>
      <c r="T667" s="6"/>
      <c r="U667" s="6"/>
      <c r="V667" s="6"/>
      <c r="W667" s="6"/>
      <c r="X667" s="6"/>
      <c r="Y667" s="6"/>
      <c r="Z667" s="6"/>
      <c r="AA667" s="6"/>
      <c r="AB667" s="6"/>
      <c r="AC667" s="6" t="s">
        <v>135</v>
      </c>
      <c r="AD667" s="6"/>
      <c r="AE667" s="6"/>
      <c r="AF667" s="6"/>
      <c r="AG667" s="6"/>
      <c r="AH667" s="6"/>
      <c r="AI667" s="6" t="s">
        <v>88</v>
      </c>
      <c r="AJ667" s="6"/>
      <c r="AK667" s="6"/>
      <c r="AL667" s="6"/>
      <c r="AM667" s="6"/>
      <c r="AN667" s="6"/>
      <c r="AO667" s="6" t="s">
        <v>104</v>
      </c>
      <c r="AP667" s="6" t="s">
        <v>104</v>
      </c>
      <c r="AQ667" s="6" t="s">
        <v>85</v>
      </c>
      <c r="AR667" s="6" t="s">
        <v>105</v>
      </c>
      <c r="AS667" s="6" t="s">
        <v>87</v>
      </c>
      <c r="AT667" s="6"/>
      <c r="AU667" s="6" t="s">
        <v>88</v>
      </c>
      <c r="AV667" s="6" t="s">
        <v>78</v>
      </c>
      <c r="AW667" s="6" t="s">
        <v>119</v>
      </c>
      <c r="AX667" s="6" t="s">
        <v>78</v>
      </c>
      <c r="AY667" s="6" t="s">
        <v>107</v>
      </c>
      <c r="AZ667" s="6" t="s">
        <v>89</v>
      </c>
      <c r="BA667" s="6" t="s">
        <v>89</v>
      </c>
      <c r="BB667" s="6" t="s">
        <v>102</v>
      </c>
      <c r="BC667" s="6" t="s">
        <v>658</v>
      </c>
      <c r="BD667" s="6" t="s">
        <v>144</v>
      </c>
      <c r="BE667" s="6" t="s">
        <v>93</v>
      </c>
      <c r="BF667" s="6" t="s">
        <v>93</v>
      </c>
      <c r="BG667" s="6" t="s">
        <v>93</v>
      </c>
      <c r="BH667" s="6" t="s">
        <v>93</v>
      </c>
      <c r="BI667" s="6" t="s">
        <v>92</v>
      </c>
      <c r="BJ667" s="6" t="s">
        <v>93</v>
      </c>
      <c r="BK667" s="6" t="s">
        <v>138</v>
      </c>
      <c r="BL667" s="6" t="s">
        <v>94</v>
      </c>
      <c r="BM667" s="6" t="s">
        <v>691</v>
      </c>
      <c r="BN667" s="6" t="s">
        <v>125</v>
      </c>
      <c r="BO667" s="6" t="s">
        <v>87</v>
      </c>
      <c r="BP667" s="6"/>
    </row>
    <row r="668" spans="2:68" ht="14.85" customHeight="1">
      <c r="B668" s="6">
        <v>1658</v>
      </c>
      <c r="C668" s="6" t="s">
        <v>2524</v>
      </c>
      <c r="D668" s="6">
        <v>6</v>
      </c>
      <c r="E668" s="6" t="s">
        <v>68</v>
      </c>
      <c r="F668" s="6" t="s">
        <v>2525</v>
      </c>
      <c r="G668" s="6" t="s">
        <v>2524</v>
      </c>
      <c r="H668" s="6" t="s">
        <v>2523</v>
      </c>
      <c r="I668" s="6">
        <v>2012</v>
      </c>
      <c r="J668" s="6" t="s">
        <v>126</v>
      </c>
      <c r="K668" s="6"/>
      <c r="L668" s="6"/>
      <c r="M668" s="6"/>
      <c r="N668" s="6"/>
      <c r="O668" s="6"/>
      <c r="P668" s="6" t="s">
        <v>99</v>
      </c>
      <c r="Q668" s="6"/>
      <c r="R668" s="6"/>
      <c r="S668" s="6"/>
      <c r="T668" s="6"/>
      <c r="U668" s="6"/>
      <c r="V668" s="6"/>
      <c r="W668" s="6"/>
      <c r="X668" s="6"/>
      <c r="Y668" s="6"/>
      <c r="Z668" s="6"/>
      <c r="AA668" s="6"/>
      <c r="AB668" s="6"/>
      <c r="AC668" s="6" t="s">
        <v>148</v>
      </c>
      <c r="AD668" s="6"/>
      <c r="AE668" s="6" t="s">
        <v>162</v>
      </c>
      <c r="AF668" s="6" t="s">
        <v>175</v>
      </c>
      <c r="AG668" s="6" t="s">
        <v>164</v>
      </c>
      <c r="AH668" s="6"/>
      <c r="AI668" s="6" t="s">
        <v>78</v>
      </c>
      <c r="AJ668" s="6" t="s">
        <v>309</v>
      </c>
      <c r="AK668" s="6" t="s">
        <v>103</v>
      </c>
      <c r="AL668" s="6"/>
      <c r="AM668" s="6" t="s">
        <v>167</v>
      </c>
      <c r="AN668" s="6" t="s">
        <v>657</v>
      </c>
      <c r="AO668" s="6" t="s">
        <v>102</v>
      </c>
      <c r="AP668" s="6" t="s">
        <v>104</v>
      </c>
      <c r="AQ668" s="6" t="s">
        <v>85</v>
      </c>
      <c r="AR668" s="6" t="s">
        <v>86</v>
      </c>
      <c r="AS668" s="6" t="s">
        <v>87</v>
      </c>
      <c r="AT668" s="6"/>
      <c r="AU668" s="6" t="s">
        <v>88</v>
      </c>
      <c r="AV668" s="6" t="s">
        <v>87</v>
      </c>
      <c r="AW668" s="6"/>
      <c r="AX668" s="6" t="s">
        <v>88</v>
      </c>
      <c r="AY668" s="6"/>
      <c r="AZ668" s="6" t="s">
        <v>89</v>
      </c>
      <c r="BA668" s="6" t="s">
        <v>170</v>
      </c>
      <c r="BB668" s="6" t="s">
        <v>665</v>
      </c>
      <c r="BC668" s="6" t="s">
        <v>665</v>
      </c>
      <c r="BD668" s="6" t="s">
        <v>144</v>
      </c>
      <c r="BE668" s="6" t="s">
        <v>93</v>
      </c>
      <c r="BF668" s="6" t="s">
        <v>93</v>
      </c>
      <c r="BG668" s="6" t="s">
        <v>92</v>
      </c>
      <c r="BH668" s="6" t="s">
        <v>92</v>
      </c>
      <c r="BI668" s="6" t="s">
        <v>92</v>
      </c>
      <c r="BJ668" s="6" t="s">
        <v>92</v>
      </c>
      <c r="BK668" s="6" t="s">
        <v>94</v>
      </c>
      <c r="BL668" s="6" t="s">
        <v>94</v>
      </c>
      <c r="BM668" s="6" t="s">
        <v>109</v>
      </c>
      <c r="BN668" s="6" t="s">
        <v>125</v>
      </c>
      <c r="BO668" s="6" t="s">
        <v>78</v>
      </c>
      <c r="BP668" s="6" t="s">
        <v>677</v>
      </c>
    </row>
    <row r="669" spans="2:68" ht="14.85" customHeight="1">
      <c r="B669" s="6">
        <v>1661</v>
      </c>
      <c r="C669" s="6" t="s">
        <v>2526</v>
      </c>
      <c r="D669" s="6">
        <v>6</v>
      </c>
      <c r="E669" s="6" t="s">
        <v>68</v>
      </c>
      <c r="F669" s="6" t="s">
        <v>2527</v>
      </c>
      <c r="G669" s="6" t="s">
        <v>2526</v>
      </c>
      <c r="H669" s="6" t="s">
        <v>2528</v>
      </c>
      <c r="I669" s="6">
        <v>2014</v>
      </c>
      <c r="J669" s="6" t="s">
        <v>126</v>
      </c>
      <c r="K669" s="6"/>
      <c r="L669" s="6"/>
      <c r="M669" s="6"/>
      <c r="N669" s="6"/>
      <c r="O669" s="6"/>
      <c r="P669" s="6" t="s">
        <v>99</v>
      </c>
      <c r="Q669" s="6"/>
      <c r="R669" s="6"/>
      <c r="S669" s="6"/>
      <c r="T669" s="6"/>
      <c r="U669" s="6"/>
      <c r="V669" s="6"/>
      <c r="W669" s="6"/>
      <c r="X669" s="6"/>
      <c r="Y669" s="6"/>
      <c r="Z669" s="6"/>
      <c r="AA669" s="6"/>
      <c r="AB669" s="6"/>
      <c r="AC669" s="6" t="s">
        <v>135</v>
      </c>
      <c r="AD669" s="6"/>
      <c r="AE669" s="6"/>
      <c r="AF669" s="6"/>
      <c r="AG669" s="6"/>
      <c r="AH669" s="6"/>
      <c r="AI669" s="6" t="s">
        <v>88</v>
      </c>
      <c r="AJ669" s="6"/>
      <c r="AK669" s="6"/>
      <c r="AL669" s="6"/>
      <c r="AM669" s="6"/>
      <c r="AN669" s="6"/>
      <c r="AO669" s="6" t="s">
        <v>84</v>
      </c>
      <c r="AP669" s="6" t="s">
        <v>104</v>
      </c>
      <c r="AQ669" s="6" t="s">
        <v>85</v>
      </c>
      <c r="AR669" s="6" t="s">
        <v>86</v>
      </c>
      <c r="AS669" s="6" t="s">
        <v>87</v>
      </c>
      <c r="AT669" s="6"/>
      <c r="AU669" s="6" t="s">
        <v>88</v>
      </c>
      <c r="AV669" s="6" t="s">
        <v>78</v>
      </c>
      <c r="AW669" s="6" t="s">
        <v>119</v>
      </c>
      <c r="AX669" s="6" t="s">
        <v>78</v>
      </c>
      <c r="AY669" s="6" t="s">
        <v>107</v>
      </c>
      <c r="AZ669" s="6" t="s">
        <v>89</v>
      </c>
      <c r="BA669" s="6" t="s">
        <v>89</v>
      </c>
      <c r="BB669" s="6" t="s">
        <v>665</v>
      </c>
      <c r="BC669" s="6" t="s">
        <v>658</v>
      </c>
      <c r="BD669" s="6" t="s">
        <v>144</v>
      </c>
      <c r="BE669" s="6" t="s">
        <v>93</v>
      </c>
      <c r="BF669" s="6" t="s">
        <v>93</v>
      </c>
      <c r="BG669" s="6" t="s">
        <v>92</v>
      </c>
      <c r="BH669" s="6" t="s">
        <v>92</v>
      </c>
      <c r="BI669" s="6" t="s">
        <v>123</v>
      </c>
      <c r="BJ669" s="6" t="s">
        <v>93</v>
      </c>
      <c r="BK669" s="6" t="s">
        <v>94</v>
      </c>
      <c r="BL669" s="6" t="s">
        <v>94</v>
      </c>
      <c r="BM669" s="6" t="s">
        <v>691</v>
      </c>
      <c r="BN669" s="6" t="s">
        <v>177</v>
      </c>
      <c r="BO669" s="6" t="s">
        <v>87</v>
      </c>
      <c r="BP669" s="6"/>
    </row>
    <row r="670" spans="2:68" ht="14.85" customHeight="1">
      <c r="B670" s="6">
        <v>1664</v>
      </c>
      <c r="C670" s="6" t="s">
        <v>2529</v>
      </c>
      <c r="D670" s="6">
        <v>6</v>
      </c>
      <c r="E670" s="6" t="s">
        <v>68</v>
      </c>
      <c r="F670" s="6" t="s">
        <v>2530</v>
      </c>
      <c r="G670" s="6" t="s">
        <v>2529</v>
      </c>
      <c r="H670" s="6" t="s">
        <v>643</v>
      </c>
      <c r="I670" s="6">
        <v>2014</v>
      </c>
      <c r="J670" s="6" t="s">
        <v>126</v>
      </c>
      <c r="K670" s="6"/>
      <c r="L670" s="6"/>
      <c r="M670" s="6"/>
      <c r="N670" s="6"/>
      <c r="O670" s="6"/>
      <c r="P670" s="6" t="s">
        <v>391</v>
      </c>
      <c r="Q670" s="6"/>
      <c r="R670" s="6"/>
      <c r="S670" s="6"/>
      <c r="T670" s="6"/>
      <c r="U670" s="6"/>
      <c r="V670" s="6"/>
      <c r="W670" s="6"/>
      <c r="X670" s="6"/>
      <c r="Y670" s="6"/>
      <c r="Z670" s="6"/>
      <c r="AA670" s="6"/>
      <c r="AB670" s="6"/>
      <c r="AC670" s="6" t="s">
        <v>135</v>
      </c>
      <c r="AD670" s="6"/>
      <c r="AE670" s="6"/>
      <c r="AF670" s="6"/>
      <c r="AG670" s="6"/>
      <c r="AH670" s="6"/>
      <c r="AI670" s="6" t="s">
        <v>88</v>
      </c>
      <c r="AJ670" s="6"/>
      <c r="AK670" s="6"/>
      <c r="AL670" s="6"/>
      <c r="AM670" s="6"/>
      <c r="AN670" s="6"/>
      <c r="AO670" s="6" t="s">
        <v>84</v>
      </c>
      <c r="AP670" s="6" t="s">
        <v>104</v>
      </c>
      <c r="AQ670" s="6" t="s">
        <v>196</v>
      </c>
      <c r="AR670" s="6" t="s">
        <v>105</v>
      </c>
      <c r="AS670" s="6" t="s">
        <v>87</v>
      </c>
      <c r="AT670" s="6"/>
      <c r="AU670" s="6" t="s">
        <v>88</v>
      </c>
      <c r="AV670" s="6" t="s">
        <v>78</v>
      </c>
      <c r="AW670" s="6" t="s">
        <v>119</v>
      </c>
      <c r="AX670" s="6" t="s">
        <v>87</v>
      </c>
      <c r="AY670" s="6" t="s">
        <v>159</v>
      </c>
      <c r="AZ670" s="6" t="s">
        <v>89</v>
      </c>
      <c r="BA670" s="6" t="s">
        <v>89</v>
      </c>
      <c r="BB670" s="6" t="s">
        <v>665</v>
      </c>
      <c r="BC670" s="6" t="s">
        <v>665</v>
      </c>
      <c r="BD670" s="6" t="s">
        <v>144</v>
      </c>
      <c r="BE670" s="6" t="s">
        <v>93</v>
      </c>
      <c r="BF670" s="6" t="s">
        <v>123</v>
      </c>
      <c r="BG670" s="6" t="s">
        <v>92</v>
      </c>
      <c r="BH670" s="6" t="s">
        <v>93</v>
      </c>
      <c r="BI670" s="6" t="s">
        <v>93</v>
      </c>
      <c r="BJ670" s="6" t="s">
        <v>93</v>
      </c>
      <c r="BK670" s="6" t="s">
        <v>94</v>
      </c>
      <c r="BL670" s="6" t="s">
        <v>94</v>
      </c>
      <c r="BM670" s="6" t="s">
        <v>691</v>
      </c>
      <c r="BN670" s="6" t="s">
        <v>192</v>
      </c>
      <c r="BO670" s="6" t="s">
        <v>78</v>
      </c>
      <c r="BP670" s="6" t="s">
        <v>667</v>
      </c>
    </row>
    <row r="671" spans="2:68" ht="14.85" customHeight="1">
      <c r="B671" s="6">
        <v>1667</v>
      </c>
      <c r="C671" s="6" t="s">
        <v>2531</v>
      </c>
      <c r="D671" s="6">
        <v>6</v>
      </c>
      <c r="E671" s="6" t="s">
        <v>68</v>
      </c>
      <c r="F671" s="6" t="s">
        <v>2532</v>
      </c>
      <c r="G671" s="6" t="s">
        <v>2531</v>
      </c>
      <c r="H671" s="6" t="s">
        <v>2533</v>
      </c>
      <c r="I671" s="6">
        <v>2009</v>
      </c>
      <c r="J671" s="6" t="s">
        <v>95</v>
      </c>
      <c r="K671" s="6"/>
      <c r="L671" s="6"/>
      <c r="M671" s="6"/>
      <c r="N671" s="6"/>
      <c r="O671" s="6"/>
      <c r="P671" s="6"/>
      <c r="Q671" s="6"/>
      <c r="R671" s="6"/>
      <c r="S671" s="6"/>
      <c r="T671" s="6"/>
      <c r="U671" s="6"/>
      <c r="V671" s="6"/>
      <c r="W671" s="6"/>
      <c r="X671" s="6"/>
      <c r="Y671" s="6"/>
      <c r="Z671" s="6"/>
      <c r="AA671" s="6" t="s">
        <v>1192</v>
      </c>
      <c r="AB671" s="6"/>
      <c r="AC671" s="6" t="s">
        <v>135</v>
      </c>
      <c r="AD671" s="6"/>
      <c r="AE671" s="6"/>
      <c r="AF671" s="6"/>
      <c r="AG671" s="6"/>
      <c r="AH671" s="6"/>
      <c r="AI671" s="6" t="s">
        <v>88</v>
      </c>
      <c r="AJ671" s="6"/>
      <c r="AK671" s="6"/>
      <c r="AL671" s="6"/>
      <c r="AM671" s="6"/>
      <c r="AN671" s="6"/>
      <c r="AO671" s="6" t="s">
        <v>84</v>
      </c>
      <c r="AP671" s="6" t="s">
        <v>136</v>
      </c>
      <c r="AQ671" s="6" t="s">
        <v>176</v>
      </c>
      <c r="AR671" s="6" t="s">
        <v>105</v>
      </c>
      <c r="AS671" s="6" t="s">
        <v>87</v>
      </c>
      <c r="AT671" s="6"/>
      <c r="AU671" s="6" t="s">
        <v>88</v>
      </c>
      <c r="AV671" s="6" t="s">
        <v>78</v>
      </c>
      <c r="AW671" s="6" t="s">
        <v>106</v>
      </c>
      <c r="AX671" s="6" t="s">
        <v>87</v>
      </c>
      <c r="AY671" s="6" t="s">
        <v>159</v>
      </c>
      <c r="AZ671" s="6" t="s">
        <v>89</v>
      </c>
      <c r="BA671" s="6" t="s">
        <v>170</v>
      </c>
      <c r="BB671" s="6" t="s">
        <v>665</v>
      </c>
      <c r="BC671" s="6" t="s">
        <v>230</v>
      </c>
      <c r="BD671" s="6" t="s">
        <v>91</v>
      </c>
      <c r="BE671" s="6" t="s">
        <v>92</v>
      </c>
      <c r="BF671" s="6" t="s">
        <v>92</v>
      </c>
      <c r="BG671" s="6" t="s">
        <v>123</v>
      </c>
      <c r="BH671" s="6" t="s">
        <v>92</v>
      </c>
      <c r="BI671" s="6" t="s">
        <v>93</v>
      </c>
      <c r="BJ671" s="6" t="s">
        <v>93</v>
      </c>
      <c r="BK671" s="6" t="s">
        <v>94</v>
      </c>
      <c r="BL671" s="6" t="s">
        <v>94</v>
      </c>
      <c r="BM671" s="6" t="s">
        <v>695</v>
      </c>
      <c r="BN671" s="6" t="s">
        <v>139</v>
      </c>
      <c r="BO671" s="6" t="s">
        <v>78</v>
      </c>
      <c r="BP671" s="6" t="s">
        <v>687</v>
      </c>
    </row>
    <row r="672" spans="2:68" ht="14.85" customHeight="1">
      <c r="B672" s="6">
        <v>1672</v>
      </c>
      <c r="C672" s="6" t="s">
        <v>2534</v>
      </c>
      <c r="D672" s="6">
        <v>6</v>
      </c>
      <c r="E672" s="6" t="s">
        <v>68</v>
      </c>
      <c r="F672" s="6" t="s">
        <v>2535</v>
      </c>
      <c r="G672" s="6" t="s">
        <v>2534</v>
      </c>
      <c r="H672" s="6" t="s">
        <v>2536</v>
      </c>
      <c r="I672" s="6">
        <v>2012</v>
      </c>
      <c r="J672" s="6" t="s">
        <v>126</v>
      </c>
      <c r="K672" s="6"/>
      <c r="L672" s="6"/>
      <c r="M672" s="6"/>
      <c r="N672" s="6"/>
      <c r="O672" s="6"/>
      <c r="P672" s="6" t="s">
        <v>99</v>
      </c>
      <c r="Q672" s="6"/>
      <c r="R672" s="6"/>
      <c r="S672" s="6"/>
      <c r="T672" s="6"/>
      <c r="U672" s="6"/>
      <c r="V672" s="6"/>
      <c r="W672" s="6"/>
      <c r="X672" s="6"/>
      <c r="Y672" s="6"/>
      <c r="Z672" s="6"/>
      <c r="AA672" s="6"/>
      <c r="AB672" s="6"/>
      <c r="AC672" s="6" t="s">
        <v>74</v>
      </c>
      <c r="AD672" s="6"/>
      <c r="AE672" s="6" t="s">
        <v>87</v>
      </c>
      <c r="AF672" s="6" t="s">
        <v>206</v>
      </c>
      <c r="AG672" s="6" t="s">
        <v>632</v>
      </c>
      <c r="AH672" s="6"/>
      <c r="AI672" s="6" t="s">
        <v>78</v>
      </c>
      <c r="AJ672" s="6" t="s">
        <v>116</v>
      </c>
      <c r="AK672" s="6" t="s">
        <v>166</v>
      </c>
      <c r="AL672" s="6"/>
      <c r="AM672" s="6"/>
      <c r="AN672" s="6" t="s">
        <v>657</v>
      </c>
      <c r="AO672" s="6" t="s">
        <v>136</v>
      </c>
      <c r="AP672" s="6" t="s">
        <v>83</v>
      </c>
      <c r="AQ672" s="6" t="s">
        <v>196</v>
      </c>
      <c r="AR672" s="6" t="s">
        <v>86</v>
      </c>
      <c r="AS672" s="6" t="s">
        <v>87</v>
      </c>
      <c r="AT672" s="6"/>
      <c r="AU672" s="6" t="s">
        <v>88</v>
      </c>
      <c r="AV672" s="6" t="s">
        <v>78</v>
      </c>
      <c r="AW672" s="6" t="s">
        <v>106</v>
      </c>
      <c r="AX672" s="6" t="s">
        <v>87</v>
      </c>
      <c r="AY672" s="6" t="s">
        <v>159</v>
      </c>
      <c r="AZ672" s="6" t="s">
        <v>89</v>
      </c>
      <c r="BA672" s="6" t="s">
        <v>183</v>
      </c>
      <c r="BB672" s="6" t="s">
        <v>659</v>
      </c>
      <c r="BC672" s="6" t="s">
        <v>659</v>
      </c>
      <c r="BD672" s="6" t="s">
        <v>91</v>
      </c>
      <c r="BE672" s="6" t="s">
        <v>93</v>
      </c>
      <c r="BF672" s="6" t="s">
        <v>93</v>
      </c>
      <c r="BG672" s="6" t="s">
        <v>93</v>
      </c>
      <c r="BH672" s="6" t="s">
        <v>93</v>
      </c>
      <c r="BI672" s="6" t="s">
        <v>93</v>
      </c>
      <c r="BJ672" s="6" t="s">
        <v>93</v>
      </c>
      <c r="BK672" s="6" t="s">
        <v>138</v>
      </c>
      <c r="BL672" s="6" t="s">
        <v>138</v>
      </c>
      <c r="BM672" s="6" t="s">
        <v>691</v>
      </c>
      <c r="BN672" s="6" t="s">
        <v>125</v>
      </c>
      <c r="BO672" s="6" t="s">
        <v>78</v>
      </c>
      <c r="BP672" s="6" t="s">
        <v>677</v>
      </c>
    </row>
    <row r="673" spans="2:68" ht="14.85" customHeight="1">
      <c r="B673" s="6">
        <v>1676</v>
      </c>
      <c r="C673" s="6" t="s">
        <v>2537</v>
      </c>
      <c r="D673" s="6">
        <v>6</v>
      </c>
      <c r="E673" s="6" t="s">
        <v>68</v>
      </c>
      <c r="F673" s="6" t="s">
        <v>2538</v>
      </c>
      <c r="G673" s="6" t="s">
        <v>2537</v>
      </c>
      <c r="H673" s="6" t="s">
        <v>2539</v>
      </c>
      <c r="I673" s="6">
        <v>2014</v>
      </c>
      <c r="J673" s="6" t="s">
        <v>126</v>
      </c>
      <c r="K673" s="6"/>
      <c r="L673" s="6"/>
      <c r="M673" s="6"/>
      <c r="N673" s="6"/>
      <c r="O673" s="6"/>
      <c r="P673" s="6" t="s">
        <v>99</v>
      </c>
      <c r="Q673" s="6"/>
      <c r="R673" s="6"/>
      <c r="S673" s="6"/>
      <c r="T673" s="6"/>
      <c r="U673" s="6"/>
      <c r="V673" s="6"/>
      <c r="W673" s="6"/>
      <c r="X673" s="6"/>
      <c r="Y673" s="6"/>
      <c r="Z673" s="6"/>
      <c r="AA673" s="6"/>
      <c r="AB673" s="6"/>
      <c r="AC673" s="6" t="s">
        <v>135</v>
      </c>
      <c r="AD673" s="6"/>
      <c r="AE673" s="6"/>
      <c r="AF673" s="6"/>
      <c r="AG673" s="6"/>
      <c r="AH673" s="6"/>
      <c r="AI673" s="6" t="s">
        <v>88</v>
      </c>
      <c r="AJ673" s="6"/>
      <c r="AK673" s="6"/>
      <c r="AL673" s="6"/>
      <c r="AM673" s="6"/>
      <c r="AN673" s="6"/>
      <c r="AO673" s="6" t="s">
        <v>136</v>
      </c>
      <c r="AP673" s="6" t="s">
        <v>104</v>
      </c>
      <c r="AQ673" s="6" t="s">
        <v>85</v>
      </c>
      <c r="AR673" s="6" t="s">
        <v>86</v>
      </c>
      <c r="AS673" s="6" t="s">
        <v>87</v>
      </c>
      <c r="AT673" s="6"/>
      <c r="AU673" s="6" t="s">
        <v>88</v>
      </c>
      <c r="AV673" s="6" t="s">
        <v>78</v>
      </c>
      <c r="AW673" s="6" t="s">
        <v>106</v>
      </c>
      <c r="AX673" s="6" t="s">
        <v>87</v>
      </c>
      <c r="AY673" s="6" t="s">
        <v>107</v>
      </c>
      <c r="AZ673" s="6" t="s">
        <v>89</v>
      </c>
      <c r="BA673" s="6" t="s">
        <v>89</v>
      </c>
      <c r="BB673" s="6" t="s">
        <v>665</v>
      </c>
      <c r="BC673" s="6" t="s">
        <v>659</v>
      </c>
      <c r="BD673" s="6" t="s">
        <v>144</v>
      </c>
      <c r="BE673" s="6" t="s">
        <v>93</v>
      </c>
      <c r="BF673" s="6" t="s">
        <v>93</v>
      </c>
      <c r="BG673" s="6" t="s">
        <v>93</v>
      </c>
      <c r="BH673" s="6" t="s">
        <v>93</v>
      </c>
      <c r="BI673" s="6" t="s">
        <v>93</v>
      </c>
      <c r="BJ673" s="6" t="s">
        <v>93</v>
      </c>
      <c r="BK673" s="6" t="s">
        <v>138</v>
      </c>
      <c r="BL673" s="6" t="s">
        <v>138</v>
      </c>
      <c r="BM673" s="6" t="s">
        <v>691</v>
      </c>
      <c r="BN673" s="6" t="s">
        <v>192</v>
      </c>
      <c r="BO673" s="6" t="s">
        <v>78</v>
      </c>
      <c r="BP673" s="6" t="s">
        <v>667</v>
      </c>
    </row>
    <row r="674" spans="2:68" ht="14.85" customHeight="1">
      <c r="B674" s="6">
        <v>1681</v>
      </c>
      <c r="C674" s="6" t="s">
        <v>2540</v>
      </c>
      <c r="D674" s="6">
        <v>6</v>
      </c>
      <c r="E674" s="6" t="s">
        <v>68</v>
      </c>
      <c r="F674" s="6" t="s">
        <v>2541</v>
      </c>
      <c r="G674" s="6" t="s">
        <v>2540</v>
      </c>
      <c r="H674" s="6" t="s">
        <v>2542</v>
      </c>
      <c r="I674" s="6">
        <v>2015</v>
      </c>
      <c r="J674" s="6" t="s">
        <v>697</v>
      </c>
      <c r="K674" s="6"/>
      <c r="L674" s="6"/>
      <c r="M674" s="6"/>
      <c r="N674" s="6"/>
      <c r="O674" s="6"/>
      <c r="P674" s="6"/>
      <c r="Q674" s="6"/>
      <c r="R674" s="6"/>
      <c r="S674" s="6"/>
      <c r="T674" s="6"/>
      <c r="U674" s="6"/>
      <c r="V674" s="6"/>
      <c r="W674" s="6"/>
      <c r="X674" s="6"/>
      <c r="Y674" s="6"/>
      <c r="Z674" s="6" t="s">
        <v>245</v>
      </c>
      <c r="AA674" s="6"/>
      <c r="AB674" s="6"/>
      <c r="AC674" s="6" t="s">
        <v>74</v>
      </c>
      <c r="AD674" s="6"/>
      <c r="AE674" s="6" t="s">
        <v>87</v>
      </c>
      <c r="AF674" s="6" t="s">
        <v>163</v>
      </c>
      <c r="AG674" s="6" t="s">
        <v>102</v>
      </c>
      <c r="AH674" s="6"/>
      <c r="AI674" s="6" t="s">
        <v>87</v>
      </c>
      <c r="AJ674" s="6" t="s">
        <v>116</v>
      </c>
      <c r="AK674" s="6" t="s">
        <v>103</v>
      </c>
      <c r="AL674" s="6"/>
      <c r="AM674" s="6"/>
      <c r="AN674" s="6" t="s">
        <v>705</v>
      </c>
      <c r="AO674" s="6" t="s">
        <v>136</v>
      </c>
      <c r="AP674" s="6" t="s">
        <v>104</v>
      </c>
      <c r="AQ674" s="6" t="s">
        <v>118</v>
      </c>
      <c r="AR674" s="6" t="s">
        <v>105</v>
      </c>
      <c r="AS674" s="6" t="s">
        <v>87</v>
      </c>
      <c r="AT674" s="6"/>
      <c r="AU674" s="6" t="s">
        <v>88</v>
      </c>
      <c r="AV674" s="6" t="s">
        <v>78</v>
      </c>
      <c r="AW674" s="6" t="s">
        <v>158</v>
      </c>
      <c r="AX674" s="6" t="s">
        <v>87</v>
      </c>
      <c r="AY674" s="6" t="s">
        <v>107</v>
      </c>
      <c r="AZ674" s="6" t="s">
        <v>185</v>
      </c>
      <c r="BA674" s="6" t="s">
        <v>170</v>
      </c>
      <c r="BB674" s="6" t="s">
        <v>659</v>
      </c>
      <c r="BC674" s="6" t="s">
        <v>659</v>
      </c>
      <c r="BD674" s="6" t="s">
        <v>144</v>
      </c>
      <c r="BE674" s="6" t="s">
        <v>93</v>
      </c>
      <c r="BF674" s="6" t="s">
        <v>93</v>
      </c>
      <c r="BG674" s="6" t="s">
        <v>93</v>
      </c>
      <c r="BH674" s="6" t="s">
        <v>93</v>
      </c>
      <c r="BI674" s="6" t="s">
        <v>93</v>
      </c>
      <c r="BJ674" s="6" t="s">
        <v>93</v>
      </c>
      <c r="BK674" s="6" t="s">
        <v>94</v>
      </c>
      <c r="BL674" s="6" t="s">
        <v>138</v>
      </c>
      <c r="BM674" s="6" t="s">
        <v>691</v>
      </c>
      <c r="BN674" s="6" t="s">
        <v>111</v>
      </c>
      <c r="BO674" s="6" t="s">
        <v>87</v>
      </c>
      <c r="BP674" s="6"/>
    </row>
    <row r="675" spans="2:68" ht="14.85" customHeight="1">
      <c r="B675" s="6">
        <v>1682</v>
      </c>
      <c r="C675" s="6" t="s">
        <v>2543</v>
      </c>
      <c r="D675" s="6">
        <v>6</v>
      </c>
      <c r="E675" s="6" t="s">
        <v>68</v>
      </c>
      <c r="F675" s="6" t="s">
        <v>2544</v>
      </c>
      <c r="G675" s="6" t="s">
        <v>2543</v>
      </c>
      <c r="H675" s="6" t="s">
        <v>2545</v>
      </c>
      <c r="I675" s="6">
        <v>2015</v>
      </c>
      <c r="J675" s="6" t="s">
        <v>697</v>
      </c>
      <c r="K675" s="6"/>
      <c r="L675" s="6"/>
      <c r="M675" s="6"/>
      <c r="N675" s="6"/>
      <c r="O675" s="6"/>
      <c r="P675" s="6"/>
      <c r="Q675" s="6"/>
      <c r="R675" s="6"/>
      <c r="S675" s="6"/>
      <c r="T675" s="6"/>
      <c r="U675" s="6"/>
      <c r="V675" s="6"/>
      <c r="W675" s="6"/>
      <c r="X675" s="6"/>
      <c r="Y675" s="6"/>
      <c r="Z675" s="6" t="s">
        <v>245</v>
      </c>
      <c r="AA675" s="6"/>
      <c r="AB675" s="6"/>
      <c r="AC675" s="6" t="s">
        <v>127</v>
      </c>
      <c r="AD675" s="6"/>
      <c r="AE675" s="6"/>
      <c r="AF675" s="6"/>
      <c r="AG675" s="6"/>
      <c r="AH675" s="6"/>
      <c r="AI675" s="6" t="s">
        <v>88</v>
      </c>
      <c r="AJ675" s="6"/>
      <c r="AK675" s="6"/>
      <c r="AL675" s="6"/>
      <c r="AM675" s="6"/>
      <c r="AN675" s="6"/>
      <c r="AO675" s="6" t="s">
        <v>83</v>
      </c>
      <c r="AP675" s="6" t="s">
        <v>104</v>
      </c>
      <c r="AQ675" s="6" t="s">
        <v>85</v>
      </c>
      <c r="AR675" s="6" t="s">
        <v>86</v>
      </c>
      <c r="AS675" s="6" t="s">
        <v>87</v>
      </c>
      <c r="AT675" s="6"/>
      <c r="AU675" s="6" t="s">
        <v>88</v>
      </c>
      <c r="AV675" s="6" t="s">
        <v>87</v>
      </c>
      <c r="AW675" s="6"/>
      <c r="AX675" s="6" t="s">
        <v>88</v>
      </c>
      <c r="AY675" s="6"/>
      <c r="AZ675" s="6" t="s">
        <v>89</v>
      </c>
      <c r="BA675" s="6" t="s">
        <v>89</v>
      </c>
      <c r="BB675" s="6" t="s">
        <v>665</v>
      </c>
      <c r="BC675" s="6" t="s">
        <v>659</v>
      </c>
      <c r="BD675" s="6" t="s">
        <v>144</v>
      </c>
      <c r="BE675" s="6" t="s">
        <v>92</v>
      </c>
      <c r="BF675" s="6" t="s">
        <v>123</v>
      </c>
      <c r="BG675" s="6" t="s">
        <v>92</v>
      </c>
      <c r="BH675" s="6" t="s">
        <v>92</v>
      </c>
      <c r="BI675" s="6" t="s">
        <v>92</v>
      </c>
      <c r="BJ675" s="6" t="s">
        <v>93</v>
      </c>
      <c r="BK675" s="6" t="s">
        <v>94</v>
      </c>
      <c r="BL675" s="6" t="s">
        <v>94</v>
      </c>
      <c r="BM675" s="6" t="s">
        <v>109</v>
      </c>
      <c r="BN675" s="6" t="s">
        <v>139</v>
      </c>
      <c r="BO675" s="6" t="s">
        <v>78</v>
      </c>
      <c r="BP675" s="6" t="s">
        <v>677</v>
      </c>
    </row>
    <row r="676" spans="2:68" ht="14.85" customHeight="1">
      <c r="B676" s="6">
        <v>1684</v>
      </c>
      <c r="C676" s="6" t="s">
        <v>2549</v>
      </c>
      <c r="D676" s="6">
        <v>6</v>
      </c>
      <c r="E676" s="6" t="s">
        <v>68</v>
      </c>
      <c r="F676" s="6" t="s">
        <v>2550</v>
      </c>
      <c r="G676" s="6" t="s">
        <v>2549</v>
      </c>
      <c r="H676" s="6" t="s">
        <v>2551</v>
      </c>
      <c r="I676" s="6">
        <v>1999</v>
      </c>
      <c r="J676" s="6" t="s">
        <v>95</v>
      </c>
      <c r="K676" s="6"/>
      <c r="L676" s="6"/>
      <c r="M676" s="6"/>
      <c r="N676" s="6"/>
      <c r="O676" s="6"/>
      <c r="P676" s="6"/>
      <c r="Q676" s="6"/>
      <c r="R676" s="6"/>
      <c r="S676" s="6"/>
      <c r="T676" s="6"/>
      <c r="U676" s="6"/>
      <c r="V676" s="6"/>
      <c r="W676" s="6"/>
      <c r="X676" s="6"/>
      <c r="Y676" s="6"/>
      <c r="Z676" s="6"/>
      <c r="AA676" s="6" t="s">
        <v>227</v>
      </c>
      <c r="AB676" s="6"/>
      <c r="AC676" s="6" t="s">
        <v>74</v>
      </c>
      <c r="AD676" s="6"/>
      <c r="AE676" s="6" t="s">
        <v>87</v>
      </c>
      <c r="AF676" s="6" t="s">
        <v>100</v>
      </c>
      <c r="AG676" s="6" t="s">
        <v>77</v>
      </c>
      <c r="AH676" s="6"/>
      <c r="AI676" s="6" t="s">
        <v>87</v>
      </c>
      <c r="AJ676" s="6" t="s">
        <v>116</v>
      </c>
      <c r="AK676" s="6" t="s">
        <v>103</v>
      </c>
      <c r="AL676" s="6"/>
      <c r="AM676" s="6"/>
      <c r="AN676" s="6" t="s">
        <v>657</v>
      </c>
      <c r="AO676" s="6" t="s">
        <v>104</v>
      </c>
      <c r="AP676" s="6" t="s">
        <v>83</v>
      </c>
      <c r="AQ676" s="6" t="s">
        <v>196</v>
      </c>
      <c r="AR676" s="6" t="s">
        <v>105</v>
      </c>
      <c r="AS676" s="6" t="s">
        <v>87</v>
      </c>
      <c r="AT676" s="6"/>
      <c r="AU676" s="6" t="s">
        <v>88</v>
      </c>
      <c r="AV676" s="6" t="s">
        <v>78</v>
      </c>
      <c r="AW676" s="6" t="s">
        <v>158</v>
      </c>
      <c r="AX676" s="6" t="s">
        <v>87</v>
      </c>
      <c r="AY676" s="6" t="s">
        <v>107</v>
      </c>
      <c r="AZ676" s="6" t="s">
        <v>170</v>
      </c>
      <c r="BA676" s="6" t="s">
        <v>89</v>
      </c>
      <c r="BB676" s="6" t="s">
        <v>659</v>
      </c>
      <c r="BC676" s="6" t="s">
        <v>230</v>
      </c>
      <c r="BD676" s="6" t="s">
        <v>137</v>
      </c>
      <c r="BE676" s="6" t="s">
        <v>93</v>
      </c>
      <c r="BF676" s="6" t="s">
        <v>93</v>
      </c>
      <c r="BG676" s="6" t="s">
        <v>93</v>
      </c>
      <c r="BH676" s="6" t="s">
        <v>93</v>
      </c>
      <c r="BI676" s="6" t="s">
        <v>93</v>
      </c>
      <c r="BJ676" s="6" t="s">
        <v>93</v>
      </c>
      <c r="BK676" s="6" t="s">
        <v>138</v>
      </c>
      <c r="BL676" s="6" t="s">
        <v>138</v>
      </c>
      <c r="BM676" s="6" t="s">
        <v>672</v>
      </c>
      <c r="BN676" s="6" t="s">
        <v>418</v>
      </c>
      <c r="BO676" s="6" t="s">
        <v>78</v>
      </c>
      <c r="BP676" s="6" t="s">
        <v>687</v>
      </c>
    </row>
    <row r="677" spans="2:68" ht="14.85" customHeight="1">
      <c r="B677" s="6">
        <v>1683</v>
      </c>
      <c r="C677" s="6" t="s">
        <v>2546</v>
      </c>
      <c r="D677" s="6">
        <v>6</v>
      </c>
      <c r="E677" s="6" t="s">
        <v>68</v>
      </c>
      <c r="F677" s="6" t="s">
        <v>2547</v>
      </c>
      <c r="G677" s="6" t="s">
        <v>2546</v>
      </c>
      <c r="H677" s="6" t="s">
        <v>2548</v>
      </c>
      <c r="I677" s="6">
        <v>2015</v>
      </c>
      <c r="J677" s="6" t="s">
        <v>697</v>
      </c>
      <c r="K677" s="6"/>
      <c r="L677" s="6"/>
      <c r="M677" s="6"/>
      <c r="N677" s="6"/>
      <c r="O677" s="6"/>
      <c r="P677" s="6"/>
      <c r="Q677" s="6"/>
      <c r="R677" s="6"/>
      <c r="S677" s="6"/>
      <c r="T677" s="6"/>
      <c r="U677" s="6"/>
      <c r="V677" s="6"/>
      <c r="W677" s="6"/>
      <c r="X677" s="6"/>
      <c r="Y677" s="6"/>
      <c r="Z677" s="6" t="s">
        <v>916</v>
      </c>
      <c r="AA677" s="6"/>
      <c r="AB677" s="6"/>
      <c r="AC677" s="6" t="s">
        <v>74</v>
      </c>
      <c r="AD677" s="6"/>
      <c r="AE677" s="6" t="s">
        <v>162</v>
      </c>
      <c r="AF677" s="6" t="s">
        <v>100</v>
      </c>
      <c r="AG677" s="6" t="s">
        <v>101</v>
      </c>
      <c r="AH677" s="6"/>
      <c r="AI677" s="6" t="s">
        <v>87</v>
      </c>
      <c r="AJ677" s="6" t="s">
        <v>165</v>
      </c>
      <c r="AK677" s="6" t="s">
        <v>80</v>
      </c>
      <c r="AL677" s="6"/>
      <c r="AM677" s="6" t="s">
        <v>222</v>
      </c>
      <c r="AN677" s="6" t="s">
        <v>657</v>
      </c>
      <c r="AO677" s="6" t="s">
        <v>83</v>
      </c>
      <c r="AP677" s="6" t="s">
        <v>104</v>
      </c>
      <c r="AQ677" s="6" t="s">
        <v>85</v>
      </c>
      <c r="AR677" s="6" t="s">
        <v>86</v>
      </c>
      <c r="AS677" s="6" t="s">
        <v>87</v>
      </c>
      <c r="AT677" s="6"/>
      <c r="AU677" s="6" t="s">
        <v>88</v>
      </c>
      <c r="AV677" s="6" t="s">
        <v>78</v>
      </c>
      <c r="AW677" s="6" t="s">
        <v>119</v>
      </c>
      <c r="AX677" s="6" t="s">
        <v>87</v>
      </c>
      <c r="AY677" s="6" t="s">
        <v>107</v>
      </c>
      <c r="AZ677" s="6" t="s">
        <v>89</v>
      </c>
      <c r="BA677" s="6" t="s">
        <v>89</v>
      </c>
      <c r="BB677" s="6" t="s">
        <v>659</v>
      </c>
      <c r="BC677" s="6" t="s">
        <v>659</v>
      </c>
      <c r="BD677" s="6" t="s">
        <v>91</v>
      </c>
      <c r="BE677" s="6" t="s">
        <v>123</v>
      </c>
      <c r="BF677" s="6" t="s">
        <v>191</v>
      </c>
      <c r="BG677" s="6" t="s">
        <v>123</v>
      </c>
      <c r="BH677" s="6" t="s">
        <v>92</v>
      </c>
      <c r="BI677" s="6" t="s">
        <v>123</v>
      </c>
      <c r="BJ677" s="6" t="s">
        <v>123</v>
      </c>
      <c r="BK677" s="6" t="s">
        <v>94</v>
      </c>
      <c r="BL677" s="6" t="s">
        <v>138</v>
      </c>
      <c r="BM677" s="6" t="s">
        <v>691</v>
      </c>
      <c r="BN677" s="6" t="s">
        <v>125</v>
      </c>
      <c r="BO677" s="6" t="s">
        <v>87</v>
      </c>
      <c r="BP677" s="6"/>
    </row>
    <row r="678" spans="2:68" ht="14.85" customHeight="1">
      <c r="B678" s="6">
        <v>1686</v>
      </c>
      <c r="C678" s="6" t="s">
        <v>2552</v>
      </c>
      <c r="D678" s="6">
        <v>6</v>
      </c>
      <c r="E678" s="6" t="s">
        <v>68</v>
      </c>
      <c r="F678" s="6" t="s">
        <v>2553</v>
      </c>
      <c r="G678" s="6" t="s">
        <v>2552</v>
      </c>
      <c r="H678" s="6" t="s">
        <v>2554</v>
      </c>
      <c r="I678" s="6">
        <v>2015</v>
      </c>
      <c r="J678" s="6" t="s">
        <v>697</v>
      </c>
      <c r="K678" s="6"/>
      <c r="L678" s="6"/>
      <c r="M678" s="6"/>
      <c r="N678" s="6"/>
      <c r="O678" s="6"/>
      <c r="P678" s="6"/>
      <c r="Q678" s="6"/>
      <c r="R678" s="6"/>
      <c r="S678" s="6"/>
      <c r="T678" s="6"/>
      <c r="U678" s="6"/>
      <c r="V678" s="6"/>
      <c r="W678" s="6"/>
      <c r="X678" s="6"/>
      <c r="Y678" s="6"/>
      <c r="Z678" s="6" t="s">
        <v>245</v>
      </c>
      <c r="AA678" s="6"/>
      <c r="AB678" s="6"/>
      <c r="AC678" s="6" t="s">
        <v>127</v>
      </c>
      <c r="AD678" s="6"/>
      <c r="AE678" s="6"/>
      <c r="AF678" s="6"/>
      <c r="AG678" s="6"/>
      <c r="AH678" s="6"/>
      <c r="AI678" s="6" t="s">
        <v>88</v>
      </c>
      <c r="AJ678" s="6"/>
      <c r="AK678" s="6"/>
      <c r="AL678" s="6"/>
      <c r="AM678" s="6"/>
      <c r="AN678" s="6"/>
      <c r="AO678" s="6" t="s">
        <v>128</v>
      </c>
      <c r="AP678" s="6" t="s">
        <v>84</v>
      </c>
      <c r="AQ678" s="6" t="s">
        <v>85</v>
      </c>
      <c r="AR678" s="6" t="s">
        <v>130</v>
      </c>
      <c r="AS678" s="6" t="s">
        <v>87</v>
      </c>
      <c r="AT678" s="6"/>
      <c r="AU678" s="6" t="s">
        <v>88</v>
      </c>
      <c r="AV678" s="6" t="s">
        <v>87</v>
      </c>
      <c r="AW678" s="6"/>
      <c r="AX678" s="6" t="s">
        <v>88</v>
      </c>
      <c r="AY678" s="6"/>
      <c r="AZ678" s="6" t="s">
        <v>89</v>
      </c>
      <c r="BA678" s="6" t="s">
        <v>170</v>
      </c>
      <c r="BB678" s="6" t="s">
        <v>230</v>
      </c>
      <c r="BC678" s="6" t="s">
        <v>659</v>
      </c>
      <c r="BD678" s="6" t="s">
        <v>144</v>
      </c>
      <c r="BE678" s="6" t="s">
        <v>93</v>
      </c>
      <c r="BF678" s="6" t="s">
        <v>92</v>
      </c>
      <c r="BG678" s="6" t="s">
        <v>92</v>
      </c>
      <c r="BH678" s="6" t="s">
        <v>92</v>
      </c>
      <c r="BI678" s="6" t="s">
        <v>93</v>
      </c>
      <c r="BJ678" s="6" t="s">
        <v>92</v>
      </c>
      <c r="BK678" s="6" t="s">
        <v>138</v>
      </c>
      <c r="BL678" s="6" t="s">
        <v>138</v>
      </c>
      <c r="BM678" s="6" t="s">
        <v>666</v>
      </c>
      <c r="BN678" s="6" t="s">
        <v>102</v>
      </c>
      <c r="BO678" s="6" t="s">
        <v>78</v>
      </c>
      <c r="BP678" s="6" t="s">
        <v>660</v>
      </c>
    </row>
    <row r="679" spans="2:68">
      <c r="B679" s="6">
        <v>1688</v>
      </c>
      <c r="C679" s="6" t="s">
        <v>2555</v>
      </c>
      <c r="D679" s="6">
        <v>6</v>
      </c>
      <c r="E679" s="6" t="s">
        <v>68</v>
      </c>
      <c r="F679" s="6" t="s">
        <v>2556</v>
      </c>
      <c r="G679" s="6" t="s">
        <v>2555</v>
      </c>
      <c r="H679" s="6" t="s">
        <v>2557</v>
      </c>
      <c r="I679" s="6">
        <v>2015</v>
      </c>
      <c r="J679" s="6" t="s">
        <v>697</v>
      </c>
      <c r="K679" s="6"/>
      <c r="L679" s="6"/>
      <c r="M679" s="6"/>
      <c r="N679" s="6"/>
      <c r="O679" s="6"/>
      <c r="P679" s="6"/>
      <c r="Q679" s="6"/>
      <c r="R679" s="6"/>
      <c r="S679" s="6"/>
      <c r="T679" s="6"/>
      <c r="U679" s="6"/>
      <c r="V679" s="6"/>
      <c r="W679" s="6"/>
      <c r="X679" s="6"/>
      <c r="Y679" s="6"/>
      <c r="Z679" s="6" t="s">
        <v>916</v>
      </c>
      <c r="AA679" s="6"/>
      <c r="AB679" s="6"/>
      <c r="AC679" s="6" t="s">
        <v>127</v>
      </c>
      <c r="AD679" s="6"/>
      <c r="AE679" s="6"/>
      <c r="AF679" s="6"/>
      <c r="AG679" s="6"/>
      <c r="AH679" s="6"/>
      <c r="AI679" s="6" t="s">
        <v>88</v>
      </c>
      <c r="AJ679" s="6"/>
      <c r="AK679" s="6"/>
      <c r="AL679" s="6"/>
      <c r="AM679" s="6"/>
      <c r="AN679" s="6"/>
      <c r="AO679" s="6" t="s">
        <v>83</v>
      </c>
      <c r="AP679" s="6" t="s">
        <v>104</v>
      </c>
      <c r="AQ679" s="6" t="s">
        <v>176</v>
      </c>
      <c r="AR679" s="6" t="s">
        <v>130</v>
      </c>
      <c r="AS679" s="6" t="s">
        <v>87</v>
      </c>
      <c r="AT679" s="6"/>
      <c r="AU679" s="6" t="s">
        <v>88</v>
      </c>
      <c r="AV679" s="6" t="s">
        <v>87</v>
      </c>
      <c r="AW679" s="6"/>
      <c r="AX679" s="6" t="s">
        <v>88</v>
      </c>
      <c r="AY679" s="6"/>
      <c r="AZ679" s="6" t="s">
        <v>89</v>
      </c>
      <c r="BA679" s="6" t="s">
        <v>89</v>
      </c>
      <c r="BB679" s="6" t="s">
        <v>659</v>
      </c>
      <c r="BC679" s="6" t="s">
        <v>230</v>
      </c>
      <c r="BD679" s="6" t="s">
        <v>91</v>
      </c>
      <c r="BE679" s="6" t="s">
        <v>92</v>
      </c>
      <c r="BF679" s="6" t="s">
        <v>123</v>
      </c>
      <c r="BG679" s="6" t="s">
        <v>93</v>
      </c>
      <c r="BH679" s="6" t="s">
        <v>93</v>
      </c>
      <c r="BI679" s="6" t="s">
        <v>92</v>
      </c>
      <c r="BJ679" s="6" t="s">
        <v>93</v>
      </c>
      <c r="BK679" s="6" t="s">
        <v>138</v>
      </c>
      <c r="BL679" s="6" t="s">
        <v>124</v>
      </c>
      <c r="BM679" s="6" t="s">
        <v>109</v>
      </c>
      <c r="BN679" s="6" t="s">
        <v>125</v>
      </c>
      <c r="BO679" s="6" t="s">
        <v>78</v>
      </c>
      <c r="BP679" s="6" t="s">
        <v>660</v>
      </c>
    </row>
    <row r="680" spans="2:68">
      <c r="B680" s="6">
        <v>1689</v>
      </c>
      <c r="C680" s="6" t="s">
        <v>2558</v>
      </c>
      <c r="D680" s="6">
        <v>6</v>
      </c>
      <c r="E680" s="6" t="s">
        <v>68</v>
      </c>
      <c r="F680" s="6" t="s">
        <v>2559</v>
      </c>
      <c r="G680" s="6" t="s">
        <v>2558</v>
      </c>
      <c r="H680" s="6" t="s">
        <v>2560</v>
      </c>
      <c r="I680" s="6">
        <v>2012</v>
      </c>
      <c r="J680" s="6" t="s">
        <v>697</v>
      </c>
      <c r="K680" s="6"/>
      <c r="L680" s="6"/>
      <c r="M680" s="6"/>
      <c r="N680" s="6"/>
      <c r="O680" s="6"/>
      <c r="P680" s="6"/>
      <c r="Q680" s="6"/>
      <c r="R680" s="6"/>
      <c r="S680" s="6"/>
      <c r="T680" s="6"/>
      <c r="U680" s="6"/>
      <c r="V680" s="6"/>
      <c r="W680" s="6"/>
      <c r="X680" s="6"/>
      <c r="Y680" s="6"/>
      <c r="Z680" s="6" t="s">
        <v>245</v>
      </c>
      <c r="AA680" s="6"/>
      <c r="AB680" s="6"/>
      <c r="AC680" s="6" t="s">
        <v>74</v>
      </c>
      <c r="AD680" s="6"/>
      <c r="AE680" s="6" t="s">
        <v>162</v>
      </c>
      <c r="AF680" s="6" t="s">
        <v>175</v>
      </c>
      <c r="AG680" s="6" t="s">
        <v>164</v>
      </c>
      <c r="AH680" s="6"/>
      <c r="AI680" s="6" t="s">
        <v>78</v>
      </c>
      <c r="AJ680" s="6" t="s">
        <v>79</v>
      </c>
      <c r="AK680" s="6" t="s">
        <v>80</v>
      </c>
      <c r="AL680" s="6"/>
      <c r="AM680" s="6" t="s">
        <v>81</v>
      </c>
      <c r="AN680" s="6" t="s">
        <v>739</v>
      </c>
      <c r="AO680" s="6" t="s">
        <v>83</v>
      </c>
      <c r="AP680" s="6" t="s">
        <v>83</v>
      </c>
      <c r="AQ680" s="6" t="s">
        <v>196</v>
      </c>
      <c r="AR680" s="6" t="s">
        <v>105</v>
      </c>
      <c r="AS680" s="6" t="s">
        <v>87</v>
      </c>
      <c r="AT680" s="6"/>
      <c r="AU680" s="6" t="s">
        <v>88</v>
      </c>
      <c r="AV680" s="6" t="s">
        <v>78</v>
      </c>
      <c r="AW680" s="6" t="s">
        <v>119</v>
      </c>
      <c r="AX680" s="6" t="s">
        <v>87</v>
      </c>
      <c r="AY680" s="6" t="s">
        <v>107</v>
      </c>
      <c r="AZ680" s="6" t="s">
        <v>89</v>
      </c>
      <c r="BA680" s="6" t="s">
        <v>89</v>
      </c>
      <c r="BB680" s="6" t="s">
        <v>665</v>
      </c>
      <c r="BC680" s="6" t="s">
        <v>665</v>
      </c>
      <c r="BD680" s="6" t="s">
        <v>91</v>
      </c>
      <c r="BE680" s="6" t="s">
        <v>93</v>
      </c>
      <c r="BF680" s="6" t="s">
        <v>93</v>
      </c>
      <c r="BG680" s="6" t="s">
        <v>93</v>
      </c>
      <c r="BH680" s="6" t="s">
        <v>93</v>
      </c>
      <c r="BI680" s="6" t="s">
        <v>93</v>
      </c>
      <c r="BJ680" s="6" t="s">
        <v>93</v>
      </c>
      <c r="BK680" s="6" t="s">
        <v>94</v>
      </c>
      <c r="BL680" s="6" t="s">
        <v>138</v>
      </c>
      <c r="BM680" s="6" t="s">
        <v>691</v>
      </c>
      <c r="BN680" s="6" t="s">
        <v>177</v>
      </c>
      <c r="BO680" s="6" t="s">
        <v>78</v>
      </c>
      <c r="BP680" s="6" t="s">
        <v>667</v>
      </c>
    </row>
    <row r="681" spans="2:68">
      <c r="B681" s="6">
        <v>1697</v>
      </c>
      <c r="C681" s="6" t="s">
        <v>2561</v>
      </c>
      <c r="D681" s="6">
        <v>6</v>
      </c>
      <c r="E681" s="6" t="s">
        <v>68</v>
      </c>
      <c r="F681" s="6" t="s">
        <v>2562</v>
      </c>
      <c r="G681" s="6" t="s">
        <v>2561</v>
      </c>
      <c r="H681" s="6" t="s">
        <v>2563</v>
      </c>
      <c r="I681" s="6">
        <v>2014</v>
      </c>
      <c r="J681" s="6" t="s">
        <v>697</v>
      </c>
      <c r="K681" s="6"/>
      <c r="L681" s="6"/>
      <c r="M681" s="6"/>
      <c r="N681" s="6"/>
      <c r="O681" s="6"/>
      <c r="P681" s="6"/>
      <c r="Q681" s="6"/>
      <c r="R681" s="6"/>
      <c r="S681" s="6"/>
      <c r="T681" s="6"/>
      <c r="U681" s="6"/>
      <c r="V681" s="6"/>
      <c r="W681" s="6"/>
      <c r="X681" s="6"/>
      <c r="Y681" s="6"/>
      <c r="Z681" s="6" t="s">
        <v>245</v>
      </c>
      <c r="AA681" s="6"/>
      <c r="AB681" s="6"/>
      <c r="AC681" s="6" t="s">
        <v>156</v>
      </c>
      <c r="AD681" s="6" t="s">
        <v>2564</v>
      </c>
      <c r="AE681" s="6"/>
      <c r="AF681" s="6"/>
      <c r="AG681" s="6"/>
      <c r="AH681" s="6"/>
      <c r="AI681" s="6" t="s">
        <v>88</v>
      </c>
      <c r="AJ681" s="6"/>
      <c r="AK681" s="6"/>
      <c r="AL681" s="6"/>
      <c r="AM681" s="6"/>
      <c r="AN681" s="6"/>
      <c r="AO681" s="6" t="s">
        <v>83</v>
      </c>
      <c r="AP681" s="6" t="s">
        <v>104</v>
      </c>
      <c r="AQ681" s="6" t="s">
        <v>85</v>
      </c>
      <c r="AR681" s="6" t="s">
        <v>169</v>
      </c>
      <c r="AS681" s="6" t="s">
        <v>87</v>
      </c>
      <c r="AT681" s="6"/>
      <c r="AU681" s="6" t="s">
        <v>88</v>
      </c>
      <c r="AV681" s="6" t="s">
        <v>78</v>
      </c>
      <c r="AW681" s="6" t="s">
        <v>119</v>
      </c>
      <c r="AX681" s="6" t="s">
        <v>87</v>
      </c>
      <c r="AY681" s="6" t="s">
        <v>107</v>
      </c>
      <c r="AZ681" s="6" t="s">
        <v>89</v>
      </c>
      <c r="BA681" s="6" t="s">
        <v>170</v>
      </c>
      <c r="BB681" s="6" t="s">
        <v>659</v>
      </c>
      <c r="BC681" s="6" t="s">
        <v>659</v>
      </c>
      <c r="BD681" s="6" t="s">
        <v>91</v>
      </c>
      <c r="BE681" s="6" t="s">
        <v>92</v>
      </c>
      <c r="BF681" s="6" t="s">
        <v>92</v>
      </c>
      <c r="BG681" s="6" t="s">
        <v>92</v>
      </c>
      <c r="BH681" s="6" t="s">
        <v>92</v>
      </c>
      <c r="BI681" s="6" t="s">
        <v>92</v>
      </c>
      <c r="BJ681" s="6" t="s">
        <v>92</v>
      </c>
      <c r="BK681" s="6" t="s">
        <v>94</v>
      </c>
      <c r="BL681" s="6" t="s">
        <v>94</v>
      </c>
      <c r="BM681" s="6" t="s">
        <v>691</v>
      </c>
      <c r="BN681" s="6" t="s">
        <v>177</v>
      </c>
      <c r="BO681" s="6" t="s">
        <v>78</v>
      </c>
      <c r="BP681" s="6" t="s">
        <v>660</v>
      </c>
    </row>
    <row r="682" spans="2:68">
      <c r="B682" s="6">
        <v>1699</v>
      </c>
      <c r="C682" s="6" t="s">
        <v>2565</v>
      </c>
      <c r="D682" s="6">
        <v>6</v>
      </c>
      <c r="E682" s="6" t="s">
        <v>68</v>
      </c>
      <c r="F682" s="6" t="s">
        <v>2566</v>
      </c>
      <c r="G682" s="6" t="s">
        <v>2565</v>
      </c>
      <c r="H682" s="6" t="s">
        <v>2567</v>
      </c>
      <c r="I682" s="6">
        <v>2014</v>
      </c>
      <c r="J682" s="6" t="s">
        <v>126</v>
      </c>
      <c r="K682" s="6"/>
      <c r="L682" s="6"/>
      <c r="M682" s="6"/>
      <c r="N682" s="6"/>
      <c r="O682" s="6"/>
      <c r="P682" s="6" t="s">
        <v>772</v>
      </c>
      <c r="Q682" s="6"/>
      <c r="R682" s="6"/>
      <c r="S682" s="6"/>
      <c r="T682" s="6"/>
      <c r="U682" s="6"/>
      <c r="V682" s="6"/>
      <c r="W682" s="6"/>
      <c r="X682" s="6"/>
      <c r="Y682" s="6"/>
      <c r="Z682" s="6"/>
      <c r="AA682" s="6"/>
      <c r="AB682" s="6"/>
      <c r="AC682" s="6" t="s">
        <v>74</v>
      </c>
      <c r="AD682" s="6"/>
      <c r="AE682" s="6" t="s">
        <v>75</v>
      </c>
      <c r="AF682" s="6" t="s">
        <v>76</v>
      </c>
      <c r="AG682" s="6" t="s">
        <v>115</v>
      </c>
      <c r="AH682" s="6"/>
      <c r="AI682" s="6" t="s">
        <v>87</v>
      </c>
      <c r="AJ682" s="6" t="s">
        <v>165</v>
      </c>
      <c r="AK682" s="6" t="s">
        <v>103</v>
      </c>
      <c r="AL682" s="6"/>
      <c r="AM682" s="6" t="s">
        <v>81</v>
      </c>
      <c r="AN682" s="6" t="s">
        <v>739</v>
      </c>
      <c r="AO682" s="6" t="s">
        <v>83</v>
      </c>
      <c r="AP682" s="6" t="s">
        <v>104</v>
      </c>
      <c r="AQ682" s="6" t="s">
        <v>196</v>
      </c>
      <c r="AR682" s="6" t="s">
        <v>130</v>
      </c>
      <c r="AS682" s="6" t="s">
        <v>87</v>
      </c>
      <c r="AT682" s="6"/>
      <c r="AU682" s="6" t="s">
        <v>88</v>
      </c>
      <c r="AV682" s="6" t="s">
        <v>78</v>
      </c>
      <c r="AW682" s="6" t="s">
        <v>119</v>
      </c>
      <c r="AX682" s="6" t="s">
        <v>87</v>
      </c>
      <c r="AY682" s="6" t="s">
        <v>229</v>
      </c>
      <c r="AZ682" s="6" t="s">
        <v>89</v>
      </c>
      <c r="BA682" s="6" t="s">
        <v>89</v>
      </c>
      <c r="BB682" s="6" t="s">
        <v>665</v>
      </c>
      <c r="BC682" s="6" t="s">
        <v>659</v>
      </c>
      <c r="BD682" s="6" t="s">
        <v>91</v>
      </c>
      <c r="BE682" s="6" t="s">
        <v>93</v>
      </c>
      <c r="BF682" s="6" t="s">
        <v>93</v>
      </c>
      <c r="BG682" s="6" t="s">
        <v>93</v>
      </c>
      <c r="BH682" s="6" t="s">
        <v>93</v>
      </c>
      <c r="BI682" s="6" t="s">
        <v>93</v>
      </c>
      <c r="BJ682" s="6" t="s">
        <v>93</v>
      </c>
      <c r="BK682" s="6" t="s">
        <v>94</v>
      </c>
      <c r="BL682" s="6" t="s">
        <v>138</v>
      </c>
      <c r="BM682" s="6" t="s">
        <v>691</v>
      </c>
      <c r="BN682" s="6" t="s">
        <v>125</v>
      </c>
      <c r="BO682" s="6" t="s">
        <v>78</v>
      </c>
      <c r="BP682" s="6" t="s">
        <v>667</v>
      </c>
    </row>
    <row r="683" spans="2:68">
      <c r="B683" s="6">
        <v>1702</v>
      </c>
      <c r="C683" s="6" t="s">
        <v>2568</v>
      </c>
      <c r="D683" s="6">
        <v>6</v>
      </c>
      <c r="E683" s="6" t="s">
        <v>68</v>
      </c>
      <c r="F683" s="6" t="s">
        <v>2569</v>
      </c>
      <c r="G683" s="6" t="s">
        <v>2568</v>
      </c>
      <c r="H683" s="6" t="s">
        <v>2570</v>
      </c>
      <c r="I683" s="6">
        <v>1994</v>
      </c>
      <c r="J683" s="6" t="s">
        <v>341</v>
      </c>
      <c r="K683" s="6"/>
      <c r="L683" s="6"/>
      <c r="M683" s="6"/>
      <c r="N683" s="6"/>
      <c r="O683" s="6"/>
      <c r="P683" s="6"/>
      <c r="Q683" s="6"/>
      <c r="R683" s="6"/>
      <c r="S683" s="6"/>
      <c r="T683" s="6"/>
      <c r="U683" s="6"/>
      <c r="V683" s="6" t="s">
        <v>354</v>
      </c>
      <c r="W683" s="6"/>
      <c r="X683" s="6"/>
      <c r="Y683" s="6"/>
      <c r="Z683" s="6"/>
      <c r="AA683" s="6"/>
      <c r="AB683" s="6"/>
      <c r="AC683" s="6" t="s">
        <v>156</v>
      </c>
      <c r="AD683" s="6" t="s">
        <v>2571</v>
      </c>
      <c r="AE683" s="6"/>
      <c r="AF683" s="6"/>
      <c r="AG683" s="6"/>
      <c r="AH683" s="6"/>
      <c r="AI683" s="6" t="s">
        <v>88</v>
      </c>
      <c r="AJ683" s="6"/>
      <c r="AK683" s="6"/>
      <c r="AL683" s="6"/>
      <c r="AM683" s="6"/>
      <c r="AN683" s="6"/>
      <c r="AO683" s="6" t="s">
        <v>84</v>
      </c>
      <c r="AP683" s="6" t="s">
        <v>83</v>
      </c>
      <c r="AQ683" s="6" t="s">
        <v>196</v>
      </c>
      <c r="AR683" s="6" t="s">
        <v>86</v>
      </c>
      <c r="AS683" s="6" t="s">
        <v>87</v>
      </c>
      <c r="AT683" s="6"/>
      <c r="AU683" s="6" t="s">
        <v>88</v>
      </c>
      <c r="AV683" s="6" t="s">
        <v>78</v>
      </c>
      <c r="AW683" s="6" t="s">
        <v>119</v>
      </c>
      <c r="AX683" s="6" t="s">
        <v>87</v>
      </c>
      <c r="AY683" s="6" t="s">
        <v>107</v>
      </c>
      <c r="AZ683" s="6" t="s">
        <v>89</v>
      </c>
      <c r="BA683" s="6" t="s">
        <v>89</v>
      </c>
      <c r="BB683" s="6" t="s">
        <v>658</v>
      </c>
      <c r="BC683" s="6" t="s">
        <v>665</v>
      </c>
      <c r="BD683" s="6" t="s">
        <v>137</v>
      </c>
      <c r="BE683" s="6" t="s">
        <v>93</v>
      </c>
      <c r="BF683" s="6" t="s">
        <v>92</v>
      </c>
      <c r="BG683" s="6" t="s">
        <v>92</v>
      </c>
      <c r="BH683" s="6" t="s">
        <v>92</v>
      </c>
      <c r="BI683" s="6" t="s">
        <v>93</v>
      </c>
      <c r="BJ683" s="6" t="s">
        <v>92</v>
      </c>
      <c r="BK683" s="6" t="s">
        <v>138</v>
      </c>
      <c r="BL683" s="6" t="s">
        <v>94</v>
      </c>
      <c r="BM683" s="6" t="s">
        <v>666</v>
      </c>
      <c r="BN683" s="6" t="s">
        <v>192</v>
      </c>
      <c r="BO683" s="6" t="s">
        <v>78</v>
      </c>
      <c r="BP683" s="6" t="s">
        <v>687</v>
      </c>
    </row>
    <row r="684" spans="2:68">
      <c r="B684" s="6">
        <v>1703</v>
      </c>
      <c r="C684" s="6" t="s">
        <v>2572</v>
      </c>
      <c r="D684" s="6">
        <v>6</v>
      </c>
      <c r="E684" s="6" t="s">
        <v>68</v>
      </c>
      <c r="F684" s="6" t="s">
        <v>2573</v>
      </c>
      <c r="G684" s="6" t="s">
        <v>2572</v>
      </c>
      <c r="H684" s="6" t="s">
        <v>2574</v>
      </c>
      <c r="I684" s="6">
        <v>2015</v>
      </c>
      <c r="J684" s="6" t="s">
        <v>697</v>
      </c>
      <c r="K684" s="6"/>
      <c r="L684" s="6"/>
      <c r="M684" s="6"/>
      <c r="N684" s="6"/>
      <c r="O684" s="6"/>
      <c r="P684" s="6"/>
      <c r="Q684" s="6"/>
      <c r="R684" s="6"/>
      <c r="S684" s="6"/>
      <c r="T684" s="6"/>
      <c r="U684" s="6"/>
      <c r="V684" s="6"/>
      <c r="W684" s="6"/>
      <c r="X684" s="6"/>
      <c r="Y684" s="6"/>
      <c r="Z684" s="6" t="s">
        <v>916</v>
      </c>
      <c r="AA684" s="6"/>
      <c r="AB684" s="6"/>
      <c r="AC684" s="6" t="s">
        <v>135</v>
      </c>
      <c r="AD684" s="6"/>
      <c r="AE684" s="6"/>
      <c r="AF684" s="6"/>
      <c r="AG684" s="6"/>
      <c r="AH684" s="6"/>
      <c r="AI684" s="6" t="s">
        <v>88</v>
      </c>
      <c r="AJ684" s="6"/>
      <c r="AK684" s="6"/>
      <c r="AL684" s="6"/>
      <c r="AM684" s="6"/>
      <c r="AN684" s="6"/>
      <c r="AO684" s="6" t="s">
        <v>83</v>
      </c>
      <c r="AP684" s="6" t="s">
        <v>83</v>
      </c>
      <c r="AQ684" s="6" t="s">
        <v>176</v>
      </c>
      <c r="AR684" s="6" t="s">
        <v>102</v>
      </c>
      <c r="AS684" s="6" t="s">
        <v>87</v>
      </c>
      <c r="AT684" s="6"/>
      <c r="AU684" s="6" t="s">
        <v>88</v>
      </c>
      <c r="AV684" s="6" t="s">
        <v>78</v>
      </c>
      <c r="AW684" s="6" t="s">
        <v>119</v>
      </c>
      <c r="AX684" s="6" t="s">
        <v>87</v>
      </c>
      <c r="AY684" s="6" t="s">
        <v>107</v>
      </c>
      <c r="AZ684" s="6" t="s">
        <v>89</v>
      </c>
      <c r="BA684" s="6" t="s">
        <v>89</v>
      </c>
      <c r="BB684" s="6" t="s">
        <v>659</v>
      </c>
      <c r="BC684" s="6" t="s">
        <v>698</v>
      </c>
      <c r="BD684" s="6" t="s">
        <v>102</v>
      </c>
      <c r="BE684" s="6" t="s">
        <v>92</v>
      </c>
      <c r="BF684" s="6" t="s">
        <v>92</v>
      </c>
      <c r="BG684" s="6" t="s">
        <v>92</v>
      </c>
      <c r="BH684" s="6" t="s">
        <v>92</v>
      </c>
      <c r="BI684" s="6" t="s">
        <v>92</v>
      </c>
      <c r="BJ684" s="6" t="s">
        <v>93</v>
      </c>
      <c r="BK684" s="6" t="s">
        <v>138</v>
      </c>
      <c r="BL684" s="6" t="s">
        <v>138</v>
      </c>
      <c r="BM684" s="6" t="s">
        <v>691</v>
      </c>
      <c r="BN684" s="6" t="s">
        <v>192</v>
      </c>
      <c r="BO684" s="6" t="s">
        <v>78</v>
      </c>
      <c r="BP684" s="6" t="s">
        <v>677</v>
      </c>
    </row>
    <row r="685" spans="2:68">
      <c r="B685" s="6">
        <v>1704</v>
      </c>
      <c r="C685" s="6" t="s">
        <v>2575</v>
      </c>
      <c r="D685" s="6">
        <v>6</v>
      </c>
      <c r="E685" s="6" t="s">
        <v>68</v>
      </c>
      <c r="F685" s="6" t="s">
        <v>2576</v>
      </c>
      <c r="G685" s="6" t="s">
        <v>2575</v>
      </c>
      <c r="H685" s="6" t="s">
        <v>2577</v>
      </c>
      <c r="I685" s="6">
        <v>2015</v>
      </c>
      <c r="J685" s="6" t="s">
        <v>697</v>
      </c>
      <c r="K685" s="6"/>
      <c r="L685" s="6"/>
      <c r="M685" s="6"/>
      <c r="N685" s="6"/>
      <c r="O685" s="6"/>
      <c r="P685" s="6"/>
      <c r="Q685" s="6"/>
      <c r="R685" s="6"/>
      <c r="S685" s="6"/>
      <c r="T685" s="6"/>
      <c r="U685" s="6"/>
      <c r="V685" s="6"/>
      <c r="W685" s="6"/>
      <c r="X685" s="6"/>
      <c r="Y685" s="6"/>
      <c r="Z685" s="6" t="s">
        <v>245</v>
      </c>
      <c r="AA685" s="6"/>
      <c r="AB685" s="6"/>
      <c r="AC685" s="6" t="s">
        <v>74</v>
      </c>
      <c r="AD685" s="6"/>
      <c r="AE685" s="6" t="s">
        <v>87</v>
      </c>
      <c r="AF685" s="6" t="s">
        <v>100</v>
      </c>
      <c r="AG685" s="6" t="s">
        <v>164</v>
      </c>
      <c r="AH685" s="6"/>
      <c r="AI685" s="6" t="s">
        <v>87</v>
      </c>
      <c r="AJ685" s="6" t="s">
        <v>116</v>
      </c>
      <c r="AK685" s="6" t="s">
        <v>103</v>
      </c>
      <c r="AL685" s="6"/>
      <c r="AM685" s="6"/>
      <c r="AN685" s="6" t="s">
        <v>739</v>
      </c>
      <c r="AO685" s="6" t="s">
        <v>83</v>
      </c>
      <c r="AP685" s="6" t="s">
        <v>83</v>
      </c>
      <c r="AQ685" s="6" t="s">
        <v>196</v>
      </c>
      <c r="AR685" s="6" t="s">
        <v>86</v>
      </c>
      <c r="AS685" s="6" t="s">
        <v>87</v>
      </c>
      <c r="AT685" s="6"/>
      <c r="AU685" s="6" t="s">
        <v>88</v>
      </c>
      <c r="AV685" s="6" t="s">
        <v>87</v>
      </c>
      <c r="AW685" s="6"/>
      <c r="AX685" s="6" t="s">
        <v>88</v>
      </c>
      <c r="AY685" s="6"/>
      <c r="AZ685" s="6" t="s">
        <v>89</v>
      </c>
      <c r="BA685" s="6" t="s">
        <v>185</v>
      </c>
      <c r="BB685" s="6" t="s">
        <v>659</v>
      </c>
      <c r="BC685" s="6" t="s">
        <v>659</v>
      </c>
      <c r="BD685" s="6" t="s">
        <v>91</v>
      </c>
      <c r="BE685" s="6" t="s">
        <v>93</v>
      </c>
      <c r="BF685" s="6" t="s">
        <v>92</v>
      </c>
      <c r="BG685" s="6" t="s">
        <v>93</v>
      </c>
      <c r="BH685" s="6" t="s">
        <v>93</v>
      </c>
      <c r="BI685" s="6" t="s">
        <v>93</v>
      </c>
      <c r="BJ685" s="6" t="s">
        <v>93</v>
      </c>
      <c r="BK685" s="6" t="s">
        <v>94</v>
      </c>
      <c r="BL685" s="6" t="s">
        <v>94</v>
      </c>
      <c r="BM685" s="6" t="s">
        <v>109</v>
      </c>
      <c r="BN685" s="6" t="s">
        <v>125</v>
      </c>
      <c r="BO685" s="6" t="s">
        <v>78</v>
      </c>
      <c r="BP685" s="6" t="s">
        <v>687</v>
      </c>
    </row>
    <row r="686" spans="2:68">
      <c r="B686" s="6">
        <v>1707</v>
      </c>
      <c r="C686" s="6" t="s">
        <v>2581</v>
      </c>
      <c r="D686" s="6">
        <v>6</v>
      </c>
      <c r="E686" s="6" t="s">
        <v>68</v>
      </c>
      <c r="F686" s="6" t="s">
        <v>2582</v>
      </c>
      <c r="G686" s="6" t="s">
        <v>2581</v>
      </c>
      <c r="H686" s="6" t="s">
        <v>696</v>
      </c>
      <c r="I686" s="6">
        <v>2012</v>
      </c>
      <c r="J686" s="6" t="s">
        <v>697</v>
      </c>
      <c r="K686" s="6"/>
      <c r="L686" s="6"/>
      <c r="M686" s="6"/>
      <c r="N686" s="6"/>
      <c r="O686" s="6"/>
      <c r="P686" s="6"/>
      <c r="Q686" s="6"/>
      <c r="R686" s="6"/>
      <c r="S686" s="6"/>
      <c r="T686" s="6"/>
      <c r="U686" s="6"/>
      <c r="V686" s="6"/>
      <c r="W686" s="6"/>
      <c r="X686" s="6"/>
      <c r="Y686" s="6"/>
      <c r="Z686" s="6" t="s">
        <v>245</v>
      </c>
      <c r="AA686" s="6"/>
      <c r="AB686" s="6"/>
      <c r="AC686" s="6" t="s">
        <v>74</v>
      </c>
      <c r="AD686" s="6"/>
      <c r="AE686" s="6" t="s">
        <v>162</v>
      </c>
      <c r="AF686" s="6" t="s">
        <v>76</v>
      </c>
      <c r="AG686" s="6" t="s">
        <v>77</v>
      </c>
      <c r="AH686" s="6"/>
      <c r="AI686" s="6" t="s">
        <v>87</v>
      </c>
      <c r="AJ686" s="6" t="s">
        <v>79</v>
      </c>
      <c r="AK686" s="6" t="s">
        <v>80</v>
      </c>
      <c r="AL686" s="6"/>
      <c r="AM686" s="6" t="s">
        <v>222</v>
      </c>
      <c r="AN686" s="6" t="s">
        <v>664</v>
      </c>
      <c r="AO686" s="6" t="s">
        <v>104</v>
      </c>
      <c r="AP686" s="6" t="s">
        <v>104</v>
      </c>
      <c r="AQ686" s="6" t="s">
        <v>85</v>
      </c>
      <c r="AR686" s="6" t="s">
        <v>105</v>
      </c>
      <c r="AS686" s="6" t="s">
        <v>87</v>
      </c>
      <c r="AT686" s="6"/>
      <c r="AU686" s="6" t="s">
        <v>88</v>
      </c>
      <c r="AV686" s="6" t="s">
        <v>78</v>
      </c>
      <c r="AW686" s="6" t="s">
        <v>119</v>
      </c>
      <c r="AX686" s="6" t="s">
        <v>87</v>
      </c>
      <c r="AY686" s="6" t="s">
        <v>107</v>
      </c>
      <c r="AZ686" s="6" t="s">
        <v>170</v>
      </c>
      <c r="BA686" s="6" t="s">
        <v>170</v>
      </c>
      <c r="BB686" s="6" t="s">
        <v>665</v>
      </c>
      <c r="BC686" s="6" t="s">
        <v>698</v>
      </c>
      <c r="BD686" s="6" t="s">
        <v>144</v>
      </c>
      <c r="BE686" s="6" t="s">
        <v>92</v>
      </c>
      <c r="BF686" s="6" t="s">
        <v>123</v>
      </c>
      <c r="BG686" s="6" t="s">
        <v>92</v>
      </c>
      <c r="BH686" s="6" t="s">
        <v>92</v>
      </c>
      <c r="BI686" s="6" t="s">
        <v>92</v>
      </c>
      <c r="BJ686" s="6" t="s">
        <v>92</v>
      </c>
      <c r="BK686" s="6" t="s">
        <v>94</v>
      </c>
      <c r="BL686" s="6" t="s">
        <v>138</v>
      </c>
      <c r="BM686" s="6" t="s">
        <v>691</v>
      </c>
      <c r="BN686" s="6" t="s">
        <v>177</v>
      </c>
      <c r="BO686" s="6" t="s">
        <v>78</v>
      </c>
      <c r="BP686" s="6" t="s">
        <v>667</v>
      </c>
    </row>
    <row r="687" spans="2:68">
      <c r="B687" s="6">
        <v>1706</v>
      </c>
      <c r="C687" s="6" t="s">
        <v>2578</v>
      </c>
      <c r="D687" s="6">
        <v>6</v>
      </c>
      <c r="E687" s="6" t="s">
        <v>68</v>
      </c>
      <c r="F687" s="6" t="s">
        <v>2579</v>
      </c>
      <c r="G687" s="6" t="s">
        <v>2578</v>
      </c>
      <c r="H687" s="6" t="s">
        <v>2580</v>
      </c>
      <c r="I687" s="6">
        <v>2015</v>
      </c>
      <c r="J687" s="6" t="s">
        <v>697</v>
      </c>
      <c r="K687" s="6"/>
      <c r="L687" s="6"/>
      <c r="M687" s="6"/>
      <c r="N687" s="6"/>
      <c r="O687" s="6"/>
      <c r="P687" s="6"/>
      <c r="Q687" s="6"/>
      <c r="R687" s="6"/>
      <c r="S687" s="6"/>
      <c r="T687" s="6"/>
      <c r="U687" s="6"/>
      <c r="V687" s="6"/>
      <c r="W687" s="6"/>
      <c r="X687" s="6"/>
      <c r="Y687" s="6"/>
      <c r="Z687" s="6" t="s">
        <v>245</v>
      </c>
      <c r="AA687" s="6"/>
      <c r="AB687" s="6"/>
      <c r="AC687" s="6" t="s">
        <v>148</v>
      </c>
      <c r="AD687" s="6"/>
      <c r="AE687" s="6" t="s">
        <v>162</v>
      </c>
      <c r="AF687" s="6" t="s">
        <v>175</v>
      </c>
      <c r="AG687" s="6" t="s">
        <v>164</v>
      </c>
      <c r="AH687" s="6"/>
      <c r="AI687" s="6" t="s">
        <v>87</v>
      </c>
      <c r="AJ687" s="6" t="s">
        <v>165</v>
      </c>
      <c r="AK687" s="6" t="s">
        <v>80</v>
      </c>
      <c r="AL687" s="6"/>
      <c r="AM687" s="6" t="s">
        <v>81</v>
      </c>
      <c r="AN687" s="6" t="s">
        <v>657</v>
      </c>
      <c r="AO687" s="6" t="s">
        <v>83</v>
      </c>
      <c r="AP687" s="6" t="s">
        <v>136</v>
      </c>
      <c r="AQ687" s="6" t="s">
        <v>85</v>
      </c>
      <c r="AR687" s="6" t="s">
        <v>86</v>
      </c>
      <c r="AS687" s="6" t="s">
        <v>87</v>
      </c>
      <c r="AT687" s="6"/>
      <c r="AU687" s="6" t="s">
        <v>88</v>
      </c>
      <c r="AV687" s="6" t="s">
        <v>87</v>
      </c>
      <c r="AW687" s="6"/>
      <c r="AX687" s="6" t="s">
        <v>88</v>
      </c>
      <c r="AY687" s="6"/>
      <c r="AZ687" s="6" t="s">
        <v>89</v>
      </c>
      <c r="BA687" s="6" t="s">
        <v>89</v>
      </c>
      <c r="BB687" s="6" t="s">
        <v>659</v>
      </c>
      <c r="BC687" s="6" t="s">
        <v>659</v>
      </c>
      <c r="BD687" s="6" t="s">
        <v>91</v>
      </c>
      <c r="BE687" s="6" t="s">
        <v>93</v>
      </c>
      <c r="BF687" s="6" t="s">
        <v>92</v>
      </c>
      <c r="BG687" s="6" t="s">
        <v>93</v>
      </c>
      <c r="BH687" s="6" t="s">
        <v>92</v>
      </c>
      <c r="BI687" s="6" t="s">
        <v>93</v>
      </c>
      <c r="BJ687" s="6" t="s">
        <v>93</v>
      </c>
      <c r="BK687" s="6" t="s">
        <v>138</v>
      </c>
      <c r="BL687" s="6" t="s">
        <v>138</v>
      </c>
      <c r="BM687" s="6" t="s">
        <v>109</v>
      </c>
      <c r="BN687" s="6" t="s">
        <v>125</v>
      </c>
      <c r="BO687" s="6" t="s">
        <v>78</v>
      </c>
      <c r="BP687" s="6" t="s">
        <v>667</v>
      </c>
    </row>
    <row r="688" spans="2:68">
      <c r="B688" s="6">
        <v>1710</v>
      </c>
      <c r="C688" s="6" t="s">
        <v>2586</v>
      </c>
      <c r="D688" s="6">
        <v>6</v>
      </c>
      <c r="E688" s="6" t="s">
        <v>68</v>
      </c>
      <c r="F688" s="6" t="s">
        <v>2587</v>
      </c>
      <c r="G688" s="6" t="s">
        <v>2586</v>
      </c>
      <c r="H688" s="6" t="s">
        <v>1990</v>
      </c>
      <c r="I688" s="6">
        <v>2014</v>
      </c>
      <c r="J688" s="6" t="s">
        <v>126</v>
      </c>
      <c r="K688" s="6"/>
      <c r="L688" s="6"/>
      <c r="M688" s="6"/>
      <c r="N688" s="6"/>
      <c r="O688" s="6"/>
      <c r="P688" s="6" t="s">
        <v>391</v>
      </c>
      <c r="Q688" s="6"/>
      <c r="R688" s="6"/>
      <c r="S688" s="6"/>
      <c r="T688" s="6"/>
      <c r="U688" s="6"/>
      <c r="V688" s="6"/>
      <c r="W688" s="6"/>
      <c r="X688" s="6"/>
      <c r="Y688" s="6"/>
      <c r="Z688" s="6"/>
      <c r="AA688" s="6"/>
      <c r="AB688" s="6"/>
      <c r="AC688" s="6" t="s">
        <v>74</v>
      </c>
      <c r="AD688" s="6"/>
      <c r="AE688" s="6" t="s">
        <v>87</v>
      </c>
      <c r="AF688" s="6" t="s">
        <v>206</v>
      </c>
      <c r="AG688" s="6" t="s">
        <v>164</v>
      </c>
      <c r="AH688" s="6"/>
      <c r="AI688" s="6" t="s">
        <v>87</v>
      </c>
      <c r="AJ688" s="6" t="s">
        <v>116</v>
      </c>
      <c r="AK688" s="6" t="s">
        <v>102</v>
      </c>
      <c r="AL688" s="6"/>
      <c r="AM688" s="6"/>
      <c r="AN688" s="6" t="s">
        <v>657</v>
      </c>
      <c r="AO688" s="6" t="s">
        <v>104</v>
      </c>
      <c r="AP688" s="6" t="s">
        <v>104</v>
      </c>
      <c r="AQ688" s="6" t="s">
        <v>85</v>
      </c>
      <c r="AR688" s="6" t="s">
        <v>130</v>
      </c>
      <c r="AS688" s="6" t="s">
        <v>87</v>
      </c>
      <c r="AT688" s="6"/>
      <c r="AU688" s="6" t="s">
        <v>88</v>
      </c>
      <c r="AV688" s="6" t="s">
        <v>87</v>
      </c>
      <c r="AW688" s="6"/>
      <c r="AX688" s="6" t="s">
        <v>88</v>
      </c>
      <c r="AY688" s="6"/>
      <c r="AZ688" s="6" t="s">
        <v>89</v>
      </c>
      <c r="BA688" s="6" t="s">
        <v>89</v>
      </c>
      <c r="BB688" s="6" t="s">
        <v>665</v>
      </c>
      <c r="BC688" s="6" t="s">
        <v>659</v>
      </c>
      <c r="BD688" s="6" t="s">
        <v>91</v>
      </c>
      <c r="BE688" s="6" t="s">
        <v>92</v>
      </c>
      <c r="BF688" s="6" t="s">
        <v>92</v>
      </c>
      <c r="BG688" s="6" t="s">
        <v>92</v>
      </c>
      <c r="BH688" s="6" t="s">
        <v>92</v>
      </c>
      <c r="BI688" s="6" t="s">
        <v>123</v>
      </c>
      <c r="BJ688" s="6" t="s">
        <v>92</v>
      </c>
      <c r="BK688" s="6" t="s">
        <v>94</v>
      </c>
      <c r="BL688" s="6" t="s">
        <v>138</v>
      </c>
      <c r="BM688" s="6" t="s">
        <v>109</v>
      </c>
      <c r="BN688" s="6" t="s">
        <v>125</v>
      </c>
      <c r="BO688" s="6" t="s">
        <v>78</v>
      </c>
      <c r="BP688" s="6" t="s">
        <v>677</v>
      </c>
    </row>
    <row r="689" spans="2:68">
      <c r="B689" s="6">
        <v>1709</v>
      </c>
      <c r="C689" s="6" t="s">
        <v>2583</v>
      </c>
      <c r="D689" s="6">
        <v>6</v>
      </c>
      <c r="E689" s="6" t="s">
        <v>68</v>
      </c>
      <c r="F689" s="6" t="s">
        <v>2584</v>
      </c>
      <c r="G689" s="6" t="s">
        <v>2583</v>
      </c>
      <c r="H689" s="6" t="s">
        <v>2585</v>
      </c>
      <c r="I689" s="6">
        <v>2013</v>
      </c>
      <c r="J689" s="6" t="s">
        <v>697</v>
      </c>
      <c r="K689" s="6"/>
      <c r="L689" s="6"/>
      <c r="M689" s="6"/>
      <c r="N689" s="6"/>
      <c r="O689" s="6"/>
      <c r="P689" s="6"/>
      <c r="Q689" s="6"/>
      <c r="R689" s="6"/>
      <c r="S689" s="6"/>
      <c r="T689" s="6"/>
      <c r="U689" s="6"/>
      <c r="V689" s="6"/>
      <c r="W689" s="6"/>
      <c r="X689" s="6"/>
      <c r="Y689" s="6"/>
      <c r="Z689" s="6" t="s">
        <v>245</v>
      </c>
      <c r="AA689" s="6"/>
      <c r="AB689" s="6"/>
      <c r="AC689" s="6" t="s">
        <v>74</v>
      </c>
      <c r="AD689" s="6"/>
      <c r="AE689" s="6" t="s">
        <v>162</v>
      </c>
      <c r="AF689" s="6" t="s">
        <v>76</v>
      </c>
      <c r="AG689" s="6" t="s">
        <v>164</v>
      </c>
      <c r="AH689" s="6"/>
      <c r="AI689" s="6" t="s">
        <v>87</v>
      </c>
      <c r="AJ689" s="6" t="s">
        <v>79</v>
      </c>
      <c r="AK689" s="6" t="s">
        <v>80</v>
      </c>
      <c r="AL689" s="6"/>
      <c r="AM689" s="6" t="s">
        <v>81</v>
      </c>
      <c r="AN689" s="6" t="s">
        <v>705</v>
      </c>
      <c r="AO689" s="6" t="s">
        <v>83</v>
      </c>
      <c r="AP689" s="6" t="s">
        <v>104</v>
      </c>
      <c r="AQ689" s="6" t="s">
        <v>196</v>
      </c>
      <c r="AR689" s="6" t="s">
        <v>86</v>
      </c>
      <c r="AS689" s="6" t="s">
        <v>87</v>
      </c>
      <c r="AT689" s="6"/>
      <c r="AU689" s="6" t="s">
        <v>88</v>
      </c>
      <c r="AV689" s="6" t="s">
        <v>78</v>
      </c>
      <c r="AW689" s="6" t="s">
        <v>158</v>
      </c>
      <c r="AX689" s="6" t="s">
        <v>87</v>
      </c>
      <c r="AY689" s="6" t="s">
        <v>107</v>
      </c>
      <c r="AZ689" s="6" t="s">
        <v>170</v>
      </c>
      <c r="BA689" s="6" t="s">
        <v>170</v>
      </c>
      <c r="BB689" s="6" t="s">
        <v>230</v>
      </c>
      <c r="BC689" s="6" t="s">
        <v>659</v>
      </c>
      <c r="BD689" s="6" t="s">
        <v>91</v>
      </c>
      <c r="BE689" s="6" t="s">
        <v>93</v>
      </c>
      <c r="BF689" s="6" t="s">
        <v>92</v>
      </c>
      <c r="BG689" s="6" t="s">
        <v>93</v>
      </c>
      <c r="BH689" s="6" t="s">
        <v>92</v>
      </c>
      <c r="BI689" s="6" t="s">
        <v>92</v>
      </c>
      <c r="BJ689" s="6" t="s">
        <v>93</v>
      </c>
      <c r="BK689" s="6" t="s">
        <v>138</v>
      </c>
      <c r="BL689" s="6" t="s">
        <v>138</v>
      </c>
      <c r="BM689" s="6" t="s">
        <v>691</v>
      </c>
      <c r="BN689" s="6" t="s">
        <v>177</v>
      </c>
      <c r="BO689" s="6" t="s">
        <v>78</v>
      </c>
      <c r="BP689" s="6" t="s">
        <v>677</v>
      </c>
    </row>
    <row r="690" spans="2:68">
      <c r="B690" s="6">
        <v>1711</v>
      </c>
      <c r="C690" s="6" t="s">
        <v>2588</v>
      </c>
      <c r="D690" s="6">
        <v>6</v>
      </c>
      <c r="E690" s="6" t="s">
        <v>68</v>
      </c>
      <c r="F690" s="6" t="s">
        <v>2589</v>
      </c>
      <c r="G690" s="6" t="s">
        <v>2588</v>
      </c>
      <c r="H690" s="6" t="s">
        <v>2590</v>
      </c>
      <c r="I690" s="6">
        <v>2014</v>
      </c>
      <c r="J690" s="6" t="s">
        <v>154</v>
      </c>
      <c r="K690" s="6"/>
      <c r="L690" s="6"/>
      <c r="M690" s="6"/>
      <c r="N690" s="6"/>
      <c r="O690" s="6"/>
      <c r="P690" s="6"/>
      <c r="Q690" s="6"/>
      <c r="R690" s="6"/>
      <c r="S690" s="6"/>
      <c r="T690" s="6"/>
      <c r="U690" s="6"/>
      <c r="V690" s="6"/>
      <c r="W690" s="6"/>
      <c r="X690" s="6"/>
      <c r="Y690" s="6" t="s">
        <v>99</v>
      </c>
      <c r="Z690" s="6"/>
      <c r="AA690" s="6"/>
      <c r="AB690" s="6"/>
      <c r="AC690" s="6" t="s">
        <v>135</v>
      </c>
      <c r="AD690" s="6"/>
      <c r="AE690" s="6"/>
      <c r="AF690" s="6"/>
      <c r="AG690" s="6"/>
      <c r="AH690" s="6"/>
      <c r="AI690" s="6" t="s">
        <v>88</v>
      </c>
      <c r="AJ690" s="6"/>
      <c r="AK690" s="6"/>
      <c r="AL690" s="6"/>
      <c r="AM690" s="6"/>
      <c r="AN690" s="6"/>
      <c r="AO690" s="6" t="s">
        <v>128</v>
      </c>
      <c r="AP690" s="6" t="s">
        <v>104</v>
      </c>
      <c r="AQ690" s="6" t="s">
        <v>102</v>
      </c>
      <c r="AR690" s="6" t="s">
        <v>102</v>
      </c>
      <c r="AS690" s="6" t="s">
        <v>87</v>
      </c>
      <c r="AT690" s="6"/>
      <c r="AU690" s="6" t="s">
        <v>88</v>
      </c>
      <c r="AV690" s="6" t="s">
        <v>78</v>
      </c>
      <c r="AW690" s="6" t="s">
        <v>158</v>
      </c>
      <c r="AX690" s="6" t="s">
        <v>87</v>
      </c>
      <c r="AY690" s="6" t="s">
        <v>159</v>
      </c>
      <c r="AZ690" s="6" t="s">
        <v>89</v>
      </c>
      <c r="BA690" s="6" t="s">
        <v>89</v>
      </c>
      <c r="BB690" s="6" t="s">
        <v>658</v>
      </c>
      <c r="BC690" s="6" t="s">
        <v>658</v>
      </c>
      <c r="BD690" s="6" t="s">
        <v>137</v>
      </c>
      <c r="BE690" s="6" t="s">
        <v>93</v>
      </c>
      <c r="BF690" s="6" t="s">
        <v>93</v>
      </c>
      <c r="BG690" s="6" t="s">
        <v>92</v>
      </c>
      <c r="BH690" s="6" t="s">
        <v>92</v>
      </c>
      <c r="BI690" s="6" t="s">
        <v>122</v>
      </c>
      <c r="BJ690" s="6" t="s">
        <v>92</v>
      </c>
      <c r="BK690" s="6" t="s">
        <v>94</v>
      </c>
      <c r="BL690" s="6" t="s">
        <v>94</v>
      </c>
      <c r="BM690" s="6" t="s">
        <v>691</v>
      </c>
      <c r="BN690" s="6" t="s">
        <v>125</v>
      </c>
      <c r="BO690" s="6" t="s">
        <v>78</v>
      </c>
      <c r="BP690" s="6" t="s">
        <v>687</v>
      </c>
    </row>
    <row r="691" spans="2:68">
      <c r="B691" s="6">
        <v>1712</v>
      </c>
      <c r="C691" s="6" t="s">
        <v>2591</v>
      </c>
      <c r="D691" s="6">
        <v>6</v>
      </c>
      <c r="E691" s="6" t="s">
        <v>68</v>
      </c>
      <c r="F691" s="6" t="s">
        <v>2592</v>
      </c>
      <c r="G691" s="6" t="s">
        <v>2591</v>
      </c>
      <c r="H691" s="6" t="s">
        <v>2593</v>
      </c>
      <c r="I691" s="6">
        <v>2014</v>
      </c>
      <c r="J691" s="6" t="s">
        <v>697</v>
      </c>
      <c r="K691" s="6"/>
      <c r="L691" s="6"/>
      <c r="M691" s="6"/>
      <c r="N691" s="6"/>
      <c r="O691" s="6"/>
      <c r="P691" s="6"/>
      <c r="Q691" s="6"/>
      <c r="R691" s="6"/>
      <c r="S691" s="6"/>
      <c r="T691" s="6"/>
      <c r="U691" s="6"/>
      <c r="V691" s="6"/>
      <c r="W691" s="6"/>
      <c r="X691" s="6"/>
      <c r="Y691" s="6"/>
      <c r="Z691" s="6" t="s">
        <v>245</v>
      </c>
      <c r="AA691" s="6"/>
      <c r="AB691" s="6"/>
      <c r="AC691" s="6" t="s">
        <v>135</v>
      </c>
      <c r="AD691" s="6"/>
      <c r="AE691" s="6"/>
      <c r="AF691" s="6"/>
      <c r="AG691" s="6"/>
      <c r="AH691" s="6"/>
      <c r="AI691" s="6" t="s">
        <v>88</v>
      </c>
      <c r="AJ691" s="6"/>
      <c r="AK691" s="6"/>
      <c r="AL691" s="6"/>
      <c r="AM691" s="6"/>
      <c r="AN691" s="6"/>
      <c r="AO691" s="6" t="s">
        <v>104</v>
      </c>
      <c r="AP691" s="6" t="s">
        <v>104</v>
      </c>
      <c r="AQ691" s="6" t="s">
        <v>176</v>
      </c>
      <c r="AR691" s="6" t="s">
        <v>105</v>
      </c>
      <c r="AS691" s="6" t="s">
        <v>87</v>
      </c>
      <c r="AT691" s="6"/>
      <c r="AU691" s="6" t="s">
        <v>88</v>
      </c>
      <c r="AV691" s="6" t="s">
        <v>78</v>
      </c>
      <c r="AW691" s="6" t="s">
        <v>119</v>
      </c>
      <c r="AX691" s="6" t="s">
        <v>87</v>
      </c>
      <c r="AY691" s="6" t="s">
        <v>107</v>
      </c>
      <c r="AZ691" s="6" t="s">
        <v>170</v>
      </c>
      <c r="BA691" s="6" t="s">
        <v>170</v>
      </c>
      <c r="BB691" s="6" t="s">
        <v>659</v>
      </c>
      <c r="BC691" s="6" t="s">
        <v>659</v>
      </c>
      <c r="BD691" s="6" t="s">
        <v>91</v>
      </c>
      <c r="BE691" s="6" t="s">
        <v>92</v>
      </c>
      <c r="BF691" s="6" t="s">
        <v>92</v>
      </c>
      <c r="BG691" s="6" t="s">
        <v>93</v>
      </c>
      <c r="BH691" s="6" t="s">
        <v>93</v>
      </c>
      <c r="BI691" s="6" t="s">
        <v>92</v>
      </c>
      <c r="BJ691" s="6" t="s">
        <v>92</v>
      </c>
      <c r="BK691" s="6" t="s">
        <v>94</v>
      </c>
      <c r="BL691" s="6" t="s">
        <v>94</v>
      </c>
      <c r="BM691" s="6" t="s">
        <v>672</v>
      </c>
      <c r="BN691" s="6" t="s">
        <v>192</v>
      </c>
      <c r="BO691" s="6" t="s">
        <v>78</v>
      </c>
      <c r="BP691" s="6" t="s">
        <v>660</v>
      </c>
    </row>
    <row r="692" spans="2:68">
      <c r="B692" s="6">
        <v>1714</v>
      </c>
      <c r="C692" s="6" t="s">
        <v>2594</v>
      </c>
      <c r="D692" s="6">
        <v>6</v>
      </c>
      <c r="E692" s="6" t="s">
        <v>68</v>
      </c>
      <c r="F692" s="6" t="s">
        <v>2595</v>
      </c>
      <c r="G692" s="6" t="s">
        <v>2594</v>
      </c>
      <c r="H692" s="6" t="s">
        <v>2596</v>
      </c>
      <c r="I692" s="6">
        <v>2013</v>
      </c>
      <c r="J692" s="6" t="s">
        <v>126</v>
      </c>
      <c r="K692" s="6"/>
      <c r="L692" s="6"/>
      <c r="M692" s="6"/>
      <c r="N692" s="6"/>
      <c r="O692" s="6"/>
      <c r="P692" s="6" t="s">
        <v>569</v>
      </c>
      <c r="Q692" s="6"/>
      <c r="R692" s="6"/>
      <c r="S692" s="6"/>
      <c r="T692" s="6"/>
      <c r="U692" s="6"/>
      <c r="V692" s="6"/>
      <c r="W692" s="6"/>
      <c r="X692" s="6"/>
      <c r="Y692" s="6"/>
      <c r="Z692" s="6"/>
      <c r="AA692" s="6"/>
      <c r="AB692" s="6"/>
      <c r="AC692" s="6" t="s">
        <v>135</v>
      </c>
      <c r="AD692" s="6"/>
      <c r="AE692" s="6"/>
      <c r="AF692" s="6"/>
      <c r="AG692" s="6"/>
      <c r="AH692" s="6"/>
      <c r="AI692" s="6" t="s">
        <v>88</v>
      </c>
      <c r="AJ692" s="6"/>
      <c r="AK692" s="6"/>
      <c r="AL692" s="6"/>
      <c r="AM692" s="6"/>
      <c r="AN692" s="6"/>
      <c r="AO692" s="6" t="s">
        <v>104</v>
      </c>
      <c r="AP692" s="6" t="s">
        <v>83</v>
      </c>
      <c r="AQ692" s="6" t="s">
        <v>196</v>
      </c>
      <c r="AR692" s="6" t="s">
        <v>105</v>
      </c>
      <c r="AS692" s="6" t="s">
        <v>87</v>
      </c>
      <c r="AT692" s="6"/>
      <c r="AU692" s="6" t="s">
        <v>88</v>
      </c>
      <c r="AV692" s="6" t="s">
        <v>78</v>
      </c>
      <c r="AW692" s="6" t="s">
        <v>119</v>
      </c>
      <c r="AX692" s="6" t="s">
        <v>87</v>
      </c>
      <c r="AY692" s="6" t="s">
        <v>107</v>
      </c>
      <c r="AZ692" s="6" t="s">
        <v>185</v>
      </c>
      <c r="BA692" s="6" t="s">
        <v>89</v>
      </c>
      <c r="BB692" s="6" t="s">
        <v>659</v>
      </c>
      <c r="BC692" s="6" t="s">
        <v>659</v>
      </c>
      <c r="BD692" s="6" t="s">
        <v>144</v>
      </c>
      <c r="BE692" s="6" t="s">
        <v>93</v>
      </c>
      <c r="BF692" s="6" t="s">
        <v>92</v>
      </c>
      <c r="BG692" s="6" t="s">
        <v>93</v>
      </c>
      <c r="BH692" s="6" t="s">
        <v>93</v>
      </c>
      <c r="BI692" s="6" t="s">
        <v>93</v>
      </c>
      <c r="BJ692" s="6" t="s">
        <v>93</v>
      </c>
      <c r="BK692" s="6" t="s">
        <v>138</v>
      </c>
      <c r="BL692" s="6" t="s">
        <v>138</v>
      </c>
      <c r="BM692" s="6" t="s">
        <v>691</v>
      </c>
      <c r="BN692" s="6" t="s">
        <v>192</v>
      </c>
      <c r="BO692" s="6" t="s">
        <v>78</v>
      </c>
      <c r="BP692" s="6" t="s">
        <v>660</v>
      </c>
    </row>
    <row r="693" spans="2:68">
      <c r="B693" s="6">
        <v>1716</v>
      </c>
      <c r="C693" s="6" t="s">
        <v>2597</v>
      </c>
      <c r="D693" s="6">
        <v>6</v>
      </c>
      <c r="E693" s="6" t="s">
        <v>68</v>
      </c>
      <c r="F693" s="6" t="s">
        <v>2598</v>
      </c>
      <c r="G693" s="6" t="s">
        <v>2597</v>
      </c>
      <c r="H693" s="6" t="s">
        <v>2599</v>
      </c>
      <c r="I693" s="6">
        <v>2012</v>
      </c>
      <c r="J693" s="6" t="s">
        <v>697</v>
      </c>
      <c r="K693" s="6"/>
      <c r="L693" s="6"/>
      <c r="M693" s="6"/>
      <c r="N693" s="6"/>
      <c r="O693" s="6"/>
      <c r="P693" s="6"/>
      <c r="Q693" s="6"/>
      <c r="R693" s="6"/>
      <c r="S693" s="6"/>
      <c r="T693" s="6"/>
      <c r="U693" s="6"/>
      <c r="V693" s="6"/>
      <c r="W693" s="6"/>
      <c r="X693" s="6"/>
      <c r="Y693" s="6"/>
      <c r="Z693" s="6" t="s">
        <v>245</v>
      </c>
      <c r="AA693" s="6"/>
      <c r="AB693" s="6"/>
      <c r="AC693" s="6" t="s">
        <v>74</v>
      </c>
      <c r="AD693" s="6"/>
      <c r="AE693" s="6" t="s">
        <v>162</v>
      </c>
      <c r="AF693" s="6" t="s">
        <v>76</v>
      </c>
      <c r="AG693" s="6" t="s">
        <v>77</v>
      </c>
      <c r="AH693" s="6"/>
      <c r="AI693" s="6" t="s">
        <v>87</v>
      </c>
      <c r="AJ693" s="6" t="s">
        <v>79</v>
      </c>
      <c r="AK693" s="6" t="s">
        <v>80</v>
      </c>
      <c r="AL693" s="6"/>
      <c r="AM693" s="6" t="s">
        <v>81</v>
      </c>
      <c r="AN693" s="6" t="s">
        <v>739</v>
      </c>
      <c r="AO693" s="6" t="s">
        <v>104</v>
      </c>
      <c r="AP693" s="6" t="s">
        <v>83</v>
      </c>
      <c r="AQ693" s="6" t="s">
        <v>196</v>
      </c>
      <c r="AR693" s="6" t="s">
        <v>86</v>
      </c>
      <c r="AS693" s="6" t="s">
        <v>87</v>
      </c>
      <c r="AT693" s="6"/>
      <c r="AU693" s="6" t="s">
        <v>88</v>
      </c>
      <c r="AV693" s="6" t="s">
        <v>78</v>
      </c>
      <c r="AW693" s="6" t="s">
        <v>119</v>
      </c>
      <c r="AX693" s="6" t="s">
        <v>87</v>
      </c>
      <c r="AY693" s="6" t="s">
        <v>107</v>
      </c>
      <c r="AZ693" s="6" t="s">
        <v>170</v>
      </c>
      <c r="BA693" s="6" t="s">
        <v>170</v>
      </c>
      <c r="BB693" s="6" t="s">
        <v>698</v>
      </c>
      <c r="BC693" s="6" t="s">
        <v>659</v>
      </c>
      <c r="BD693" s="6" t="s">
        <v>91</v>
      </c>
      <c r="BE693" s="6" t="s">
        <v>93</v>
      </c>
      <c r="BF693" s="6" t="s">
        <v>92</v>
      </c>
      <c r="BG693" s="6" t="s">
        <v>93</v>
      </c>
      <c r="BH693" s="6" t="s">
        <v>93</v>
      </c>
      <c r="BI693" s="6" t="s">
        <v>92</v>
      </c>
      <c r="BJ693" s="6" t="s">
        <v>93</v>
      </c>
      <c r="BK693" s="6" t="s">
        <v>94</v>
      </c>
      <c r="BL693" s="6" t="s">
        <v>94</v>
      </c>
      <c r="BM693" s="6" t="s">
        <v>691</v>
      </c>
      <c r="BN693" s="6" t="s">
        <v>177</v>
      </c>
      <c r="BO693" s="6" t="s">
        <v>78</v>
      </c>
      <c r="BP693" s="6" t="s">
        <v>667</v>
      </c>
    </row>
    <row r="694" spans="2:68">
      <c r="B694" s="6">
        <v>1717</v>
      </c>
      <c r="C694" s="6" t="s">
        <v>2600</v>
      </c>
      <c r="D694" s="6">
        <v>6</v>
      </c>
      <c r="E694" s="6" t="s">
        <v>68</v>
      </c>
      <c r="F694" s="6" t="s">
        <v>2601</v>
      </c>
      <c r="G694" s="6" t="s">
        <v>2600</v>
      </c>
      <c r="H694" s="6" t="s">
        <v>2602</v>
      </c>
      <c r="I694" s="6">
        <v>2015</v>
      </c>
      <c r="J694" s="6" t="s">
        <v>697</v>
      </c>
      <c r="K694" s="6"/>
      <c r="L694" s="6"/>
      <c r="M694" s="6"/>
      <c r="N694" s="6"/>
      <c r="O694" s="6"/>
      <c r="P694" s="6"/>
      <c r="Q694" s="6"/>
      <c r="R694" s="6"/>
      <c r="S694" s="6"/>
      <c r="T694" s="6"/>
      <c r="U694" s="6"/>
      <c r="V694" s="6"/>
      <c r="W694" s="6"/>
      <c r="X694" s="6"/>
      <c r="Y694" s="6"/>
      <c r="Z694" s="6" t="s">
        <v>916</v>
      </c>
      <c r="AA694" s="6"/>
      <c r="AB694" s="6"/>
      <c r="AC694" s="6" t="s">
        <v>156</v>
      </c>
      <c r="AD694" s="6" t="s">
        <v>2603</v>
      </c>
      <c r="AE694" s="6"/>
      <c r="AF694" s="6"/>
      <c r="AG694" s="6"/>
      <c r="AH694" s="6"/>
      <c r="AI694" s="6" t="s">
        <v>88</v>
      </c>
      <c r="AJ694" s="6"/>
      <c r="AK694" s="6"/>
      <c r="AL694" s="6"/>
      <c r="AM694" s="6"/>
      <c r="AN694" s="6"/>
      <c r="AO694" s="6" t="s">
        <v>83</v>
      </c>
      <c r="AP694" s="6" t="s">
        <v>83</v>
      </c>
      <c r="AQ694" s="6" t="s">
        <v>196</v>
      </c>
      <c r="AR694" s="6" t="s">
        <v>105</v>
      </c>
      <c r="AS694" s="6" t="s">
        <v>87</v>
      </c>
      <c r="AT694" s="6"/>
      <c r="AU694" s="6" t="s">
        <v>88</v>
      </c>
      <c r="AV694" s="6" t="s">
        <v>78</v>
      </c>
      <c r="AW694" s="6" t="s">
        <v>119</v>
      </c>
      <c r="AX694" s="6" t="s">
        <v>87</v>
      </c>
      <c r="AY694" s="6" t="s">
        <v>107</v>
      </c>
      <c r="AZ694" s="6" t="s">
        <v>170</v>
      </c>
      <c r="BA694" s="6" t="s">
        <v>170</v>
      </c>
      <c r="BB694" s="6" t="s">
        <v>659</v>
      </c>
      <c r="BC694" s="6" t="s">
        <v>659</v>
      </c>
      <c r="BD694" s="6" t="s">
        <v>144</v>
      </c>
      <c r="BE694" s="6" t="s">
        <v>93</v>
      </c>
      <c r="BF694" s="6" t="s">
        <v>122</v>
      </c>
      <c r="BG694" s="6" t="s">
        <v>93</v>
      </c>
      <c r="BH694" s="6" t="s">
        <v>93</v>
      </c>
      <c r="BI694" s="6" t="s">
        <v>93</v>
      </c>
      <c r="BJ694" s="6" t="s">
        <v>93</v>
      </c>
      <c r="BK694" s="6" t="s">
        <v>138</v>
      </c>
      <c r="BL694" s="6" t="s">
        <v>94</v>
      </c>
      <c r="BM694" s="6" t="s">
        <v>691</v>
      </c>
      <c r="BN694" s="6" t="s">
        <v>192</v>
      </c>
      <c r="BO694" s="6" t="s">
        <v>78</v>
      </c>
      <c r="BP694" s="6" t="s">
        <v>677</v>
      </c>
    </row>
    <row r="695" spans="2:68">
      <c r="B695" s="6">
        <v>1718</v>
      </c>
      <c r="C695" s="6" t="s">
        <v>2604</v>
      </c>
      <c r="D695" s="6">
        <v>6</v>
      </c>
      <c r="E695" s="6" t="s">
        <v>68</v>
      </c>
      <c r="F695" s="6" t="s">
        <v>2605</v>
      </c>
      <c r="G695" s="6" t="s">
        <v>2604</v>
      </c>
      <c r="H695" s="6" t="s">
        <v>2606</v>
      </c>
      <c r="I695" s="6">
        <v>2015</v>
      </c>
      <c r="J695" s="6" t="s">
        <v>697</v>
      </c>
      <c r="K695" s="6"/>
      <c r="L695" s="6"/>
      <c r="M695" s="6"/>
      <c r="N695" s="6"/>
      <c r="O695" s="6"/>
      <c r="P695" s="6"/>
      <c r="Q695" s="6"/>
      <c r="R695" s="6"/>
      <c r="S695" s="6"/>
      <c r="T695" s="6"/>
      <c r="U695" s="6"/>
      <c r="V695" s="6"/>
      <c r="W695" s="6"/>
      <c r="X695" s="6"/>
      <c r="Y695" s="6"/>
      <c r="Z695" s="6" t="s">
        <v>245</v>
      </c>
      <c r="AA695" s="6"/>
      <c r="AB695" s="6"/>
      <c r="AC695" s="6" t="s">
        <v>135</v>
      </c>
      <c r="AD695" s="6"/>
      <c r="AE695" s="6"/>
      <c r="AF695" s="6"/>
      <c r="AG695" s="6"/>
      <c r="AH695" s="6"/>
      <c r="AI695" s="6" t="s">
        <v>88</v>
      </c>
      <c r="AJ695" s="6"/>
      <c r="AK695" s="6"/>
      <c r="AL695" s="6"/>
      <c r="AM695" s="6"/>
      <c r="AN695" s="6"/>
      <c r="AO695" s="6" t="s">
        <v>136</v>
      </c>
      <c r="AP695" s="6" t="s">
        <v>84</v>
      </c>
      <c r="AQ695" s="6" t="s">
        <v>118</v>
      </c>
      <c r="AR695" s="6" t="s">
        <v>105</v>
      </c>
      <c r="AS695" s="6" t="s">
        <v>87</v>
      </c>
      <c r="AT695" s="6"/>
      <c r="AU695" s="6" t="s">
        <v>88</v>
      </c>
      <c r="AV695" s="6" t="s">
        <v>78</v>
      </c>
      <c r="AW695" s="6" t="s">
        <v>158</v>
      </c>
      <c r="AX695" s="6" t="s">
        <v>87</v>
      </c>
      <c r="AY695" s="6" t="s">
        <v>107</v>
      </c>
      <c r="AZ695" s="6" t="s">
        <v>170</v>
      </c>
      <c r="BA695" s="6" t="s">
        <v>170</v>
      </c>
      <c r="BB695" s="6" t="s">
        <v>230</v>
      </c>
      <c r="BC695" s="6" t="s">
        <v>230</v>
      </c>
      <c r="BD695" s="6" t="s">
        <v>91</v>
      </c>
      <c r="BE695" s="6" t="s">
        <v>92</v>
      </c>
      <c r="BF695" s="6" t="s">
        <v>92</v>
      </c>
      <c r="BG695" s="6" t="s">
        <v>92</v>
      </c>
      <c r="BH695" s="6" t="s">
        <v>92</v>
      </c>
      <c r="BI695" s="6" t="s">
        <v>92</v>
      </c>
      <c r="BJ695" s="6" t="s">
        <v>93</v>
      </c>
      <c r="BK695" s="6" t="s">
        <v>94</v>
      </c>
      <c r="BL695" s="6" t="s">
        <v>138</v>
      </c>
      <c r="BM695" s="6" t="s">
        <v>691</v>
      </c>
      <c r="BN695" s="6" t="s">
        <v>192</v>
      </c>
      <c r="BO695" s="6" t="s">
        <v>78</v>
      </c>
      <c r="BP695" s="6" t="s">
        <v>156</v>
      </c>
    </row>
    <row r="696" spans="2:68">
      <c r="B696" s="6">
        <v>1720</v>
      </c>
      <c r="C696" s="6" t="s">
        <v>2607</v>
      </c>
      <c r="D696" s="6">
        <v>6</v>
      </c>
      <c r="E696" s="6" t="s">
        <v>68</v>
      </c>
      <c r="F696" s="6" t="s">
        <v>2608</v>
      </c>
      <c r="G696" s="6" t="s">
        <v>2607</v>
      </c>
      <c r="H696" s="6" t="s">
        <v>2609</v>
      </c>
      <c r="I696" s="6">
        <v>2015</v>
      </c>
      <c r="J696" s="6" t="s">
        <v>697</v>
      </c>
      <c r="K696" s="6"/>
      <c r="L696" s="6"/>
      <c r="M696" s="6"/>
      <c r="N696" s="6"/>
      <c r="O696" s="6"/>
      <c r="P696" s="6"/>
      <c r="Q696" s="6"/>
      <c r="R696" s="6"/>
      <c r="S696" s="6"/>
      <c r="T696" s="6"/>
      <c r="U696" s="6"/>
      <c r="V696" s="6"/>
      <c r="W696" s="6"/>
      <c r="X696" s="6"/>
      <c r="Y696" s="6"/>
      <c r="Z696" s="6" t="s">
        <v>245</v>
      </c>
      <c r="AA696" s="6"/>
      <c r="AB696" s="6"/>
      <c r="AC696" s="6" t="s">
        <v>74</v>
      </c>
      <c r="AD696" s="6"/>
      <c r="AE696" s="6" t="s">
        <v>162</v>
      </c>
      <c r="AF696" s="6" t="s">
        <v>175</v>
      </c>
      <c r="AG696" s="6" t="s">
        <v>164</v>
      </c>
      <c r="AH696" s="6"/>
      <c r="AI696" s="6" t="s">
        <v>87</v>
      </c>
      <c r="AJ696" s="6" t="s">
        <v>165</v>
      </c>
      <c r="AK696" s="6" t="s">
        <v>80</v>
      </c>
      <c r="AL696" s="6"/>
      <c r="AM696" s="6" t="s">
        <v>222</v>
      </c>
      <c r="AN696" s="6" t="s">
        <v>657</v>
      </c>
      <c r="AO696" s="6" t="s">
        <v>83</v>
      </c>
      <c r="AP696" s="6" t="s">
        <v>104</v>
      </c>
      <c r="AQ696" s="6" t="s">
        <v>85</v>
      </c>
      <c r="AR696" s="6" t="s">
        <v>105</v>
      </c>
      <c r="AS696" s="6" t="s">
        <v>87</v>
      </c>
      <c r="AT696" s="6"/>
      <c r="AU696" s="6" t="s">
        <v>88</v>
      </c>
      <c r="AV696" s="6" t="s">
        <v>78</v>
      </c>
      <c r="AW696" s="6" t="s">
        <v>119</v>
      </c>
      <c r="AX696" s="6" t="s">
        <v>87</v>
      </c>
      <c r="AY696" s="6" t="s">
        <v>107</v>
      </c>
      <c r="AZ696" s="6" t="s">
        <v>170</v>
      </c>
      <c r="BA696" s="6" t="s">
        <v>170</v>
      </c>
      <c r="BB696" s="6" t="s">
        <v>658</v>
      </c>
      <c r="BC696" s="6" t="s">
        <v>665</v>
      </c>
      <c r="BD696" s="6" t="s">
        <v>144</v>
      </c>
      <c r="BE696" s="6" t="s">
        <v>93</v>
      </c>
      <c r="BF696" s="6" t="s">
        <v>93</v>
      </c>
      <c r="BG696" s="6" t="s">
        <v>93</v>
      </c>
      <c r="BH696" s="6" t="s">
        <v>93</v>
      </c>
      <c r="BI696" s="6" t="s">
        <v>93</v>
      </c>
      <c r="BJ696" s="6" t="s">
        <v>93</v>
      </c>
      <c r="BK696" s="6" t="s">
        <v>94</v>
      </c>
      <c r="BL696" s="6" t="s">
        <v>94</v>
      </c>
      <c r="BM696" s="6" t="s">
        <v>691</v>
      </c>
      <c r="BN696" s="6" t="s">
        <v>125</v>
      </c>
      <c r="BO696" s="6" t="s">
        <v>78</v>
      </c>
      <c r="BP696" s="6" t="s">
        <v>687</v>
      </c>
    </row>
    <row r="697" spans="2:68">
      <c r="B697" s="6">
        <v>1723</v>
      </c>
      <c r="C697" s="6" t="s">
        <v>2610</v>
      </c>
      <c r="D697" s="6">
        <v>6</v>
      </c>
      <c r="E697" s="6" t="s">
        <v>68</v>
      </c>
      <c r="F697" s="6" t="s">
        <v>2611</v>
      </c>
      <c r="G697" s="6" t="s">
        <v>2610</v>
      </c>
      <c r="H697" s="6" t="s">
        <v>827</v>
      </c>
      <c r="I697" s="6">
        <v>1996</v>
      </c>
      <c r="J697" s="6" t="s">
        <v>95</v>
      </c>
      <c r="K697" s="6"/>
      <c r="L697" s="6"/>
      <c r="M697" s="6"/>
      <c r="N697" s="6"/>
      <c r="O697" s="6"/>
      <c r="P697" s="6"/>
      <c r="Q697" s="6"/>
      <c r="R697" s="6"/>
      <c r="S697" s="6"/>
      <c r="T697" s="6"/>
      <c r="U697" s="6"/>
      <c r="V697" s="6"/>
      <c r="W697" s="6"/>
      <c r="X697" s="6"/>
      <c r="Y697" s="6"/>
      <c r="Z697" s="6"/>
      <c r="AA697" s="6" t="s">
        <v>684</v>
      </c>
      <c r="AB697" s="6"/>
      <c r="AC697" s="6" t="s">
        <v>148</v>
      </c>
      <c r="AD697" s="6"/>
      <c r="AE697" s="6" t="s">
        <v>87</v>
      </c>
      <c r="AF697" s="6" t="s">
        <v>175</v>
      </c>
      <c r="AG697" s="6" t="s">
        <v>164</v>
      </c>
      <c r="AH697" s="6"/>
      <c r="AI697" s="6" t="s">
        <v>87</v>
      </c>
      <c r="AJ697" s="6" t="s">
        <v>116</v>
      </c>
      <c r="AK697" s="6" t="s">
        <v>103</v>
      </c>
      <c r="AL697" s="6"/>
      <c r="AM697" s="6"/>
      <c r="AN697" s="6" t="s">
        <v>739</v>
      </c>
      <c r="AO697" s="6" t="s">
        <v>83</v>
      </c>
      <c r="AP697" s="6" t="s">
        <v>104</v>
      </c>
      <c r="AQ697" s="6" t="s">
        <v>176</v>
      </c>
      <c r="AR697" s="6" t="s">
        <v>169</v>
      </c>
      <c r="AS697" s="6" t="s">
        <v>87</v>
      </c>
      <c r="AT697" s="6"/>
      <c r="AU697" s="6" t="s">
        <v>88</v>
      </c>
      <c r="AV697" s="6" t="s">
        <v>78</v>
      </c>
      <c r="AW697" s="6" t="s">
        <v>119</v>
      </c>
      <c r="AX697" s="6" t="s">
        <v>87</v>
      </c>
      <c r="AY697" s="6" t="s">
        <v>107</v>
      </c>
      <c r="AZ697" s="6" t="s">
        <v>89</v>
      </c>
      <c r="BA697" s="6" t="s">
        <v>89</v>
      </c>
      <c r="BB697" s="6" t="s">
        <v>665</v>
      </c>
      <c r="BC697" s="6" t="s">
        <v>665</v>
      </c>
      <c r="BD697" s="6" t="s">
        <v>137</v>
      </c>
      <c r="BE697" s="6" t="s">
        <v>93</v>
      </c>
      <c r="BF697" s="6" t="s">
        <v>93</v>
      </c>
      <c r="BG697" s="6" t="s">
        <v>93</v>
      </c>
      <c r="BH697" s="6" t="s">
        <v>93</v>
      </c>
      <c r="BI697" s="6" t="s">
        <v>93</v>
      </c>
      <c r="BJ697" s="6" t="s">
        <v>93</v>
      </c>
      <c r="BK697" s="6" t="s">
        <v>138</v>
      </c>
      <c r="BL697" s="6" t="s">
        <v>138</v>
      </c>
      <c r="BM697" s="6" t="s">
        <v>666</v>
      </c>
      <c r="BN697" s="6" t="s">
        <v>177</v>
      </c>
      <c r="BO697" s="6" t="s">
        <v>78</v>
      </c>
      <c r="BP697" s="6" t="s">
        <v>667</v>
      </c>
    </row>
    <row r="698" spans="2:68">
      <c r="B698" s="6">
        <v>1725</v>
      </c>
      <c r="C698" s="6" t="s">
        <v>2612</v>
      </c>
      <c r="D698" s="6">
        <v>6</v>
      </c>
      <c r="E698" s="6" t="s">
        <v>68</v>
      </c>
      <c r="F698" s="6" t="s">
        <v>2613</v>
      </c>
      <c r="G698" s="6" t="s">
        <v>2612</v>
      </c>
      <c r="H698" s="6" t="s">
        <v>2614</v>
      </c>
      <c r="I698" s="6">
        <v>2012</v>
      </c>
      <c r="J698" s="6" t="s">
        <v>126</v>
      </c>
      <c r="K698" s="6"/>
      <c r="L698" s="6"/>
      <c r="M698" s="6"/>
      <c r="N698" s="6"/>
      <c r="O698" s="6"/>
      <c r="P698" s="6" t="s">
        <v>569</v>
      </c>
      <c r="Q698" s="6"/>
      <c r="R698" s="6"/>
      <c r="S698" s="6"/>
      <c r="T698" s="6"/>
      <c r="U698" s="6"/>
      <c r="V698" s="6"/>
      <c r="W698" s="6"/>
      <c r="X698" s="6"/>
      <c r="Y698" s="6"/>
      <c r="Z698" s="6"/>
      <c r="AA698" s="6"/>
      <c r="AB698" s="6"/>
      <c r="AC698" s="6" t="s">
        <v>74</v>
      </c>
      <c r="AD698" s="6"/>
      <c r="AE698" s="6" t="s">
        <v>87</v>
      </c>
      <c r="AF698" s="6" t="s">
        <v>76</v>
      </c>
      <c r="AG698" s="6" t="s">
        <v>77</v>
      </c>
      <c r="AH698" s="6"/>
      <c r="AI698" s="6" t="s">
        <v>78</v>
      </c>
      <c r="AJ698" s="6" t="s">
        <v>116</v>
      </c>
      <c r="AK698" s="6" t="s">
        <v>103</v>
      </c>
      <c r="AL698" s="6"/>
      <c r="AM698" s="6"/>
      <c r="AN698" s="6" t="s">
        <v>657</v>
      </c>
      <c r="AO698" s="6" t="s">
        <v>83</v>
      </c>
      <c r="AP698" s="6" t="s">
        <v>84</v>
      </c>
      <c r="AQ698" s="6" t="s">
        <v>85</v>
      </c>
      <c r="AR698" s="6" t="s">
        <v>86</v>
      </c>
      <c r="AS698" s="6" t="s">
        <v>87</v>
      </c>
      <c r="AT698" s="6"/>
      <c r="AU698" s="6" t="s">
        <v>88</v>
      </c>
      <c r="AV698" s="6" t="s">
        <v>78</v>
      </c>
      <c r="AW698" s="6" t="s">
        <v>119</v>
      </c>
      <c r="AX698" s="6" t="s">
        <v>87</v>
      </c>
      <c r="AY698" s="6" t="s">
        <v>107</v>
      </c>
      <c r="AZ698" s="6" t="s">
        <v>89</v>
      </c>
      <c r="BA698" s="6" t="s">
        <v>183</v>
      </c>
      <c r="BB698" s="6" t="s">
        <v>665</v>
      </c>
      <c r="BC698" s="6" t="s">
        <v>665</v>
      </c>
      <c r="BD698" s="6" t="s">
        <v>91</v>
      </c>
      <c r="BE698" s="6" t="s">
        <v>92</v>
      </c>
      <c r="BF698" s="6" t="s">
        <v>92</v>
      </c>
      <c r="BG698" s="6" t="s">
        <v>92</v>
      </c>
      <c r="BH698" s="6" t="s">
        <v>92</v>
      </c>
      <c r="BI698" s="6" t="s">
        <v>123</v>
      </c>
      <c r="BJ698" s="6" t="s">
        <v>92</v>
      </c>
      <c r="BK698" s="6" t="s">
        <v>94</v>
      </c>
      <c r="BL698" s="6" t="s">
        <v>94</v>
      </c>
      <c r="BM698" s="6" t="s">
        <v>691</v>
      </c>
      <c r="BN698" s="6" t="s">
        <v>125</v>
      </c>
      <c r="BO698" s="6" t="s">
        <v>78</v>
      </c>
      <c r="BP698" s="6" t="s">
        <v>677</v>
      </c>
    </row>
    <row r="699" spans="2:68">
      <c r="B699" s="6">
        <v>1727</v>
      </c>
      <c r="C699" s="6" t="s">
        <v>2615</v>
      </c>
      <c r="D699" s="6">
        <v>6</v>
      </c>
      <c r="E699" s="6" t="s">
        <v>68</v>
      </c>
      <c r="F699" s="6" t="s">
        <v>2616</v>
      </c>
      <c r="G699" s="6" t="s">
        <v>2615</v>
      </c>
      <c r="H699" s="6" t="s">
        <v>2617</v>
      </c>
      <c r="I699" s="6">
        <v>2013</v>
      </c>
      <c r="J699" s="6" t="s">
        <v>697</v>
      </c>
      <c r="K699" s="6"/>
      <c r="L699" s="6"/>
      <c r="M699" s="6"/>
      <c r="N699" s="6"/>
      <c r="O699" s="6"/>
      <c r="P699" s="6"/>
      <c r="Q699" s="6"/>
      <c r="R699" s="6"/>
      <c r="S699" s="6"/>
      <c r="T699" s="6"/>
      <c r="U699" s="6"/>
      <c r="V699" s="6"/>
      <c r="W699" s="6"/>
      <c r="X699" s="6"/>
      <c r="Y699" s="6"/>
      <c r="Z699" s="6" t="s">
        <v>245</v>
      </c>
      <c r="AA699" s="6"/>
      <c r="AB699" s="6"/>
      <c r="AC699" s="6" t="s">
        <v>135</v>
      </c>
      <c r="AD699" s="6"/>
      <c r="AE699" s="6"/>
      <c r="AF699" s="6"/>
      <c r="AG699" s="6"/>
      <c r="AH699" s="6"/>
      <c r="AI699" s="6" t="s">
        <v>88</v>
      </c>
      <c r="AJ699" s="6"/>
      <c r="AK699" s="6"/>
      <c r="AL699" s="6"/>
      <c r="AM699" s="6"/>
      <c r="AN699" s="6"/>
      <c r="AO699" s="6" t="s">
        <v>84</v>
      </c>
      <c r="AP699" s="6" t="s">
        <v>84</v>
      </c>
      <c r="AQ699" s="6" t="s">
        <v>85</v>
      </c>
      <c r="AR699" s="6" t="s">
        <v>105</v>
      </c>
      <c r="AS699" s="6" t="s">
        <v>87</v>
      </c>
      <c r="AT699" s="6"/>
      <c r="AU699" s="6" t="s">
        <v>88</v>
      </c>
      <c r="AV699" s="6" t="s">
        <v>78</v>
      </c>
      <c r="AW699" s="6" t="s">
        <v>119</v>
      </c>
      <c r="AX699" s="6" t="s">
        <v>87</v>
      </c>
      <c r="AY699" s="6" t="s">
        <v>107</v>
      </c>
      <c r="AZ699" s="6" t="s">
        <v>170</v>
      </c>
      <c r="BA699" s="6" t="s">
        <v>170</v>
      </c>
      <c r="BB699" s="6" t="s">
        <v>230</v>
      </c>
      <c r="BC699" s="6" t="s">
        <v>659</v>
      </c>
      <c r="BD699" s="6" t="s">
        <v>144</v>
      </c>
      <c r="BE699" s="6" t="s">
        <v>93</v>
      </c>
      <c r="BF699" s="6" t="s">
        <v>92</v>
      </c>
      <c r="BG699" s="6" t="s">
        <v>93</v>
      </c>
      <c r="BH699" s="6" t="s">
        <v>92</v>
      </c>
      <c r="BI699" s="6" t="s">
        <v>93</v>
      </c>
      <c r="BJ699" s="6" t="s">
        <v>93</v>
      </c>
      <c r="BK699" s="6" t="s">
        <v>138</v>
      </c>
      <c r="BL699" s="6" t="s">
        <v>138</v>
      </c>
      <c r="BM699" s="6" t="s">
        <v>691</v>
      </c>
      <c r="BN699" s="6" t="s">
        <v>139</v>
      </c>
      <c r="BO699" s="6" t="s">
        <v>78</v>
      </c>
      <c r="BP699" s="6" t="s">
        <v>687</v>
      </c>
    </row>
    <row r="700" spans="2:68">
      <c r="B700" s="6">
        <v>1732</v>
      </c>
      <c r="C700" s="6" t="s">
        <v>2618</v>
      </c>
      <c r="D700" s="6">
        <v>6</v>
      </c>
      <c r="E700" s="6" t="s">
        <v>68</v>
      </c>
      <c r="F700" s="6" t="s">
        <v>2619</v>
      </c>
      <c r="G700" s="6" t="s">
        <v>2618</v>
      </c>
      <c r="H700" s="6" t="s">
        <v>2620</v>
      </c>
      <c r="I700" s="6">
        <v>2014</v>
      </c>
      <c r="J700" s="6" t="s">
        <v>126</v>
      </c>
      <c r="K700" s="6"/>
      <c r="L700" s="6"/>
      <c r="M700" s="6"/>
      <c r="N700" s="6"/>
      <c r="O700" s="6"/>
      <c r="P700" s="6" t="s">
        <v>391</v>
      </c>
      <c r="Q700" s="6"/>
      <c r="R700" s="6"/>
      <c r="S700" s="6"/>
      <c r="T700" s="6"/>
      <c r="U700" s="6"/>
      <c r="V700" s="6"/>
      <c r="W700" s="6"/>
      <c r="X700" s="6"/>
      <c r="Y700" s="6"/>
      <c r="Z700" s="6"/>
      <c r="AA700" s="6"/>
      <c r="AB700" s="6"/>
      <c r="AC700" s="6" t="s">
        <v>135</v>
      </c>
      <c r="AD700" s="6"/>
      <c r="AE700" s="6"/>
      <c r="AF700" s="6"/>
      <c r="AG700" s="6"/>
      <c r="AH700" s="6"/>
      <c r="AI700" s="6" t="s">
        <v>88</v>
      </c>
      <c r="AJ700" s="6"/>
      <c r="AK700" s="6"/>
      <c r="AL700" s="6"/>
      <c r="AM700" s="6"/>
      <c r="AN700" s="6"/>
      <c r="AO700" s="6" t="s">
        <v>84</v>
      </c>
      <c r="AP700" s="6" t="s">
        <v>104</v>
      </c>
      <c r="AQ700" s="6" t="s">
        <v>85</v>
      </c>
      <c r="AR700" s="6" t="s">
        <v>86</v>
      </c>
      <c r="AS700" s="6" t="s">
        <v>87</v>
      </c>
      <c r="AT700" s="6"/>
      <c r="AU700" s="6" t="s">
        <v>88</v>
      </c>
      <c r="AV700" s="6" t="s">
        <v>78</v>
      </c>
      <c r="AW700" s="6" t="s">
        <v>106</v>
      </c>
      <c r="AX700" s="6" t="s">
        <v>87</v>
      </c>
      <c r="AY700" s="6" t="s">
        <v>107</v>
      </c>
      <c r="AZ700" s="6" t="s">
        <v>170</v>
      </c>
      <c r="BA700" s="6" t="s">
        <v>185</v>
      </c>
      <c r="BB700" s="6" t="s">
        <v>698</v>
      </c>
      <c r="BC700" s="6" t="s">
        <v>230</v>
      </c>
      <c r="BD700" s="6" t="s">
        <v>144</v>
      </c>
      <c r="BE700" s="6" t="s">
        <v>92</v>
      </c>
      <c r="BF700" s="6" t="s">
        <v>92</v>
      </c>
      <c r="BG700" s="6" t="s">
        <v>92</v>
      </c>
      <c r="BH700" s="6" t="s">
        <v>92</v>
      </c>
      <c r="BI700" s="6" t="s">
        <v>123</v>
      </c>
      <c r="BJ700" s="6" t="s">
        <v>92</v>
      </c>
      <c r="BK700" s="6" t="s">
        <v>94</v>
      </c>
      <c r="BL700" s="6" t="s">
        <v>94</v>
      </c>
      <c r="BM700" s="6" t="s">
        <v>691</v>
      </c>
      <c r="BN700" s="6" t="s">
        <v>192</v>
      </c>
      <c r="BO700" s="6" t="s">
        <v>78</v>
      </c>
      <c r="BP700" s="6" t="s">
        <v>660</v>
      </c>
    </row>
    <row r="701" spans="2:68">
      <c r="B701" s="6">
        <v>1743</v>
      </c>
      <c r="C701" s="6" t="s">
        <v>2621</v>
      </c>
      <c r="D701" s="6">
        <v>6</v>
      </c>
      <c r="E701" s="6" t="s">
        <v>68</v>
      </c>
      <c r="F701" s="6" t="s">
        <v>2622</v>
      </c>
      <c r="G701" s="6" t="s">
        <v>2621</v>
      </c>
      <c r="H701" s="6" t="s">
        <v>886</v>
      </c>
      <c r="I701" s="6">
        <v>2017</v>
      </c>
      <c r="J701" s="6" t="s">
        <v>95</v>
      </c>
      <c r="K701" s="6"/>
      <c r="L701" s="6"/>
      <c r="M701" s="6"/>
      <c r="N701" s="6"/>
      <c r="O701" s="6"/>
      <c r="P701" s="6"/>
      <c r="Q701" s="6"/>
      <c r="R701" s="6"/>
      <c r="S701" s="6"/>
      <c r="T701" s="6"/>
      <c r="U701" s="6"/>
      <c r="V701" s="6"/>
      <c r="W701" s="6"/>
      <c r="X701" s="6"/>
      <c r="Y701" s="6"/>
      <c r="Z701" s="6"/>
      <c r="AA701" s="6" t="s">
        <v>178</v>
      </c>
      <c r="AB701" s="6"/>
      <c r="AC701" s="6" t="s">
        <v>135</v>
      </c>
      <c r="AD701" s="6"/>
      <c r="AE701" s="6"/>
      <c r="AF701" s="6"/>
      <c r="AG701" s="6"/>
      <c r="AH701" s="6"/>
      <c r="AI701" s="6" t="s">
        <v>88</v>
      </c>
      <c r="AJ701" s="6"/>
      <c r="AK701" s="6"/>
      <c r="AL701" s="6"/>
      <c r="AM701" s="6"/>
      <c r="AN701" s="6"/>
      <c r="AO701" s="6" t="s">
        <v>104</v>
      </c>
      <c r="AP701" s="6" t="s">
        <v>104</v>
      </c>
      <c r="AQ701" s="6" t="s">
        <v>85</v>
      </c>
      <c r="AR701" s="6" t="s">
        <v>86</v>
      </c>
      <c r="AS701" s="6" t="s">
        <v>78</v>
      </c>
      <c r="AT701" s="6" t="s">
        <v>228</v>
      </c>
      <c r="AU701" s="6" t="s">
        <v>78</v>
      </c>
      <c r="AV701" s="6" t="s">
        <v>78</v>
      </c>
      <c r="AW701" s="6" t="s">
        <v>119</v>
      </c>
      <c r="AX701" s="6" t="s">
        <v>78</v>
      </c>
      <c r="AY701" s="6" t="s">
        <v>107</v>
      </c>
      <c r="AZ701" s="6" t="s">
        <v>185</v>
      </c>
      <c r="BA701" s="6" t="s">
        <v>170</v>
      </c>
      <c r="BB701" s="6" t="s">
        <v>773</v>
      </c>
      <c r="BC701" s="6" t="s">
        <v>659</v>
      </c>
      <c r="BD701" s="6" t="s">
        <v>91</v>
      </c>
      <c r="BE701" s="6" t="s">
        <v>93</v>
      </c>
      <c r="BF701" s="6" t="s">
        <v>92</v>
      </c>
      <c r="BG701" s="6" t="s">
        <v>93</v>
      </c>
      <c r="BH701" s="6" t="s">
        <v>92</v>
      </c>
      <c r="BI701" s="6" t="s">
        <v>93</v>
      </c>
      <c r="BJ701" s="6" t="s">
        <v>92</v>
      </c>
      <c r="BK701" s="6" t="s">
        <v>94</v>
      </c>
      <c r="BL701" s="6" t="s">
        <v>138</v>
      </c>
      <c r="BM701" s="6" t="s">
        <v>672</v>
      </c>
      <c r="BN701" s="6" t="s">
        <v>192</v>
      </c>
      <c r="BO701" s="6" t="s">
        <v>78</v>
      </c>
      <c r="BP701" s="6" t="s">
        <v>660</v>
      </c>
    </row>
    <row r="702" spans="2:68">
      <c r="B702" s="6">
        <v>1748</v>
      </c>
      <c r="C702" s="6" t="s">
        <v>2623</v>
      </c>
      <c r="D702" s="6">
        <v>6</v>
      </c>
      <c r="E702" s="6" t="s">
        <v>68</v>
      </c>
      <c r="F702" s="6" t="s">
        <v>2624</v>
      </c>
      <c r="G702" s="6" t="s">
        <v>2623</v>
      </c>
      <c r="H702" s="6" t="s">
        <v>2625</v>
      </c>
      <c r="I702" s="6">
        <v>2014</v>
      </c>
      <c r="J702" s="6" t="s">
        <v>126</v>
      </c>
      <c r="K702" s="6"/>
      <c r="L702" s="6"/>
      <c r="M702" s="6"/>
      <c r="N702" s="6"/>
      <c r="O702" s="6"/>
      <c r="P702" s="6" t="s">
        <v>99</v>
      </c>
      <c r="Q702" s="6"/>
      <c r="R702" s="6"/>
      <c r="S702" s="6"/>
      <c r="T702" s="6"/>
      <c r="U702" s="6"/>
      <c r="V702" s="6"/>
      <c r="W702" s="6"/>
      <c r="X702" s="6"/>
      <c r="Y702" s="6"/>
      <c r="Z702" s="6"/>
      <c r="AA702" s="6"/>
      <c r="AB702" s="6"/>
      <c r="AC702" s="6" t="s">
        <v>148</v>
      </c>
      <c r="AD702" s="6"/>
      <c r="AE702" s="6" t="s">
        <v>162</v>
      </c>
      <c r="AF702" s="6" t="s">
        <v>175</v>
      </c>
      <c r="AG702" s="6" t="s">
        <v>164</v>
      </c>
      <c r="AH702" s="6"/>
      <c r="AI702" s="6" t="s">
        <v>87</v>
      </c>
      <c r="AJ702" s="6" t="s">
        <v>149</v>
      </c>
      <c r="AK702" s="6" t="s">
        <v>166</v>
      </c>
      <c r="AL702" s="6"/>
      <c r="AM702" s="6" t="s">
        <v>102</v>
      </c>
      <c r="AN702" s="6" t="s">
        <v>657</v>
      </c>
      <c r="AO702" s="6" t="s">
        <v>104</v>
      </c>
      <c r="AP702" s="6" t="s">
        <v>104</v>
      </c>
      <c r="AQ702" s="6" t="s">
        <v>85</v>
      </c>
      <c r="AR702" s="6" t="s">
        <v>86</v>
      </c>
      <c r="AS702" s="6" t="s">
        <v>87</v>
      </c>
      <c r="AT702" s="6"/>
      <c r="AU702" s="6" t="s">
        <v>88</v>
      </c>
      <c r="AV702" s="6" t="s">
        <v>87</v>
      </c>
      <c r="AW702" s="6"/>
      <c r="AX702" s="6" t="s">
        <v>88</v>
      </c>
      <c r="AY702" s="6"/>
      <c r="AZ702" s="6" t="s">
        <v>185</v>
      </c>
      <c r="BA702" s="6" t="s">
        <v>185</v>
      </c>
      <c r="BB702" s="6" t="s">
        <v>659</v>
      </c>
      <c r="BC702" s="6" t="s">
        <v>230</v>
      </c>
      <c r="BD702" s="6" t="s">
        <v>91</v>
      </c>
      <c r="BE702" s="6" t="s">
        <v>93</v>
      </c>
      <c r="BF702" s="6" t="s">
        <v>93</v>
      </c>
      <c r="BG702" s="6" t="s">
        <v>93</v>
      </c>
      <c r="BH702" s="6" t="s">
        <v>93</v>
      </c>
      <c r="BI702" s="6" t="s">
        <v>93</v>
      </c>
      <c r="BJ702" s="6" t="s">
        <v>93</v>
      </c>
      <c r="BK702" s="6" t="s">
        <v>94</v>
      </c>
      <c r="BL702" s="6" t="s">
        <v>138</v>
      </c>
      <c r="BM702" s="6" t="s">
        <v>666</v>
      </c>
      <c r="BN702" s="6" t="s">
        <v>125</v>
      </c>
      <c r="BO702" s="6" t="s">
        <v>78</v>
      </c>
      <c r="BP702" s="6" t="s">
        <v>660</v>
      </c>
    </row>
    <row r="703" spans="2:68">
      <c r="B703" s="6">
        <v>1749</v>
      </c>
      <c r="C703" s="6" t="s">
        <v>2626</v>
      </c>
      <c r="D703" s="6">
        <v>6</v>
      </c>
      <c r="E703" s="6" t="s">
        <v>68</v>
      </c>
      <c r="F703" s="6" t="s">
        <v>2627</v>
      </c>
      <c r="G703" s="6" t="s">
        <v>2626</v>
      </c>
      <c r="H703" s="6" t="s">
        <v>2628</v>
      </c>
      <c r="I703" s="6">
        <v>2015</v>
      </c>
      <c r="J703" s="6" t="s">
        <v>697</v>
      </c>
      <c r="K703" s="6"/>
      <c r="L703" s="6"/>
      <c r="M703" s="6"/>
      <c r="N703" s="6"/>
      <c r="O703" s="6"/>
      <c r="P703" s="6"/>
      <c r="Q703" s="6"/>
      <c r="R703" s="6"/>
      <c r="S703" s="6"/>
      <c r="T703" s="6"/>
      <c r="U703" s="6"/>
      <c r="V703" s="6"/>
      <c r="W703" s="6"/>
      <c r="X703" s="6"/>
      <c r="Y703" s="6"/>
      <c r="Z703" s="6" t="s">
        <v>916</v>
      </c>
      <c r="AA703" s="6"/>
      <c r="AB703" s="6"/>
      <c r="AC703" s="6" t="s">
        <v>148</v>
      </c>
      <c r="AD703" s="6"/>
      <c r="AE703" s="6" t="s">
        <v>87</v>
      </c>
      <c r="AF703" s="6" t="s">
        <v>175</v>
      </c>
      <c r="AG703" s="6" t="s">
        <v>632</v>
      </c>
      <c r="AH703" s="6"/>
      <c r="AI703" s="6" t="s">
        <v>78</v>
      </c>
      <c r="AJ703" s="6" t="s">
        <v>116</v>
      </c>
      <c r="AK703" s="6" t="s">
        <v>272</v>
      </c>
      <c r="AL703" s="6"/>
      <c r="AM703" s="6"/>
      <c r="AN703" s="6" t="s">
        <v>657</v>
      </c>
      <c r="AO703" s="6" t="s">
        <v>104</v>
      </c>
      <c r="AP703" s="6" t="s">
        <v>83</v>
      </c>
      <c r="AQ703" s="6" t="s">
        <v>102</v>
      </c>
      <c r="AR703" s="6" t="s">
        <v>86</v>
      </c>
      <c r="AS703" s="6" t="s">
        <v>87</v>
      </c>
      <c r="AT703" s="6"/>
      <c r="AU703" s="6" t="s">
        <v>88</v>
      </c>
      <c r="AV703" s="6" t="s">
        <v>87</v>
      </c>
      <c r="AW703" s="6"/>
      <c r="AX703" s="6" t="s">
        <v>88</v>
      </c>
      <c r="AY703" s="6"/>
      <c r="AZ703" s="6" t="s">
        <v>89</v>
      </c>
      <c r="BA703" s="6" t="s">
        <v>89</v>
      </c>
      <c r="BB703" s="6" t="s">
        <v>665</v>
      </c>
      <c r="BC703" s="6" t="s">
        <v>665</v>
      </c>
      <c r="BD703" s="6" t="s">
        <v>144</v>
      </c>
      <c r="BE703" s="6" t="s">
        <v>92</v>
      </c>
      <c r="BF703" s="6" t="s">
        <v>92</v>
      </c>
      <c r="BG703" s="6" t="s">
        <v>92</v>
      </c>
      <c r="BH703" s="6" t="s">
        <v>93</v>
      </c>
      <c r="BI703" s="6" t="s">
        <v>92</v>
      </c>
      <c r="BJ703" s="6" t="s">
        <v>93</v>
      </c>
      <c r="BK703" s="6" t="s">
        <v>94</v>
      </c>
      <c r="BL703" s="6" t="s">
        <v>94</v>
      </c>
      <c r="BM703" s="6" t="s">
        <v>109</v>
      </c>
      <c r="BN703" s="6" t="s">
        <v>125</v>
      </c>
      <c r="BO703" s="6" t="s">
        <v>78</v>
      </c>
      <c r="BP703" s="6" t="s">
        <v>660</v>
      </c>
    </row>
    <row r="704" spans="2:68">
      <c r="B704" s="6">
        <v>1750</v>
      </c>
      <c r="C704" s="6" t="s">
        <v>2629</v>
      </c>
      <c r="D704" s="6">
        <v>6</v>
      </c>
      <c r="E704" s="6" t="s">
        <v>68</v>
      </c>
      <c r="F704" s="6" t="s">
        <v>2630</v>
      </c>
      <c r="G704" s="6" t="s">
        <v>2629</v>
      </c>
      <c r="H704" s="6" t="s">
        <v>2631</v>
      </c>
      <c r="I704" s="6">
        <v>2014</v>
      </c>
      <c r="J704" s="6" t="s">
        <v>126</v>
      </c>
      <c r="K704" s="6"/>
      <c r="L704" s="6"/>
      <c r="M704" s="6"/>
      <c r="N704" s="6"/>
      <c r="O704" s="6"/>
      <c r="P704" s="6" t="s">
        <v>99</v>
      </c>
      <c r="Q704" s="6"/>
      <c r="R704" s="6"/>
      <c r="S704" s="6"/>
      <c r="T704" s="6"/>
      <c r="U704" s="6"/>
      <c r="V704" s="6"/>
      <c r="W704" s="6"/>
      <c r="X704" s="6"/>
      <c r="Y704" s="6"/>
      <c r="Z704" s="6"/>
      <c r="AA704" s="6"/>
      <c r="AB704" s="6"/>
      <c r="AC704" s="6" t="s">
        <v>135</v>
      </c>
      <c r="AD704" s="6"/>
      <c r="AE704" s="6"/>
      <c r="AF704" s="6"/>
      <c r="AG704" s="6"/>
      <c r="AH704" s="6"/>
      <c r="AI704" s="6" t="s">
        <v>88</v>
      </c>
      <c r="AJ704" s="6"/>
      <c r="AK704" s="6"/>
      <c r="AL704" s="6"/>
      <c r="AM704" s="6"/>
      <c r="AN704" s="6"/>
      <c r="AO704" s="6" t="s">
        <v>84</v>
      </c>
      <c r="AP704" s="6" t="s">
        <v>83</v>
      </c>
      <c r="AQ704" s="6" t="s">
        <v>85</v>
      </c>
      <c r="AR704" s="6" t="s">
        <v>105</v>
      </c>
      <c r="AS704" s="6" t="s">
        <v>87</v>
      </c>
      <c r="AT704" s="6"/>
      <c r="AU704" s="6" t="s">
        <v>88</v>
      </c>
      <c r="AV704" s="6" t="s">
        <v>78</v>
      </c>
      <c r="AW704" s="6" t="s">
        <v>106</v>
      </c>
      <c r="AX704" s="6" t="s">
        <v>78</v>
      </c>
      <c r="AY704" s="6" t="s">
        <v>107</v>
      </c>
      <c r="AZ704" s="6" t="s">
        <v>170</v>
      </c>
      <c r="BA704" s="6" t="s">
        <v>89</v>
      </c>
      <c r="BB704" s="6" t="s">
        <v>230</v>
      </c>
      <c r="BC704" s="6" t="s">
        <v>230</v>
      </c>
      <c r="BD704" s="6" t="s">
        <v>137</v>
      </c>
      <c r="BE704" s="6" t="s">
        <v>93</v>
      </c>
      <c r="BF704" s="6" t="s">
        <v>93</v>
      </c>
      <c r="BG704" s="6" t="s">
        <v>93</v>
      </c>
      <c r="BH704" s="6" t="s">
        <v>93</v>
      </c>
      <c r="BI704" s="6" t="s">
        <v>93</v>
      </c>
      <c r="BJ704" s="6" t="s">
        <v>93</v>
      </c>
      <c r="BK704" s="6" t="s">
        <v>138</v>
      </c>
      <c r="BL704" s="6" t="s">
        <v>138</v>
      </c>
      <c r="BM704" s="6" t="s">
        <v>691</v>
      </c>
      <c r="BN704" s="6" t="s">
        <v>192</v>
      </c>
      <c r="BO704" s="6" t="s">
        <v>78</v>
      </c>
      <c r="BP704" s="6" t="s">
        <v>687</v>
      </c>
    </row>
    <row r="705" spans="2:70">
      <c r="B705" s="6">
        <v>1757</v>
      </c>
      <c r="C705" s="6" t="s">
        <v>2632</v>
      </c>
      <c r="D705" s="6">
        <v>6</v>
      </c>
      <c r="E705" s="6" t="s">
        <v>68</v>
      </c>
      <c r="F705" s="6" t="s">
        <v>2633</v>
      </c>
      <c r="G705" s="6" t="s">
        <v>2632</v>
      </c>
      <c r="H705" s="6" t="s">
        <v>2634</v>
      </c>
      <c r="I705" s="6">
        <v>2013</v>
      </c>
      <c r="J705" s="6" t="s">
        <v>95</v>
      </c>
      <c r="K705" s="6"/>
      <c r="L705" s="6"/>
      <c r="M705" s="6"/>
      <c r="N705" s="6"/>
      <c r="O705" s="6"/>
      <c r="P705" s="6"/>
      <c r="Q705" s="6"/>
      <c r="R705" s="6"/>
      <c r="S705" s="6"/>
      <c r="T705" s="6"/>
      <c r="U705" s="6"/>
      <c r="V705" s="6"/>
      <c r="W705" s="6"/>
      <c r="X705" s="6"/>
      <c r="Y705" s="6"/>
      <c r="Z705" s="6"/>
      <c r="AA705" s="6" t="s">
        <v>391</v>
      </c>
      <c r="AB705" s="6"/>
      <c r="AC705" s="6" t="s">
        <v>148</v>
      </c>
      <c r="AD705" s="6"/>
      <c r="AE705" s="6" t="s">
        <v>162</v>
      </c>
      <c r="AF705" s="6" t="s">
        <v>76</v>
      </c>
      <c r="AG705" s="6" t="s">
        <v>164</v>
      </c>
      <c r="AH705" s="6"/>
      <c r="AI705" s="6" t="s">
        <v>78</v>
      </c>
      <c r="AJ705" s="6" t="s">
        <v>309</v>
      </c>
      <c r="AK705" s="6" t="s">
        <v>80</v>
      </c>
      <c r="AL705" s="6"/>
      <c r="AM705" s="6" t="s">
        <v>81</v>
      </c>
      <c r="AN705" s="6" t="s">
        <v>657</v>
      </c>
      <c r="AO705" s="6" t="s">
        <v>83</v>
      </c>
      <c r="AP705" s="6" t="s">
        <v>83</v>
      </c>
      <c r="AQ705" s="6" t="s">
        <v>196</v>
      </c>
      <c r="AR705" s="6" t="s">
        <v>105</v>
      </c>
      <c r="AS705" s="6" t="s">
        <v>87</v>
      </c>
      <c r="AT705" s="6"/>
      <c r="AU705" s="6" t="s">
        <v>88</v>
      </c>
      <c r="AV705" s="6" t="s">
        <v>78</v>
      </c>
      <c r="AW705" s="6" t="s">
        <v>119</v>
      </c>
      <c r="AX705" s="6" t="s">
        <v>87</v>
      </c>
      <c r="AY705" s="6" t="s">
        <v>107</v>
      </c>
      <c r="AZ705" s="6" t="s">
        <v>89</v>
      </c>
      <c r="BA705" s="6" t="s">
        <v>89</v>
      </c>
      <c r="BB705" s="6" t="s">
        <v>665</v>
      </c>
      <c r="BC705" s="6" t="s">
        <v>658</v>
      </c>
      <c r="BD705" s="6" t="s">
        <v>91</v>
      </c>
      <c r="BE705" s="6" t="s">
        <v>93</v>
      </c>
      <c r="BF705" s="6" t="s">
        <v>93</v>
      </c>
      <c r="BG705" s="6" t="s">
        <v>93</v>
      </c>
      <c r="BH705" s="6" t="s">
        <v>93</v>
      </c>
      <c r="BI705" s="6" t="s">
        <v>93</v>
      </c>
      <c r="BJ705" s="6" t="s">
        <v>93</v>
      </c>
      <c r="BK705" s="6" t="s">
        <v>94</v>
      </c>
      <c r="BL705" s="6" t="s">
        <v>138</v>
      </c>
      <c r="BM705" s="6" t="s">
        <v>672</v>
      </c>
      <c r="BN705" s="6" t="s">
        <v>418</v>
      </c>
      <c r="BO705" s="6" t="s">
        <v>78</v>
      </c>
      <c r="BP705" s="6" t="s">
        <v>667</v>
      </c>
    </row>
    <row r="706" spans="2:70">
      <c r="B706" s="6">
        <v>1767</v>
      </c>
      <c r="C706" s="6" t="s">
        <v>2635</v>
      </c>
      <c r="D706" s="6">
        <v>6</v>
      </c>
      <c r="E706" s="6" t="s">
        <v>68</v>
      </c>
      <c r="F706" s="6" t="s">
        <v>2636</v>
      </c>
      <c r="G706" s="6" t="s">
        <v>2635</v>
      </c>
      <c r="H706" s="6" t="s">
        <v>2637</v>
      </c>
      <c r="I706" s="6">
        <v>2014</v>
      </c>
      <c r="J706" s="6" t="s">
        <v>126</v>
      </c>
      <c r="K706" s="6"/>
      <c r="L706" s="6"/>
      <c r="M706" s="6"/>
      <c r="N706" s="6"/>
      <c r="O706" s="6"/>
      <c r="P706" s="6" t="s">
        <v>569</v>
      </c>
      <c r="Q706" s="6"/>
      <c r="R706" s="6"/>
      <c r="S706" s="6"/>
      <c r="T706" s="6"/>
      <c r="U706" s="6"/>
      <c r="V706" s="6"/>
      <c r="W706" s="6"/>
      <c r="X706" s="6"/>
      <c r="Y706" s="6"/>
      <c r="Z706" s="6"/>
      <c r="AA706" s="6"/>
      <c r="AB706" s="6"/>
      <c r="AC706" s="6" t="s">
        <v>135</v>
      </c>
      <c r="AD706" s="6"/>
      <c r="AE706" s="6"/>
      <c r="AF706" s="6"/>
      <c r="AG706" s="6"/>
      <c r="AH706" s="6"/>
      <c r="AI706" s="6" t="s">
        <v>88</v>
      </c>
      <c r="AJ706" s="6"/>
      <c r="AK706" s="6"/>
      <c r="AL706" s="6"/>
      <c r="AM706" s="6"/>
      <c r="AN706" s="6"/>
      <c r="AO706" s="6" t="s">
        <v>104</v>
      </c>
      <c r="AP706" s="6" t="s">
        <v>104</v>
      </c>
      <c r="AQ706" s="6" t="s">
        <v>85</v>
      </c>
      <c r="AR706" s="6" t="s">
        <v>105</v>
      </c>
      <c r="AS706" s="6" t="s">
        <v>87</v>
      </c>
      <c r="AT706" s="6"/>
      <c r="AU706" s="6" t="s">
        <v>88</v>
      </c>
      <c r="AV706" s="6" t="s">
        <v>78</v>
      </c>
      <c r="AW706" s="6" t="s">
        <v>106</v>
      </c>
      <c r="AX706" s="6" t="s">
        <v>78</v>
      </c>
      <c r="AY706" s="6" t="s">
        <v>107</v>
      </c>
      <c r="AZ706" s="6" t="s">
        <v>89</v>
      </c>
      <c r="BA706" s="6" t="s">
        <v>89</v>
      </c>
      <c r="BB706" s="6" t="s">
        <v>230</v>
      </c>
      <c r="BC706" s="6" t="s">
        <v>230</v>
      </c>
      <c r="BD706" s="6" t="s">
        <v>137</v>
      </c>
      <c r="BE706" s="6" t="s">
        <v>92</v>
      </c>
      <c r="BF706" s="6" t="s">
        <v>92</v>
      </c>
      <c r="BG706" s="6" t="s">
        <v>92</v>
      </c>
      <c r="BH706" s="6" t="s">
        <v>92</v>
      </c>
      <c r="BI706" s="6" t="s">
        <v>92</v>
      </c>
      <c r="BJ706" s="6" t="s">
        <v>92</v>
      </c>
      <c r="BK706" s="6" t="s">
        <v>94</v>
      </c>
      <c r="BL706" s="6" t="s">
        <v>94</v>
      </c>
      <c r="BM706" s="6" t="s">
        <v>691</v>
      </c>
      <c r="BN706" s="6" t="s">
        <v>192</v>
      </c>
      <c r="BO706" s="6" t="s">
        <v>78</v>
      </c>
      <c r="BP706" s="6" t="s">
        <v>660</v>
      </c>
    </row>
    <row r="707" spans="2:70">
      <c r="B707" s="6">
        <v>1768</v>
      </c>
      <c r="C707" s="6" t="s">
        <v>2638</v>
      </c>
      <c r="D707" s="6">
        <v>6</v>
      </c>
      <c r="E707" s="6" t="s">
        <v>68</v>
      </c>
      <c r="F707" s="6" t="s">
        <v>2639</v>
      </c>
      <c r="G707" s="6" t="s">
        <v>2638</v>
      </c>
      <c r="H707" s="6" t="s">
        <v>2640</v>
      </c>
      <c r="I707" s="6">
        <v>2016</v>
      </c>
      <c r="J707" s="6" t="s">
        <v>95</v>
      </c>
      <c r="K707" s="6"/>
      <c r="L707" s="6"/>
      <c r="M707" s="6"/>
      <c r="N707" s="6"/>
      <c r="O707" s="6"/>
      <c r="P707" s="6"/>
      <c r="Q707" s="6"/>
      <c r="R707" s="6"/>
      <c r="S707" s="6"/>
      <c r="T707" s="6"/>
      <c r="U707" s="6"/>
      <c r="V707" s="6"/>
      <c r="W707" s="6"/>
      <c r="X707" s="6"/>
      <c r="Y707" s="6"/>
      <c r="Z707" s="6"/>
      <c r="AA707" s="6" t="s">
        <v>844</v>
      </c>
      <c r="AB707" s="6"/>
      <c r="AC707" s="6" t="s">
        <v>135</v>
      </c>
      <c r="AD707" s="6"/>
      <c r="AE707" s="6"/>
      <c r="AF707" s="6"/>
      <c r="AG707" s="6"/>
      <c r="AH707" s="6"/>
      <c r="AI707" s="6" t="s">
        <v>88</v>
      </c>
      <c r="AJ707" s="6"/>
      <c r="AK707" s="6"/>
      <c r="AL707" s="6"/>
      <c r="AM707" s="6"/>
      <c r="AN707" s="6"/>
      <c r="AO707" s="6" t="s">
        <v>84</v>
      </c>
      <c r="AP707" s="6" t="s">
        <v>104</v>
      </c>
      <c r="AQ707" s="6" t="s">
        <v>176</v>
      </c>
      <c r="AR707" s="6" t="s">
        <v>86</v>
      </c>
      <c r="AS707" s="6" t="s">
        <v>87</v>
      </c>
      <c r="AT707" s="6"/>
      <c r="AU707" s="6" t="s">
        <v>88</v>
      </c>
      <c r="AV707" s="6" t="s">
        <v>78</v>
      </c>
      <c r="AW707" s="6" t="s">
        <v>106</v>
      </c>
      <c r="AX707" s="6" t="s">
        <v>87</v>
      </c>
      <c r="AY707" s="6" t="s">
        <v>107</v>
      </c>
      <c r="AZ707" s="6" t="s">
        <v>183</v>
      </c>
      <c r="BA707" s="6" t="s">
        <v>89</v>
      </c>
      <c r="BB707" s="6" t="s">
        <v>659</v>
      </c>
      <c r="BC707" s="6" t="s">
        <v>659</v>
      </c>
      <c r="BD707" s="6" t="s">
        <v>137</v>
      </c>
      <c r="BE707" s="6" t="s">
        <v>93</v>
      </c>
      <c r="BF707" s="6" t="s">
        <v>93</v>
      </c>
      <c r="BG707" s="6" t="s">
        <v>92</v>
      </c>
      <c r="BH707" s="6" t="s">
        <v>92</v>
      </c>
      <c r="BI707" s="6" t="s">
        <v>93</v>
      </c>
      <c r="BJ707" s="6" t="s">
        <v>92</v>
      </c>
      <c r="BK707" s="6" t="s">
        <v>94</v>
      </c>
      <c r="BL707" s="6" t="s">
        <v>138</v>
      </c>
      <c r="BM707" s="6" t="s">
        <v>109</v>
      </c>
      <c r="BN707" s="6" t="s">
        <v>192</v>
      </c>
      <c r="BO707" s="6" t="s">
        <v>78</v>
      </c>
      <c r="BP707" s="6" t="s">
        <v>660</v>
      </c>
    </row>
    <row r="708" spans="2:70">
      <c r="B708" s="6">
        <v>1772</v>
      </c>
      <c r="C708" s="6" t="s">
        <v>2641</v>
      </c>
      <c r="D708" s="6">
        <v>6</v>
      </c>
      <c r="E708" s="6" t="s">
        <v>68</v>
      </c>
      <c r="F708" s="6" t="s">
        <v>2642</v>
      </c>
      <c r="G708" s="6" t="s">
        <v>2641</v>
      </c>
      <c r="H708" s="6" t="s">
        <v>2643</v>
      </c>
      <c r="I708" s="6">
        <v>2014</v>
      </c>
      <c r="J708" s="6" t="s">
        <v>697</v>
      </c>
      <c r="K708" s="6"/>
      <c r="L708" s="6"/>
      <c r="M708" s="6"/>
      <c r="N708" s="6"/>
      <c r="O708" s="6"/>
      <c r="P708" s="6"/>
      <c r="Q708" s="6"/>
      <c r="R708" s="6"/>
      <c r="S708" s="6"/>
      <c r="T708" s="6"/>
      <c r="U708" s="6"/>
      <c r="V708" s="6"/>
      <c r="W708" s="6"/>
      <c r="X708" s="6"/>
      <c r="Y708" s="6"/>
      <c r="Z708" s="6" t="s">
        <v>245</v>
      </c>
      <c r="AA708" s="6"/>
      <c r="AB708" s="6"/>
      <c r="AC708" s="6" t="s">
        <v>148</v>
      </c>
      <c r="AD708" s="6"/>
      <c r="AE708" s="6" t="s">
        <v>162</v>
      </c>
      <c r="AF708" s="6" t="s">
        <v>100</v>
      </c>
      <c r="AG708" s="6" t="s">
        <v>164</v>
      </c>
      <c r="AH708" s="6"/>
      <c r="AI708" s="6" t="s">
        <v>87</v>
      </c>
      <c r="AJ708" s="6" t="s">
        <v>149</v>
      </c>
      <c r="AK708" s="6" t="s">
        <v>80</v>
      </c>
      <c r="AL708" s="6"/>
      <c r="AM708" s="6" t="s">
        <v>222</v>
      </c>
      <c r="AN708" s="6" t="s">
        <v>664</v>
      </c>
      <c r="AO708" s="6" t="s">
        <v>83</v>
      </c>
      <c r="AP708" s="6" t="s">
        <v>104</v>
      </c>
      <c r="AQ708" s="6" t="s">
        <v>196</v>
      </c>
      <c r="AR708" s="6" t="s">
        <v>86</v>
      </c>
      <c r="AS708" s="6" t="s">
        <v>87</v>
      </c>
      <c r="AT708" s="6"/>
      <c r="AU708" s="6" t="s">
        <v>88</v>
      </c>
      <c r="AV708" s="6" t="s">
        <v>78</v>
      </c>
      <c r="AW708" s="6" t="s">
        <v>119</v>
      </c>
      <c r="AX708" s="6" t="s">
        <v>87</v>
      </c>
      <c r="AY708" s="6" t="s">
        <v>229</v>
      </c>
      <c r="AZ708" s="6" t="s">
        <v>170</v>
      </c>
      <c r="BA708" s="6" t="s">
        <v>170</v>
      </c>
      <c r="BB708" s="6" t="s">
        <v>658</v>
      </c>
      <c r="BC708" s="6" t="s">
        <v>658</v>
      </c>
      <c r="BD708" s="6" t="s">
        <v>91</v>
      </c>
      <c r="BE708" s="6" t="s">
        <v>93</v>
      </c>
      <c r="BF708" s="6" t="s">
        <v>123</v>
      </c>
      <c r="BG708" s="6" t="s">
        <v>93</v>
      </c>
      <c r="BH708" s="6" t="s">
        <v>93</v>
      </c>
      <c r="BI708" s="6" t="s">
        <v>92</v>
      </c>
      <c r="BJ708" s="6" t="s">
        <v>93</v>
      </c>
      <c r="BK708" s="6" t="s">
        <v>138</v>
      </c>
      <c r="BL708" s="6" t="s">
        <v>138</v>
      </c>
      <c r="BM708" s="6" t="s">
        <v>691</v>
      </c>
      <c r="BN708" s="6" t="s">
        <v>177</v>
      </c>
      <c r="BO708" s="6" t="s">
        <v>78</v>
      </c>
      <c r="BP708" s="6" t="s">
        <v>677</v>
      </c>
    </row>
    <row r="709" spans="2:70">
      <c r="B709" s="6">
        <v>1778</v>
      </c>
      <c r="C709" s="6" t="s">
        <v>2644</v>
      </c>
      <c r="D709" s="6">
        <v>6</v>
      </c>
      <c r="E709" s="6" t="s">
        <v>68</v>
      </c>
      <c r="F709" s="6" t="s">
        <v>2645</v>
      </c>
      <c r="G709" s="6" t="s">
        <v>2644</v>
      </c>
      <c r="H709" s="6" t="s">
        <v>2646</v>
      </c>
      <c r="I709" s="6">
        <v>1986</v>
      </c>
      <c r="J709" s="6" t="s">
        <v>95</v>
      </c>
      <c r="K709" s="6"/>
      <c r="L709" s="6"/>
      <c r="M709" s="6"/>
      <c r="N709" s="6"/>
      <c r="O709" s="6"/>
      <c r="P709" s="6"/>
      <c r="Q709" s="6"/>
      <c r="R709" s="6"/>
      <c r="S709" s="6"/>
      <c r="T709" s="6"/>
      <c r="U709" s="6"/>
      <c r="V709" s="6"/>
      <c r="W709" s="6"/>
      <c r="X709" s="6"/>
      <c r="Y709" s="6"/>
      <c r="Z709" s="6"/>
      <c r="AA709" s="6" t="s">
        <v>844</v>
      </c>
      <c r="AB709" s="6"/>
      <c r="AC709" s="6" t="s">
        <v>148</v>
      </c>
      <c r="AD709" s="6"/>
      <c r="AE709" s="6" t="s">
        <v>87</v>
      </c>
      <c r="AF709" s="6" t="s">
        <v>100</v>
      </c>
      <c r="AG709" s="6" t="s">
        <v>77</v>
      </c>
      <c r="AH709" s="6"/>
      <c r="AI709" s="6" t="s">
        <v>87</v>
      </c>
      <c r="AJ709" s="6" t="s">
        <v>116</v>
      </c>
      <c r="AK709" s="6" t="s">
        <v>156</v>
      </c>
      <c r="AL709" s="6" t="s">
        <v>2647</v>
      </c>
      <c r="AM709" s="6"/>
      <c r="AN709" s="6" t="s">
        <v>664</v>
      </c>
      <c r="AO709" s="6" t="s">
        <v>84</v>
      </c>
      <c r="AP709" s="6" t="s">
        <v>104</v>
      </c>
      <c r="AQ709" s="6" t="s">
        <v>102</v>
      </c>
      <c r="AR709" s="6" t="s">
        <v>130</v>
      </c>
      <c r="AS709" s="6" t="s">
        <v>87</v>
      </c>
      <c r="AT709" s="6"/>
      <c r="AU709" s="6" t="s">
        <v>88</v>
      </c>
      <c r="AV709" s="6" t="s">
        <v>78</v>
      </c>
      <c r="AW709" s="6" t="s">
        <v>158</v>
      </c>
      <c r="AX709" s="6" t="s">
        <v>87</v>
      </c>
      <c r="AY709" s="6" t="s">
        <v>107</v>
      </c>
      <c r="AZ709" s="6" t="s">
        <v>89</v>
      </c>
      <c r="BA709" s="6" t="s">
        <v>89</v>
      </c>
      <c r="BB709" s="6" t="s">
        <v>90</v>
      </c>
      <c r="BC709" s="6" t="s">
        <v>659</v>
      </c>
      <c r="BD709" s="6" t="s">
        <v>137</v>
      </c>
      <c r="BE709" s="6" t="s">
        <v>93</v>
      </c>
      <c r="BF709" s="6" t="s">
        <v>93</v>
      </c>
      <c r="BG709" s="6" t="s">
        <v>92</v>
      </c>
      <c r="BH709" s="6" t="s">
        <v>93</v>
      </c>
      <c r="BI709" s="6" t="s">
        <v>92</v>
      </c>
      <c r="BJ709" s="6" t="s">
        <v>92</v>
      </c>
      <c r="BK709" s="6" t="s">
        <v>94</v>
      </c>
      <c r="BL709" s="6" t="s">
        <v>138</v>
      </c>
      <c r="BM709" s="6" t="s">
        <v>666</v>
      </c>
      <c r="BN709" s="6" t="s">
        <v>139</v>
      </c>
      <c r="BO709" s="6" t="s">
        <v>78</v>
      </c>
      <c r="BP709" s="6" t="s">
        <v>687</v>
      </c>
    </row>
    <row r="710" spans="2:70">
      <c r="B710" s="6">
        <v>1782</v>
      </c>
      <c r="C710" s="6" t="s">
        <v>2648</v>
      </c>
      <c r="D710" s="6">
        <v>6</v>
      </c>
      <c r="E710" s="6" t="s">
        <v>68</v>
      </c>
      <c r="F710" s="6" t="s">
        <v>2649</v>
      </c>
      <c r="G710" s="6" t="s">
        <v>2648</v>
      </c>
      <c r="H710" s="6" t="s">
        <v>2650</v>
      </c>
      <c r="I710" s="6">
        <v>2015</v>
      </c>
      <c r="J710" s="6" t="s">
        <v>126</v>
      </c>
      <c r="K710" s="6"/>
      <c r="L710" s="6"/>
      <c r="M710" s="6"/>
      <c r="N710" s="6"/>
      <c r="O710" s="6"/>
      <c r="P710" s="6" t="s">
        <v>569</v>
      </c>
      <c r="Q710" s="6"/>
      <c r="R710" s="6"/>
      <c r="S710" s="6"/>
      <c r="T710" s="6"/>
      <c r="U710" s="6"/>
      <c r="V710" s="6"/>
      <c r="W710" s="6"/>
      <c r="X710" s="6"/>
      <c r="Y710" s="6"/>
      <c r="Z710" s="6"/>
      <c r="AA710" s="6"/>
      <c r="AB710" s="6"/>
      <c r="AC710" s="6" t="s">
        <v>135</v>
      </c>
      <c r="AD710" s="6"/>
      <c r="AE710" s="6"/>
      <c r="AF710" s="6"/>
      <c r="AG710" s="6"/>
      <c r="AH710" s="6"/>
      <c r="AI710" s="6" t="s">
        <v>88</v>
      </c>
      <c r="AJ710" s="6"/>
      <c r="AK710" s="6"/>
      <c r="AL710" s="6"/>
      <c r="AM710" s="6"/>
      <c r="AN710" s="6"/>
      <c r="AO710" s="6" t="s">
        <v>104</v>
      </c>
      <c r="AP710" s="6" t="s">
        <v>83</v>
      </c>
      <c r="AQ710" s="6" t="s">
        <v>196</v>
      </c>
      <c r="AR710" s="6" t="s">
        <v>169</v>
      </c>
      <c r="AS710" s="6" t="s">
        <v>87</v>
      </c>
      <c r="AT710" s="6"/>
      <c r="AU710" s="6" t="s">
        <v>88</v>
      </c>
      <c r="AV710" s="6" t="s">
        <v>78</v>
      </c>
      <c r="AW710" s="6" t="s">
        <v>119</v>
      </c>
      <c r="AX710" s="6" t="s">
        <v>87</v>
      </c>
      <c r="AY710" s="6" t="s">
        <v>107</v>
      </c>
      <c r="AZ710" s="6" t="s">
        <v>89</v>
      </c>
      <c r="BA710" s="6" t="s">
        <v>89</v>
      </c>
      <c r="BB710" s="6" t="s">
        <v>698</v>
      </c>
      <c r="BC710" s="6" t="s">
        <v>698</v>
      </c>
      <c r="BD710" s="6" t="s">
        <v>137</v>
      </c>
      <c r="BE710" s="6" t="s">
        <v>93</v>
      </c>
      <c r="BF710" s="6" t="s">
        <v>92</v>
      </c>
      <c r="BG710" s="6" t="s">
        <v>93</v>
      </c>
      <c r="BH710" s="6" t="s">
        <v>92</v>
      </c>
      <c r="BI710" s="6" t="s">
        <v>93</v>
      </c>
      <c r="BJ710" s="6" t="s">
        <v>92</v>
      </c>
      <c r="BK710" s="6" t="s">
        <v>138</v>
      </c>
      <c r="BL710" s="6" t="s">
        <v>138</v>
      </c>
      <c r="BM710" s="6" t="s">
        <v>109</v>
      </c>
      <c r="BN710" s="6" t="s">
        <v>192</v>
      </c>
      <c r="BO710" s="6" t="s">
        <v>78</v>
      </c>
      <c r="BP710" s="6" t="s">
        <v>687</v>
      </c>
    </row>
    <row r="711" spans="2:70">
      <c r="B711" s="6">
        <v>1783</v>
      </c>
      <c r="C711" s="6" t="s">
        <v>2651</v>
      </c>
      <c r="D711" s="6">
        <v>6</v>
      </c>
      <c r="E711" s="6" t="s">
        <v>68</v>
      </c>
      <c r="F711" s="6" t="s">
        <v>2652</v>
      </c>
      <c r="G711" s="6" t="s">
        <v>2653</v>
      </c>
      <c r="H711" s="6" t="s">
        <v>1398</v>
      </c>
      <c r="I711" s="6">
        <v>2000</v>
      </c>
      <c r="J711" s="6" t="s">
        <v>95</v>
      </c>
      <c r="K711" s="6"/>
      <c r="L711" s="6"/>
      <c r="M711" s="6"/>
      <c r="N711" s="6"/>
      <c r="O711" s="6"/>
      <c r="P711" s="6"/>
      <c r="Q711" s="6"/>
      <c r="R711" s="6"/>
      <c r="S711" s="6"/>
      <c r="T711" s="6"/>
      <c r="U711" s="6"/>
      <c r="V711" s="6"/>
      <c r="W711" s="6"/>
      <c r="X711" s="6"/>
      <c r="Y711" s="6"/>
      <c r="Z711" s="6"/>
      <c r="AA711" s="6" t="s">
        <v>1285</v>
      </c>
      <c r="AB711" s="6"/>
      <c r="AC711" s="6" t="s">
        <v>74</v>
      </c>
      <c r="AD711" s="6"/>
      <c r="AE711" s="6" t="s">
        <v>162</v>
      </c>
      <c r="AF711" s="6" t="s">
        <v>76</v>
      </c>
      <c r="AG711" s="6" t="s">
        <v>77</v>
      </c>
      <c r="AH711" s="6"/>
      <c r="AI711" s="6" t="s">
        <v>87</v>
      </c>
      <c r="AJ711" s="6" t="s">
        <v>309</v>
      </c>
      <c r="AK711" s="6" t="s">
        <v>80</v>
      </c>
      <c r="AL711" s="6"/>
      <c r="AM711" s="6" t="s">
        <v>222</v>
      </c>
      <c r="AN711" s="6" t="s">
        <v>664</v>
      </c>
      <c r="AO711" s="6" t="s">
        <v>136</v>
      </c>
      <c r="AP711" s="6" t="s">
        <v>104</v>
      </c>
      <c r="AQ711" s="6" t="s">
        <v>85</v>
      </c>
      <c r="AR711" s="6" t="s">
        <v>86</v>
      </c>
      <c r="AS711" s="6" t="s">
        <v>87</v>
      </c>
      <c r="AT711" s="6"/>
      <c r="AU711" s="6" t="s">
        <v>88</v>
      </c>
      <c r="AV711" s="6" t="s">
        <v>78</v>
      </c>
      <c r="AW711" s="6" t="s">
        <v>119</v>
      </c>
      <c r="AX711" s="6" t="s">
        <v>87</v>
      </c>
      <c r="AY711" s="6" t="s">
        <v>107</v>
      </c>
      <c r="AZ711" s="6" t="s">
        <v>89</v>
      </c>
      <c r="BA711" s="6" t="s">
        <v>89</v>
      </c>
      <c r="BB711" s="6" t="s">
        <v>665</v>
      </c>
      <c r="BC711" s="6" t="s">
        <v>659</v>
      </c>
      <c r="BD711" s="6" t="s">
        <v>137</v>
      </c>
      <c r="BE711" s="6" t="s">
        <v>92</v>
      </c>
      <c r="BF711" s="6" t="s">
        <v>92</v>
      </c>
      <c r="BG711" s="6" t="s">
        <v>92</v>
      </c>
      <c r="BH711" s="6" t="s">
        <v>92</v>
      </c>
      <c r="BI711" s="6" t="s">
        <v>92</v>
      </c>
      <c r="BJ711" s="6" t="s">
        <v>123</v>
      </c>
      <c r="BK711" s="6" t="s">
        <v>94</v>
      </c>
      <c r="BL711" s="6" t="s">
        <v>124</v>
      </c>
      <c r="BM711" s="6" t="s">
        <v>695</v>
      </c>
      <c r="BN711" s="6" t="s">
        <v>139</v>
      </c>
      <c r="BO711" s="6" t="s">
        <v>78</v>
      </c>
      <c r="BP711" s="6" t="s">
        <v>667</v>
      </c>
    </row>
    <row r="712" spans="2:70">
      <c r="B712" s="6">
        <v>1789</v>
      </c>
      <c r="C712" s="6" t="s">
        <v>2654</v>
      </c>
      <c r="D712" s="6">
        <v>6</v>
      </c>
      <c r="E712" s="6" t="s">
        <v>68</v>
      </c>
      <c r="F712" s="6" t="s">
        <v>2655</v>
      </c>
      <c r="G712" s="6" t="s">
        <v>2656</v>
      </c>
      <c r="H712" s="6" t="s">
        <v>1188</v>
      </c>
      <c r="I712" s="6">
        <v>2013</v>
      </c>
      <c r="J712" s="6" t="s">
        <v>697</v>
      </c>
      <c r="K712" s="6"/>
      <c r="L712" s="6"/>
      <c r="M712" s="6"/>
      <c r="N712" s="6"/>
      <c r="O712" s="6"/>
      <c r="P712" s="6"/>
      <c r="Q712" s="6"/>
      <c r="R712" s="6"/>
      <c r="S712" s="6"/>
      <c r="T712" s="6"/>
      <c r="U712" s="6"/>
      <c r="V712" s="6"/>
      <c r="W712" s="6"/>
      <c r="X712" s="6"/>
      <c r="Y712" s="6"/>
      <c r="Z712" s="6" t="s">
        <v>245</v>
      </c>
      <c r="AA712" s="6"/>
      <c r="AB712" s="6"/>
      <c r="AC712" s="6" t="s">
        <v>135</v>
      </c>
      <c r="AD712" s="6"/>
      <c r="AE712" s="6"/>
      <c r="AF712" s="6"/>
      <c r="AG712" s="6"/>
      <c r="AH712" s="6"/>
      <c r="AI712" s="6" t="s">
        <v>88</v>
      </c>
      <c r="AJ712" s="6"/>
      <c r="AK712" s="6"/>
      <c r="AL712" s="6"/>
      <c r="AM712" s="6"/>
      <c r="AN712" s="6"/>
      <c r="AO712" s="6" t="s">
        <v>128</v>
      </c>
      <c r="AP712" s="6" t="s">
        <v>83</v>
      </c>
      <c r="AQ712" s="6" t="s">
        <v>196</v>
      </c>
      <c r="AR712" s="6" t="s">
        <v>169</v>
      </c>
      <c r="AS712" s="6" t="s">
        <v>87</v>
      </c>
      <c r="AT712" s="6"/>
      <c r="AU712" s="6" t="s">
        <v>88</v>
      </c>
      <c r="AV712" s="6" t="s">
        <v>78</v>
      </c>
      <c r="AW712" s="6" t="s">
        <v>119</v>
      </c>
      <c r="AX712" s="6" t="s">
        <v>87</v>
      </c>
      <c r="AY712" s="6" t="s">
        <v>159</v>
      </c>
      <c r="AZ712" s="6" t="s">
        <v>89</v>
      </c>
      <c r="BA712" s="6" t="s">
        <v>89</v>
      </c>
      <c r="BB712" s="6" t="s">
        <v>659</v>
      </c>
      <c r="BC712" s="6" t="s">
        <v>659</v>
      </c>
      <c r="BD712" s="6" t="s">
        <v>91</v>
      </c>
      <c r="BE712" s="6" t="s">
        <v>93</v>
      </c>
      <c r="BF712" s="6" t="s">
        <v>123</v>
      </c>
      <c r="BG712" s="6" t="s">
        <v>93</v>
      </c>
      <c r="BH712" s="6" t="s">
        <v>93</v>
      </c>
      <c r="BI712" s="6" t="s">
        <v>93</v>
      </c>
      <c r="BJ712" s="6" t="s">
        <v>93</v>
      </c>
      <c r="BK712" s="6" t="s">
        <v>138</v>
      </c>
      <c r="BL712" s="6" t="s">
        <v>138</v>
      </c>
      <c r="BM712" s="6" t="s">
        <v>666</v>
      </c>
      <c r="BN712" s="6" t="s">
        <v>125</v>
      </c>
      <c r="BO712" s="6" t="s">
        <v>78</v>
      </c>
      <c r="BP712" s="6" t="s">
        <v>677</v>
      </c>
    </row>
    <row r="713" spans="2:70">
      <c r="B713" s="6">
        <v>1796</v>
      </c>
      <c r="C713" s="6" t="s">
        <v>2657</v>
      </c>
      <c r="D713" s="6">
        <v>6</v>
      </c>
      <c r="E713" s="6" t="s">
        <v>68</v>
      </c>
      <c r="F713" s="6" t="s">
        <v>2658</v>
      </c>
      <c r="G713" s="6" t="s">
        <v>2657</v>
      </c>
      <c r="H713" s="6" t="s">
        <v>2659</v>
      </c>
      <c r="I713" s="6">
        <v>2012</v>
      </c>
      <c r="J713" s="6" t="s">
        <v>126</v>
      </c>
      <c r="K713" s="6"/>
      <c r="L713" s="6"/>
      <c r="M713" s="6"/>
      <c r="N713" s="6"/>
      <c r="O713" s="6"/>
      <c r="P713" s="6" t="s">
        <v>569</v>
      </c>
      <c r="Q713" s="6"/>
      <c r="R713" s="6"/>
      <c r="S713" s="6"/>
      <c r="T713" s="6"/>
      <c r="U713" s="6"/>
      <c r="V713" s="6"/>
      <c r="W713" s="6"/>
      <c r="X713" s="6"/>
      <c r="Y713" s="6"/>
      <c r="Z713" s="6"/>
      <c r="AA713" s="6"/>
      <c r="AB713" s="6"/>
      <c r="AC713" s="6" t="s">
        <v>74</v>
      </c>
      <c r="AD713" s="6"/>
      <c r="AE713" s="6" t="s">
        <v>87</v>
      </c>
      <c r="AF713" s="6" t="s">
        <v>175</v>
      </c>
      <c r="AG713" s="6" t="s">
        <v>115</v>
      </c>
      <c r="AH713" s="6"/>
      <c r="AI713" s="6" t="s">
        <v>78</v>
      </c>
      <c r="AJ713" s="6" t="s">
        <v>116</v>
      </c>
      <c r="AK713" s="6" t="s">
        <v>156</v>
      </c>
      <c r="AL713" s="6" t="s">
        <v>2660</v>
      </c>
      <c r="AM713" s="6"/>
      <c r="AN713" s="6" t="s">
        <v>657</v>
      </c>
      <c r="AO713" s="6" t="s">
        <v>128</v>
      </c>
      <c r="AP713" s="6" t="s">
        <v>104</v>
      </c>
      <c r="AQ713" s="6" t="s">
        <v>196</v>
      </c>
      <c r="AR713" s="6" t="s">
        <v>169</v>
      </c>
      <c r="AS713" s="6" t="s">
        <v>87</v>
      </c>
      <c r="AT713" s="6"/>
      <c r="AU713" s="6" t="s">
        <v>88</v>
      </c>
      <c r="AV713" s="6" t="s">
        <v>78</v>
      </c>
      <c r="AW713" s="6" t="s">
        <v>106</v>
      </c>
      <c r="AX713" s="6" t="s">
        <v>87</v>
      </c>
      <c r="AY713" s="6" t="s">
        <v>159</v>
      </c>
      <c r="AZ713" s="6" t="s">
        <v>89</v>
      </c>
      <c r="BA713" s="6" t="s">
        <v>89</v>
      </c>
      <c r="BB713" s="6" t="s">
        <v>665</v>
      </c>
      <c r="BC713" s="6" t="s">
        <v>665</v>
      </c>
      <c r="BD713" s="6" t="s">
        <v>91</v>
      </c>
      <c r="BE713" s="6" t="s">
        <v>93</v>
      </c>
      <c r="BF713" s="6" t="s">
        <v>93</v>
      </c>
      <c r="BG713" s="6" t="s">
        <v>93</v>
      </c>
      <c r="BH713" s="6" t="s">
        <v>93</v>
      </c>
      <c r="BI713" s="6" t="s">
        <v>93</v>
      </c>
      <c r="BJ713" s="6" t="s">
        <v>93</v>
      </c>
      <c r="BK713" s="6" t="s">
        <v>138</v>
      </c>
      <c r="BL713" s="6" t="s">
        <v>138</v>
      </c>
      <c r="BM713" s="6" t="s">
        <v>666</v>
      </c>
      <c r="BN713" s="6" t="s">
        <v>177</v>
      </c>
      <c r="BO713" s="6" t="s">
        <v>78</v>
      </c>
      <c r="BP713" s="6" t="s">
        <v>660</v>
      </c>
    </row>
    <row r="714" spans="2:70" ht="267.75">
      <c r="B714">
        <v>1802</v>
      </c>
      <c r="C714" t="s">
        <v>2661</v>
      </c>
      <c r="D714">
        <v>6</v>
      </c>
      <c r="E714" t="s">
        <v>68</v>
      </c>
      <c r="F714" t="s">
        <v>2662</v>
      </c>
      <c r="G714" t="s">
        <v>2661</v>
      </c>
      <c r="H714" t="s">
        <v>2663</v>
      </c>
      <c r="I714">
        <v>2011</v>
      </c>
      <c r="J714" t="s">
        <v>95</v>
      </c>
      <c r="K714"/>
      <c r="L714"/>
      <c r="M714"/>
      <c r="N714"/>
      <c r="O714"/>
      <c r="P714"/>
      <c r="Q714"/>
      <c r="R714"/>
      <c r="S714"/>
      <c r="T714"/>
      <c r="U714"/>
      <c r="V714"/>
      <c r="W714"/>
      <c r="X714"/>
      <c r="Y714"/>
      <c r="Z714"/>
      <c r="AA714" t="s">
        <v>844</v>
      </c>
      <c r="AB714"/>
      <c r="AC714" t="s">
        <v>74</v>
      </c>
      <c r="AE714" t="s">
        <v>162</v>
      </c>
      <c r="AF714" t="s">
        <v>76</v>
      </c>
      <c r="AG714" t="s">
        <v>164</v>
      </c>
      <c r="AI714" t="s">
        <v>87</v>
      </c>
      <c r="AJ714" t="s">
        <v>79</v>
      </c>
      <c r="AK714" t="s">
        <v>80</v>
      </c>
      <c r="AM714" t="s">
        <v>222</v>
      </c>
      <c r="AN714" t="s">
        <v>739</v>
      </c>
      <c r="AO714" t="s">
        <v>83</v>
      </c>
      <c r="AP714" t="s">
        <v>84</v>
      </c>
      <c r="AQ714" t="s">
        <v>196</v>
      </c>
      <c r="AR714" t="s">
        <v>86</v>
      </c>
      <c r="AS714" t="s">
        <v>87</v>
      </c>
      <c r="AU714" t="s">
        <v>88</v>
      </c>
      <c r="AV714" t="s">
        <v>78</v>
      </c>
      <c r="AW714" t="s">
        <v>119</v>
      </c>
      <c r="AX714" t="s">
        <v>87</v>
      </c>
      <c r="AY714" t="s">
        <v>107</v>
      </c>
      <c r="AZ714" t="s">
        <v>185</v>
      </c>
      <c r="BA714" t="s">
        <v>185</v>
      </c>
      <c r="BB714" t="s">
        <v>658</v>
      </c>
      <c r="BC714" t="s">
        <v>659</v>
      </c>
      <c r="BD714" t="s">
        <v>144</v>
      </c>
      <c r="BE714" t="s">
        <v>93</v>
      </c>
      <c r="BF714" t="s">
        <v>93</v>
      </c>
      <c r="BG714" t="s">
        <v>92</v>
      </c>
      <c r="BH714" t="s">
        <v>92</v>
      </c>
      <c r="BI714" t="s">
        <v>92</v>
      </c>
      <c r="BJ714" t="s">
        <v>92</v>
      </c>
      <c r="BK714" t="s">
        <v>94</v>
      </c>
      <c r="BL714" t="s">
        <v>138</v>
      </c>
      <c r="BM714" t="s">
        <v>691</v>
      </c>
      <c r="BN714" t="s">
        <v>139</v>
      </c>
      <c r="BO714" t="s">
        <v>78</v>
      </c>
      <c r="BP714" t="s">
        <v>677</v>
      </c>
      <c r="BR714" s="7" t="s">
        <v>2664</v>
      </c>
    </row>
    <row r="715" spans="2:70">
      <c r="B715">
        <v>1803</v>
      </c>
      <c r="C715" t="s">
        <v>2665</v>
      </c>
      <c r="D715">
        <v>6</v>
      </c>
      <c r="E715" t="s">
        <v>68</v>
      </c>
      <c r="F715" t="s">
        <v>2666</v>
      </c>
      <c r="G715" t="s">
        <v>2665</v>
      </c>
      <c r="H715" t="s">
        <v>2667</v>
      </c>
      <c r="I715">
        <v>1996</v>
      </c>
      <c r="J715" t="s">
        <v>709</v>
      </c>
      <c r="K715" t="s">
        <v>354</v>
      </c>
      <c r="L715"/>
      <c r="M715"/>
      <c r="N715"/>
      <c r="O715"/>
      <c r="P715"/>
      <c r="Q715"/>
      <c r="R715"/>
      <c r="S715"/>
      <c r="T715"/>
      <c r="U715"/>
      <c r="V715"/>
      <c r="W715"/>
      <c r="X715"/>
      <c r="Y715"/>
      <c r="Z715"/>
      <c r="AA715"/>
      <c r="AB715"/>
      <c r="AC715" t="s">
        <v>148</v>
      </c>
      <c r="AE715" t="s">
        <v>75</v>
      </c>
      <c r="AF715" t="s">
        <v>76</v>
      </c>
      <c r="AG715" t="s">
        <v>77</v>
      </c>
      <c r="AI715" t="s">
        <v>87</v>
      </c>
      <c r="AJ715" t="s">
        <v>309</v>
      </c>
      <c r="AK715" t="s">
        <v>156</v>
      </c>
      <c r="AL715" t="s">
        <v>777</v>
      </c>
      <c r="AM715" t="s">
        <v>81</v>
      </c>
      <c r="AN715" t="s">
        <v>664</v>
      </c>
      <c r="AO715" t="s">
        <v>83</v>
      </c>
      <c r="AP715" t="s">
        <v>83</v>
      </c>
      <c r="AQ715" t="s">
        <v>196</v>
      </c>
      <c r="AR715" t="s">
        <v>105</v>
      </c>
      <c r="AS715" t="s">
        <v>87</v>
      </c>
      <c r="AU715" t="s">
        <v>88</v>
      </c>
      <c r="AV715" t="s">
        <v>78</v>
      </c>
      <c r="AW715" t="s">
        <v>119</v>
      </c>
      <c r="AX715" t="s">
        <v>87</v>
      </c>
      <c r="AY715" t="s">
        <v>107</v>
      </c>
      <c r="AZ715" t="s">
        <v>89</v>
      </c>
      <c r="BA715" t="s">
        <v>89</v>
      </c>
      <c r="BB715" t="s">
        <v>665</v>
      </c>
      <c r="BC715" t="s">
        <v>665</v>
      </c>
      <c r="BD715" t="s">
        <v>137</v>
      </c>
      <c r="BE715" t="s">
        <v>93</v>
      </c>
      <c r="BF715" t="s">
        <v>123</v>
      </c>
      <c r="BG715" t="s">
        <v>93</v>
      </c>
      <c r="BH715" t="s">
        <v>93</v>
      </c>
      <c r="BI715" t="s">
        <v>93</v>
      </c>
      <c r="BJ715" t="s">
        <v>92</v>
      </c>
      <c r="BK715" t="s">
        <v>94</v>
      </c>
      <c r="BL715" t="s">
        <v>94</v>
      </c>
      <c r="BM715" t="s">
        <v>686</v>
      </c>
      <c r="BN715" t="s">
        <v>139</v>
      </c>
      <c r="BO715" t="s">
        <v>78</v>
      </c>
      <c r="BP715" t="s">
        <v>687</v>
      </c>
    </row>
    <row r="716" spans="2:70">
      <c r="B716">
        <v>1810</v>
      </c>
      <c r="C716" t="s">
        <v>2668</v>
      </c>
      <c r="D716">
        <v>6</v>
      </c>
      <c r="E716" t="s">
        <v>68</v>
      </c>
      <c r="F716" t="s">
        <v>2669</v>
      </c>
      <c r="G716" t="s">
        <v>2668</v>
      </c>
      <c r="H716" t="s">
        <v>2670</v>
      </c>
      <c r="I716">
        <v>2015</v>
      </c>
      <c r="J716" t="s">
        <v>154</v>
      </c>
      <c r="K716"/>
      <c r="L716"/>
      <c r="M716"/>
      <c r="N716"/>
      <c r="O716"/>
      <c r="P716"/>
      <c r="Q716"/>
      <c r="R716"/>
      <c r="S716"/>
      <c r="T716"/>
      <c r="U716"/>
      <c r="V716"/>
      <c r="W716"/>
      <c r="X716"/>
      <c r="Y716" t="s">
        <v>99</v>
      </c>
      <c r="Z716"/>
      <c r="AA716"/>
      <c r="AB716"/>
      <c r="AC716" t="s">
        <v>135</v>
      </c>
      <c r="AI716" t="s">
        <v>88</v>
      </c>
      <c r="AO716" t="s">
        <v>136</v>
      </c>
      <c r="AP716" t="s">
        <v>83</v>
      </c>
      <c r="AQ716" t="s">
        <v>85</v>
      </c>
      <c r="AR716" t="s">
        <v>130</v>
      </c>
      <c r="AS716" t="s">
        <v>87</v>
      </c>
      <c r="AU716" t="s">
        <v>88</v>
      </c>
      <c r="AV716" t="s">
        <v>78</v>
      </c>
      <c r="AW716" t="s">
        <v>106</v>
      </c>
      <c r="AX716" t="s">
        <v>87</v>
      </c>
      <c r="AY716" t="s">
        <v>107</v>
      </c>
      <c r="AZ716" t="s">
        <v>89</v>
      </c>
      <c r="BA716" t="s">
        <v>89</v>
      </c>
      <c r="BB716" t="s">
        <v>658</v>
      </c>
      <c r="BC716" t="s">
        <v>230</v>
      </c>
      <c r="BD716" t="s">
        <v>137</v>
      </c>
      <c r="BE716" t="s">
        <v>93</v>
      </c>
      <c r="BF716" t="s">
        <v>93</v>
      </c>
      <c r="BG716" t="s">
        <v>92</v>
      </c>
      <c r="BH716" t="s">
        <v>92</v>
      </c>
      <c r="BI716" t="s">
        <v>123</v>
      </c>
      <c r="BJ716" t="s">
        <v>93</v>
      </c>
      <c r="BK716" t="s">
        <v>138</v>
      </c>
      <c r="BL716" t="s">
        <v>138</v>
      </c>
      <c r="BM716" t="s">
        <v>691</v>
      </c>
      <c r="BN716" t="s">
        <v>192</v>
      </c>
      <c r="BO716" t="s">
        <v>78</v>
      </c>
      <c r="BP716" t="s">
        <v>687</v>
      </c>
    </row>
    <row r="717" spans="2:70">
      <c r="B717">
        <v>1811</v>
      </c>
      <c r="C717" t="s">
        <v>2671</v>
      </c>
      <c r="D717">
        <v>6</v>
      </c>
      <c r="E717" t="s">
        <v>68</v>
      </c>
      <c r="F717" t="s">
        <v>2669</v>
      </c>
      <c r="G717" t="s">
        <v>2671</v>
      </c>
      <c r="H717" t="s">
        <v>2672</v>
      </c>
      <c r="I717">
        <v>1999</v>
      </c>
      <c r="J717" t="s">
        <v>95</v>
      </c>
      <c r="K717"/>
      <c r="L717"/>
      <c r="M717"/>
      <c r="N717"/>
      <c r="O717"/>
      <c r="P717"/>
      <c r="Q717"/>
      <c r="R717"/>
      <c r="S717"/>
      <c r="T717"/>
      <c r="U717"/>
      <c r="V717"/>
      <c r="W717"/>
      <c r="X717"/>
      <c r="Y717"/>
      <c r="Z717"/>
      <c r="AA717" t="s">
        <v>717</v>
      </c>
      <c r="AB717"/>
      <c r="AC717" t="s">
        <v>148</v>
      </c>
      <c r="AE717" t="s">
        <v>162</v>
      </c>
      <c r="AF717" t="s">
        <v>76</v>
      </c>
      <c r="AG717" t="s">
        <v>77</v>
      </c>
      <c r="AI717" t="s">
        <v>87</v>
      </c>
      <c r="AJ717" t="s">
        <v>309</v>
      </c>
      <c r="AK717" t="s">
        <v>80</v>
      </c>
      <c r="AM717" t="s">
        <v>222</v>
      </c>
      <c r="AN717" t="s">
        <v>657</v>
      </c>
      <c r="AO717" t="s">
        <v>104</v>
      </c>
      <c r="AP717" t="s">
        <v>104</v>
      </c>
      <c r="AQ717" t="s">
        <v>85</v>
      </c>
      <c r="AR717" t="s">
        <v>105</v>
      </c>
      <c r="AS717" t="s">
        <v>87</v>
      </c>
      <c r="AU717" t="s">
        <v>88</v>
      </c>
      <c r="AV717" t="s">
        <v>78</v>
      </c>
      <c r="AW717" t="s">
        <v>119</v>
      </c>
      <c r="AX717" t="s">
        <v>87</v>
      </c>
      <c r="AY717" t="s">
        <v>107</v>
      </c>
      <c r="AZ717" t="s">
        <v>170</v>
      </c>
      <c r="BA717" t="s">
        <v>89</v>
      </c>
      <c r="BB717" t="s">
        <v>230</v>
      </c>
      <c r="BC717" t="s">
        <v>230</v>
      </c>
      <c r="BD717" t="s">
        <v>137</v>
      </c>
      <c r="BE717" t="s">
        <v>93</v>
      </c>
      <c r="BF717" t="s">
        <v>92</v>
      </c>
      <c r="BG717" t="s">
        <v>92</v>
      </c>
      <c r="BH717" t="s">
        <v>92</v>
      </c>
      <c r="BI717" t="s">
        <v>93</v>
      </c>
      <c r="BJ717" t="s">
        <v>92</v>
      </c>
      <c r="BK717" t="s">
        <v>94</v>
      </c>
      <c r="BL717" t="s">
        <v>138</v>
      </c>
      <c r="BM717" t="s">
        <v>672</v>
      </c>
      <c r="BN717" t="s">
        <v>139</v>
      </c>
      <c r="BO717" t="s">
        <v>87</v>
      </c>
    </row>
    <row r="718" spans="2:70">
      <c r="B718">
        <v>1817</v>
      </c>
      <c r="C718" t="s">
        <v>2673</v>
      </c>
      <c r="D718">
        <v>6</v>
      </c>
      <c r="E718" t="s">
        <v>68</v>
      </c>
      <c r="F718" t="s">
        <v>2674</v>
      </c>
      <c r="G718" t="s">
        <v>2673</v>
      </c>
      <c r="H718" t="s">
        <v>2675</v>
      </c>
      <c r="I718">
        <v>2013</v>
      </c>
      <c r="J718" t="s">
        <v>161</v>
      </c>
      <c r="K718"/>
      <c r="L718"/>
      <c r="M718"/>
      <c r="N718"/>
      <c r="O718" t="s">
        <v>99</v>
      </c>
      <c r="P718"/>
      <c r="Q718"/>
      <c r="R718"/>
      <c r="S718"/>
      <c r="T718"/>
      <c r="U718"/>
      <c r="V718"/>
      <c r="W718"/>
      <c r="X718"/>
      <c r="Y718"/>
      <c r="Z718"/>
      <c r="AA718"/>
      <c r="AB718"/>
      <c r="AC718" t="s">
        <v>135</v>
      </c>
      <c r="AI718" t="s">
        <v>88</v>
      </c>
      <c r="AO718" t="s">
        <v>136</v>
      </c>
      <c r="AP718" t="s">
        <v>104</v>
      </c>
      <c r="AQ718" t="s">
        <v>102</v>
      </c>
      <c r="AR718" t="s">
        <v>105</v>
      </c>
      <c r="AS718" t="s">
        <v>87</v>
      </c>
      <c r="AU718" t="s">
        <v>88</v>
      </c>
      <c r="AV718" t="s">
        <v>78</v>
      </c>
      <c r="AW718" t="s">
        <v>158</v>
      </c>
      <c r="AX718" t="s">
        <v>87</v>
      </c>
      <c r="AY718" t="s">
        <v>107</v>
      </c>
      <c r="AZ718" t="s">
        <v>170</v>
      </c>
      <c r="BA718" t="s">
        <v>89</v>
      </c>
      <c r="BB718" t="s">
        <v>230</v>
      </c>
      <c r="BC718" t="s">
        <v>665</v>
      </c>
      <c r="BD718" t="s">
        <v>137</v>
      </c>
      <c r="BE718" t="s">
        <v>93</v>
      </c>
      <c r="BF718" t="s">
        <v>93</v>
      </c>
      <c r="BG718" t="s">
        <v>92</v>
      </c>
      <c r="BH718" t="s">
        <v>92</v>
      </c>
      <c r="BI718" t="s">
        <v>123</v>
      </c>
      <c r="BJ718" t="s">
        <v>93</v>
      </c>
      <c r="BK718" t="s">
        <v>94</v>
      </c>
      <c r="BL718" t="s">
        <v>138</v>
      </c>
      <c r="BM718" t="s">
        <v>691</v>
      </c>
      <c r="BN718" t="s">
        <v>192</v>
      </c>
      <c r="BO718" t="s">
        <v>78</v>
      </c>
      <c r="BP718" t="s">
        <v>687</v>
      </c>
    </row>
    <row r="719" spans="2:70">
      <c r="B719">
        <v>1821</v>
      </c>
      <c r="C719" t="s">
        <v>2676</v>
      </c>
      <c r="D719">
        <v>6</v>
      </c>
      <c r="E719" t="s">
        <v>68</v>
      </c>
      <c r="F719" t="s">
        <v>2677</v>
      </c>
      <c r="G719" t="s">
        <v>2676</v>
      </c>
      <c r="H719" t="s">
        <v>2678</v>
      </c>
      <c r="I719">
        <v>2012</v>
      </c>
      <c r="J719" t="s">
        <v>161</v>
      </c>
      <c r="K719"/>
      <c r="L719"/>
      <c r="M719"/>
      <c r="N719"/>
      <c r="O719" t="s">
        <v>99</v>
      </c>
      <c r="P719"/>
      <c r="Q719"/>
      <c r="R719"/>
      <c r="S719"/>
      <c r="T719"/>
      <c r="U719"/>
      <c r="V719"/>
      <c r="W719"/>
      <c r="X719"/>
      <c r="Y719"/>
      <c r="Z719"/>
      <c r="AA719"/>
      <c r="AB719"/>
      <c r="AC719" t="s">
        <v>74</v>
      </c>
      <c r="AE719" t="s">
        <v>87</v>
      </c>
      <c r="AF719" t="s">
        <v>100</v>
      </c>
      <c r="AG719" t="s">
        <v>156</v>
      </c>
      <c r="AH719" t="s">
        <v>2679</v>
      </c>
      <c r="AI719" t="s">
        <v>87</v>
      </c>
      <c r="AJ719" t="s">
        <v>116</v>
      </c>
      <c r="AK719" t="s">
        <v>156</v>
      </c>
      <c r="AL719" t="s">
        <v>1043</v>
      </c>
      <c r="AN719" t="s">
        <v>739</v>
      </c>
      <c r="AO719" t="s">
        <v>83</v>
      </c>
      <c r="AP719" t="s">
        <v>104</v>
      </c>
      <c r="AQ719" t="s">
        <v>85</v>
      </c>
      <c r="AR719" t="s">
        <v>86</v>
      </c>
      <c r="AS719" t="s">
        <v>87</v>
      </c>
      <c r="AU719" t="s">
        <v>88</v>
      </c>
      <c r="AV719" t="s">
        <v>78</v>
      </c>
      <c r="AW719" t="s">
        <v>106</v>
      </c>
      <c r="AX719" t="s">
        <v>87</v>
      </c>
      <c r="AY719" t="s">
        <v>107</v>
      </c>
      <c r="AZ719" t="s">
        <v>89</v>
      </c>
      <c r="BA719" t="s">
        <v>89</v>
      </c>
      <c r="BB719" t="s">
        <v>659</v>
      </c>
      <c r="BC719" t="s">
        <v>698</v>
      </c>
      <c r="BD719" t="s">
        <v>137</v>
      </c>
      <c r="BE719" t="s">
        <v>93</v>
      </c>
      <c r="BF719" t="s">
        <v>93</v>
      </c>
      <c r="BG719" t="s">
        <v>92</v>
      </c>
      <c r="BH719" t="s">
        <v>92</v>
      </c>
      <c r="BI719" t="s">
        <v>92</v>
      </c>
      <c r="BJ719" t="s">
        <v>92</v>
      </c>
      <c r="BK719" t="s">
        <v>94</v>
      </c>
      <c r="BL719" t="s">
        <v>138</v>
      </c>
      <c r="BM719" t="s">
        <v>691</v>
      </c>
      <c r="BN719" t="s">
        <v>125</v>
      </c>
      <c r="BO719" t="s">
        <v>78</v>
      </c>
      <c r="BP719" t="s">
        <v>677</v>
      </c>
    </row>
    <row r="720" spans="2:70">
      <c r="B720">
        <v>1822</v>
      </c>
      <c r="C720" t="s">
        <v>2680</v>
      </c>
      <c r="D720">
        <v>6</v>
      </c>
      <c r="E720" t="s">
        <v>68</v>
      </c>
      <c r="F720" t="s">
        <v>2681</v>
      </c>
      <c r="G720" t="s">
        <v>2680</v>
      </c>
      <c r="H720" t="s">
        <v>2682</v>
      </c>
      <c r="I720">
        <v>2015</v>
      </c>
      <c r="J720" t="s">
        <v>97</v>
      </c>
      <c r="K720"/>
      <c r="L720"/>
      <c r="M720"/>
      <c r="N720"/>
      <c r="O720"/>
      <c r="P720"/>
      <c r="Q720"/>
      <c r="R720"/>
      <c r="S720"/>
      <c r="T720"/>
      <c r="U720"/>
      <c r="V720"/>
      <c r="W720"/>
      <c r="X720" t="s">
        <v>98</v>
      </c>
      <c r="Y720"/>
      <c r="Z720"/>
      <c r="AA720"/>
      <c r="AB720"/>
      <c r="AC720" t="s">
        <v>127</v>
      </c>
      <c r="AI720" t="s">
        <v>88</v>
      </c>
      <c r="AO720" t="s">
        <v>104</v>
      </c>
      <c r="AP720" t="s">
        <v>84</v>
      </c>
      <c r="AQ720" t="s">
        <v>176</v>
      </c>
      <c r="AR720" t="s">
        <v>105</v>
      </c>
      <c r="AS720" t="s">
        <v>87</v>
      </c>
      <c r="AU720" t="s">
        <v>88</v>
      </c>
      <c r="AV720" t="s">
        <v>87</v>
      </c>
      <c r="AX720" t="s">
        <v>88</v>
      </c>
      <c r="AZ720" t="s">
        <v>89</v>
      </c>
      <c r="BA720" t="s">
        <v>89</v>
      </c>
      <c r="BB720" t="s">
        <v>659</v>
      </c>
      <c r="BC720" t="s">
        <v>698</v>
      </c>
      <c r="BD720" t="s">
        <v>91</v>
      </c>
      <c r="BE720" t="s">
        <v>93</v>
      </c>
      <c r="BF720" t="s">
        <v>92</v>
      </c>
      <c r="BG720" t="s">
        <v>123</v>
      </c>
      <c r="BH720" t="s">
        <v>92</v>
      </c>
      <c r="BI720" t="s">
        <v>122</v>
      </c>
      <c r="BJ720" t="s">
        <v>93</v>
      </c>
      <c r="BK720" t="s">
        <v>94</v>
      </c>
      <c r="BL720" t="s">
        <v>138</v>
      </c>
      <c r="BM720" t="s">
        <v>109</v>
      </c>
      <c r="BN720" t="s">
        <v>125</v>
      </c>
      <c r="BO720" t="s">
        <v>78</v>
      </c>
      <c r="BP720" t="s">
        <v>660</v>
      </c>
    </row>
    <row r="721" spans="2:69">
      <c r="B721">
        <v>1825</v>
      </c>
      <c r="C721" t="s">
        <v>2683</v>
      </c>
      <c r="D721">
        <v>6</v>
      </c>
      <c r="E721" t="s">
        <v>68</v>
      </c>
      <c r="F721" t="s">
        <v>2684</v>
      </c>
      <c r="G721" t="s">
        <v>2683</v>
      </c>
      <c r="H721" t="s">
        <v>2685</v>
      </c>
      <c r="I721">
        <v>2014</v>
      </c>
      <c r="J721" t="s">
        <v>1127</v>
      </c>
      <c r="K721"/>
      <c r="L721"/>
      <c r="M721"/>
      <c r="N721"/>
      <c r="O721"/>
      <c r="P721"/>
      <c r="Q721" t="s">
        <v>346</v>
      </c>
      <c r="R721"/>
      <c r="S721"/>
      <c r="T721"/>
      <c r="U721"/>
      <c r="V721"/>
      <c r="W721"/>
      <c r="X721"/>
      <c r="Y721"/>
      <c r="Z721"/>
      <c r="AA721"/>
      <c r="AB721"/>
      <c r="AC721" t="s">
        <v>148</v>
      </c>
      <c r="AE721" t="s">
        <v>75</v>
      </c>
      <c r="AF721" t="s">
        <v>206</v>
      </c>
      <c r="AG721" t="s">
        <v>77</v>
      </c>
      <c r="AI721" t="s">
        <v>78</v>
      </c>
      <c r="AJ721" t="s">
        <v>116</v>
      </c>
      <c r="AK721" t="s">
        <v>80</v>
      </c>
      <c r="AM721" t="s">
        <v>167</v>
      </c>
      <c r="AN721" t="s">
        <v>657</v>
      </c>
      <c r="AO721" t="s">
        <v>83</v>
      </c>
      <c r="AP721" t="s">
        <v>83</v>
      </c>
      <c r="AQ721" t="s">
        <v>85</v>
      </c>
      <c r="AR721" t="s">
        <v>86</v>
      </c>
      <c r="AS721" t="s">
        <v>87</v>
      </c>
      <c r="AU721" t="s">
        <v>88</v>
      </c>
      <c r="AV721" t="s">
        <v>87</v>
      </c>
      <c r="AX721" t="s">
        <v>88</v>
      </c>
      <c r="AZ721" t="s">
        <v>89</v>
      </c>
      <c r="BA721" t="s">
        <v>89</v>
      </c>
      <c r="BB721" t="s">
        <v>665</v>
      </c>
      <c r="BC721" t="s">
        <v>665</v>
      </c>
      <c r="BD721" t="s">
        <v>91</v>
      </c>
      <c r="BE721" t="s">
        <v>123</v>
      </c>
      <c r="BF721" t="s">
        <v>123</v>
      </c>
      <c r="BG721" t="s">
        <v>92</v>
      </c>
      <c r="BH721" t="s">
        <v>93</v>
      </c>
      <c r="BI721" t="s">
        <v>122</v>
      </c>
      <c r="BJ721" t="s">
        <v>93</v>
      </c>
      <c r="BK721" t="s">
        <v>124</v>
      </c>
      <c r="BL721" t="s">
        <v>94</v>
      </c>
      <c r="BM721" t="s">
        <v>109</v>
      </c>
      <c r="BN721" t="s">
        <v>125</v>
      </c>
      <c r="BO721" t="s">
        <v>78</v>
      </c>
      <c r="BP721" t="s">
        <v>677</v>
      </c>
    </row>
    <row r="722" spans="2:69">
      <c r="B722">
        <v>1828</v>
      </c>
      <c r="C722" t="s">
        <v>2686</v>
      </c>
      <c r="D722">
        <v>6</v>
      </c>
      <c r="E722" t="s">
        <v>68</v>
      </c>
      <c r="F722" t="s">
        <v>2687</v>
      </c>
      <c r="G722" t="s">
        <v>2686</v>
      </c>
      <c r="H722" t="s">
        <v>2688</v>
      </c>
      <c r="I722">
        <v>1999</v>
      </c>
      <c r="J722" t="s">
        <v>709</v>
      </c>
      <c r="K722" t="s">
        <v>354</v>
      </c>
      <c r="L722"/>
      <c r="M722"/>
      <c r="N722"/>
      <c r="O722"/>
      <c r="P722"/>
      <c r="Q722"/>
      <c r="R722"/>
      <c r="S722"/>
      <c r="T722"/>
      <c r="U722"/>
      <c r="V722"/>
      <c r="W722"/>
      <c r="X722"/>
      <c r="Y722"/>
      <c r="Z722"/>
      <c r="AA722"/>
      <c r="AB722"/>
      <c r="AC722" t="s">
        <v>148</v>
      </c>
      <c r="AE722" t="s">
        <v>87</v>
      </c>
      <c r="AF722" t="s">
        <v>100</v>
      </c>
      <c r="AG722" t="s">
        <v>77</v>
      </c>
      <c r="AI722" t="s">
        <v>87</v>
      </c>
      <c r="AJ722" t="s">
        <v>116</v>
      </c>
      <c r="AK722" t="s">
        <v>103</v>
      </c>
      <c r="AN722" t="s">
        <v>705</v>
      </c>
      <c r="AO722" t="s">
        <v>104</v>
      </c>
      <c r="AP722" t="s">
        <v>104</v>
      </c>
      <c r="AQ722" t="s">
        <v>85</v>
      </c>
      <c r="AR722" t="s">
        <v>86</v>
      </c>
      <c r="AS722" t="s">
        <v>87</v>
      </c>
      <c r="AU722" t="s">
        <v>88</v>
      </c>
      <c r="AV722" t="s">
        <v>78</v>
      </c>
      <c r="AW722" t="s">
        <v>158</v>
      </c>
      <c r="AX722" t="s">
        <v>87</v>
      </c>
      <c r="AY722" t="s">
        <v>107</v>
      </c>
      <c r="AZ722" t="s">
        <v>89</v>
      </c>
      <c r="BA722" t="s">
        <v>89</v>
      </c>
      <c r="BB722" t="s">
        <v>665</v>
      </c>
      <c r="BC722" t="s">
        <v>665</v>
      </c>
      <c r="BD722" t="s">
        <v>137</v>
      </c>
      <c r="BE722" t="s">
        <v>93</v>
      </c>
      <c r="BF722" t="s">
        <v>93</v>
      </c>
      <c r="BG722" t="s">
        <v>92</v>
      </c>
      <c r="BH722" t="s">
        <v>92</v>
      </c>
      <c r="BI722" t="s">
        <v>92</v>
      </c>
      <c r="BJ722" t="s">
        <v>92</v>
      </c>
      <c r="BK722" t="s">
        <v>138</v>
      </c>
      <c r="BL722" t="s">
        <v>138</v>
      </c>
      <c r="BM722" t="s">
        <v>672</v>
      </c>
      <c r="BN722" t="s">
        <v>208</v>
      </c>
      <c r="BO722" t="s">
        <v>78</v>
      </c>
      <c r="BP722" t="s">
        <v>667</v>
      </c>
    </row>
    <row r="723" spans="2:69">
      <c r="B723">
        <v>1830</v>
      </c>
      <c r="C723" t="s">
        <v>2689</v>
      </c>
      <c r="D723">
        <v>6</v>
      </c>
      <c r="E723" t="s">
        <v>68</v>
      </c>
      <c r="F723" t="s">
        <v>2690</v>
      </c>
      <c r="G723" t="s">
        <v>2689</v>
      </c>
      <c r="H723" t="s">
        <v>2691</v>
      </c>
      <c r="I723">
        <v>2016</v>
      </c>
      <c r="J723" t="s">
        <v>95</v>
      </c>
      <c r="K723"/>
      <c r="L723"/>
      <c r="M723"/>
      <c r="N723"/>
      <c r="O723"/>
      <c r="P723"/>
      <c r="Q723"/>
      <c r="R723"/>
      <c r="S723"/>
      <c r="T723"/>
      <c r="U723"/>
      <c r="V723"/>
      <c r="W723"/>
      <c r="X723"/>
      <c r="Y723"/>
      <c r="Z723"/>
      <c r="AA723" t="s">
        <v>391</v>
      </c>
      <c r="AB723"/>
      <c r="AC723" t="s">
        <v>135</v>
      </c>
      <c r="AI723" t="s">
        <v>88</v>
      </c>
      <c r="AO723" t="s">
        <v>136</v>
      </c>
      <c r="AP723" t="s">
        <v>83</v>
      </c>
      <c r="AQ723" t="s">
        <v>85</v>
      </c>
      <c r="AR723" t="s">
        <v>169</v>
      </c>
      <c r="AS723" t="s">
        <v>87</v>
      </c>
      <c r="AU723" t="s">
        <v>88</v>
      </c>
      <c r="AV723" t="s">
        <v>87</v>
      </c>
      <c r="AX723" t="s">
        <v>88</v>
      </c>
      <c r="AZ723" t="s">
        <v>170</v>
      </c>
      <c r="BA723" t="s">
        <v>89</v>
      </c>
      <c r="BB723" t="s">
        <v>230</v>
      </c>
      <c r="BC723" t="s">
        <v>659</v>
      </c>
      <c r="BD723" t="s">
        <v>137</v>
      </c>
      <c r="BE723" t="s">
        <v>93</v>
      </c>
      <c r="BF723" t="s">
        <v>92</v>
      </c>
      <c r="BG723" t="s">
        <v>93</v>
      </c>
      <c r="BH723" t="s">
        <v>93</v>
      </c>
      <c r="BI723" t="s">
        <v>92</v>
      </c>
      <c r="BJ723" t="s">
        <v>92</v>
      </c>
      <c r="BK723" t="s">
        <v>138</v>
      </c>
      <c r="BL723" t="s">
        <v>138</v>
      </c>
      <c r="BM723" t="s">
        <v>109</v>
      </c>
      <c r="BN723" t="s">
        <v>139</v>
      </c>
      <c r="BO723" t="s">
        <v>78</v>
      </c>
      <c r="BP723" t="s">
        <v>156</v>
      </c>
      <c r="BQ723" t="s">
        <v>2692</v>
      </c>
    </row>
    <row r="724" spans="2:69">
      <c r="B724">
        <v>1831</v>
      </c>
      <c r="C724" t="s">
        <v>2693</v>
      </c>
      <c r="D724">
        <v>6</v>
      </c>
      <c r="E724" t="s">
        <v>68</v>
      </c>
      <c r="F724" t="s">
        <v>2694</v>
      </c>
      <c r="G724" t="s">
        <v>2693</v>
      </c>
      <c r="H724" t="s">
        <v>2695</v>
      </c>
      <c r="I724">
        <v>2013</v>
      </c>
      <c r="J724" t="s">
        <v>325</v>
      </c>
      <c r="K724"/>
      <c r="L724"/>
      <c r="M724"/>
      <c r="N724"/>
      <c r="O724"/>
      <c r="P724"/>
      <c r="Q724"/>
      <c r="R724"/>
      <c r="S724" t="s">
        <v>326</v>
      </c>
      <c r="T724"/>
      <c r="U724"/>
      <c r="V724"/>
      <c r="W724"/>
      <c r="X724"/>
      <c r="Y724"/>
      <c r="Z724"/>
      <c r="AA724"/>
      <c r="AB724"/>
      <c r="AC724" t="s">
        <v>135</v>
      </c>
      <c r="AI724" t="s">
        <v>88</v>
      </c>
      <c r="AO724" t="s">
        <v>84</v>
      </c>
      <c r="AP724" t="s">
        <v>83</v>
      </c>
      <c r="AQ724" t="s">
        <v>85</v>
      </c>
      <c r="AR724" t="s">
        <v>86</v>
      </c>
      <c r="AS724" t="s">
        <v>87</v>
      </c>
      <c r="AU724" t="s">
        <v>88</v>
      </c>
      <c r="AV724" t="s">
        <v>78</v>
      </c>
      <c r="AW724" t="s">
        <v>119</v>
      </c>
      <c r="AX724" t="s">
        <v>87</v>
      </c>
      <c r="AY724" t="s">
        <v>107</v>
      </c>
      <c r="AZ724" t="s">
        <v>183</v>
      </c>
      <c r="BA724" t="s">
        <v>89</v>
      </c>
      <c r="BB724" t="s">
        <v>773</v>
      </c>
      <c r="BC724" t="s">
        <v>773</v>
      </c>
      <c r="BD724" t="s">
        <v>91</v>
      </c>
      <c r="BE724" t="s">
        <v>92</v>
      </c>
      <c r="BF724" t="s">
        <v>93</v>
      </c>
      <c r="BG724" t="s">
        <v>92</v>
      </c>
      <c r="BH724" t="s">
        <v>92</v>
      </c>
      <c r="BI724" t="s">
        <v>93</v>
      </c>
      <c r="BJ724" t="s">
        <v>93</v>
      </c>
      <c r="BK724" t="s">
        <v>138</v>
      </c>
      <c r="BL724" t="s">
        <v>138</v>
      </c>
      <c r="BM724" t="s">
        <v>691</v>
      </c>
      <c r="BN724" t="s">
        <v>192</v>
      </c>
      <c r="BO724" t="s">
        <v>78</v>
      </c>
      <c r="BP724" t="s">
        <v>677</v>
      </c>
    </row>
    <row r="725" spans="2:69">
      <c r="B725">
        <v>1832</v>
      </c>
      <c r="C725" t="s">
        <v>2696</v>
      </c>
      <c r="D725">
        <v>6</v>
      </c>
      <c r="E725" t="s">
        <v>68</v>
      </c>
      <c r="F725" t="s">
        <v>2697</v>
      </c>
      <c r="G725" t="s">
        <v>2696</v>
      </c>
      <c r="H725" t="s">
        <v>2698</v>
      </c>
      <c r="I725">
        <v>2015</v>
      </c>
      <c r="J725" t="s">
        <v>95</v>
      </c>
      <c r="K725"/>
      <c r="L725"/>
      <c r="M725"/>
      <c r="N725"/>
      <c r="O725"/>
      <c r="P725"/>
      <c r="Q725"/>
      <c r="R725"/>
      <c r="S725"/>
      <c r="T725"/>
      <c r="U725"/>
      <c r="V725"/>
      <c r="W725"/>
      <c r="X725"/>
      <c r="Y725"/>
      <c r="Z725"/>
      <c r="AA725" t="s">
        <v>391</v>
      </c>
      <c r="AB725"/>
      <c r="AC725" t="s">
        <v>135</v>
      </c>
      <c r="AI725" t="s">
        <v>88</v>
      </c>
      <c r="AO725" t="s">
        <v>84</v>
      </c>
      <c r="AP725" t="s">
        <v>84</v>
      </c>
      <c r="AQ725" t="s">
        <v>196</v>
      </c>
      <c r="AR725" t="s">
        <v>105</v>
      </c>
      <c r="AS725" t="s">
        <v>87</v>
      </c>
      <c r="AU725" t="s">
        <v>88</v>
      </c>
      <c r="AV725" t="s">
        <v>78</v>
      </c>
      <c r="AW725" t="s">
        <v>119</v>
      </c>
      <c r="AX725" t="s">
        <v>87</v>
      </c>
      <c r="AY725" t="s">
        <v>107</v>
      </c>
      <c r="AZ725" t="s">
        <v>170</v>
      </c>
      <c r="BA725" t="s">
        <v>89</v>
      </c>
      <c r="BB725" t="s">
        <v>659</v>
      </c>
      <c r="BC725" t="s">
        <v>659</v>
      </c>
      <c r="BD725" t="s">
        <v>137</v>
      </c>
      <c r="BE725" t="s">
        <v>93</v>
      </c>
      <c r="BF725" t="s">
        <v>92</v>
      </c>
      <c r="BG725" t="s">
        <v>92</v>
      </c>
      <c r="BH725" t="s">
        <v>92</v>
      </c>
      <c r="BI725" t="s">
        <v>92</v>
      </c>
      <c r="BJ725" t="s">
        <v>92</v>
      </c>
      <c r="BK725" t="s">
        <v>138</v>
      </c>
      <c r="BL725" t="s">
        <v>94</v>
      </c>
      <c r="BM725" t="s">
        <v>691</v>
      </c>
      <c r="BN725" t="s">
        <v>418</v>
      </c>
      <c r="BO725" t="s">
        <v>78</v>
      </c>
      <c r="BP725" t="s">
        <v>687</v>
      </c>
    </row>
    <row r="726" spans="2:69" ht="25.5">
      <c r="B726">
        <v>1834</v>
      </c>
      <c r="C726" t="s">
        <v>2699</v>
      </c>
      <c r="D726">
        <v>6</v>
      </c>
      <c r="E726" t="s">
        <v>68</v>
      </c>
      <c r="F726" t="s">
        <v>2700</v>
      </c>
      <c r="G726" t="s">
        <v>2699</v>
      </c>
      <c r="H726" t="s">
        <v>2701</v>
      </c>
      <c r="I726">
        <v>2015</v>
      </c>
      <c r="J726" t="s">
        <v>226</v>
      </c>
      <c r="L726" s="7" t="s">
        <v>245</v>
      </c>
      <c r="AC726" t="s">
        <v>135</v>
      </c>
      <c r="AI726" t="s">
        <v>88</v>
      </c>
      <c r="AO726" t="s">
        <v>83</v>
      </c>
      <c r="AP726" t="s">
        <v>104</v>
      </c>
      <c r="AQ726" t="s">
        <v>176</v>
      </c>
      <c r="AR726" t="s">
        <v>130</v>
      </c>
      <c r="AS726" t="s">
        <v>87</v>
      </c>
      <c r="AU726" t="s">
        <v>88</v>
      </c>
      <c r="AV726" t="s">
        <v>78</v>
      </c>
      <c r="AW726" t="s">
        <v>119</v>
      </c>
      <c r="AX726" t="s">
        <v>78</v>
      </c>
      <c r="AY726" t="s">
        <v>107</v>
      </c>
      <c r="AZ726" t="s">
        <v>183</v>
      </c>
      <c r="BA726" t="s">
        <v>89</v>
      </c>
      <c r="BB726" t="s">
        <v>230</v>
      </c>
      <c r="BC726" t="s">
        <v>102</v>
      </c>
      <c r="BD726" t="s">
        <v>137</v>
      </c>
      <c r="BE726" t="s">
        <v>93</v>
      </c>
      <c r="BF726" t="s">
        <v>123</v>
      </c>
      <c r="BG726" t="s">
        <v>93</v>
      </c>
      <c r="BH726" t="s">
        <v>123</v>
      </c>
      <c r="BI726" t="s">
        <v>92</v>
      </c>
      <c r="BJ726" t="s">
        <v>93</v>
      </c>
      <c r="BK726" t="s">
        <v>138</v>
      </c>
      <c r="BL726" t="s">
        <v>94</v>
      </c>
      <c r="BM726" t="s">
        <v>691</v>
      </c>
      <c r="BN726" t="s">
        <v>139</v>
      </c>
      <c r="BO726" t="s">
        <v>78</v>
      </c>
      <c r="BP726" t="s">
        <v>687</v>
      </c>
    </row>
    <row r="727" spans="2:69">
      <c r="B727">
        <v>1835</v>
      </c>
      <c r="C727" t="s">
        <v>2702</v>
      </c>
      <c r="D727">
        <v>6</v>
      </c>
      <c r="E727" t="s">
        <v>68</v>
      </c>
      <c r="F727" t="s">
        <v>2703</v>
      </c>
      <c r="G727" t="s">
        <v>2702</v>
      </c>
      <c r="H727" t="s">
        <v>2704</v>
      </c>
      <c r="I727">
        <v>2016</v>
      </c>
      <c r="J727" t="s">
        <v>95</v>
      </c>
      <c r="K727"/>
      <c r="L727"/>
      <c r="M727"/>
      <c r="N727"/>
      <c r="O727"/>
      <c r="P727"/>
      <c r="Q727"/>
      <c r="R727"/>
      <c r="S727"/>
      <c r="T727"/>
      <c r="U727"/>
      <c r="V727"/>
      <c r="W727"/>
      <c r="X727"/>
      <c r="Y727"/>
      <c r="Z727"/>
      <c r="AA727" t="s">
        <v>391</v>
      </c>
      <c r="AB727"/>
      <c r="AC727" t="s">
        <v>135</v>
      </c>
      <c r="AI727" t="s">
        <v>88</v>
      </c>
      <c r="AO727" t="s">
        <v>128</v>
      </c>
      <c r="AP727" t="s">
        <v>104</v>
      </c>
      <c r="AQ727" t="s">
        <v>176</v>
      </c>
      <c r="AR727" t="s">
        <v>105</v>
      </c>
      <c r="AS727" t="s">
        <v>87</v>
      </c>
      <c r="AU727" t="s">
        <v>88</v>
      </c>
      <c r="AV727" t="s">
        <v>87</v>
      </c>
      <c r="AX727" t="s">
        <v>88</v>
      </c>
      <c r="AZ727" t="s">
        <v>170</v>
      </c>
      <c r="BA727" t="s">
        <v>89</v>
      </c>
      <c r="BB727" t="s">
        <v>659</v>
      </c>
      <c r="BC727" t="s">
        <v>230</v>
      </c>
      <c r="BD727" t="s">
        <v>137</v>
      </c>
      <c r="BE727" t="s">
        <v>92</v>
      </c>
      <c r="BF727" t="s">
        <v>92</v>
      </c>
      <c r="BG727" t="s">
        <v>92</v>
      </c>
      <c r="BH727" t="s">
        <v>92</v>
      </c>
      <c r="BI727" t="s">
        <v>123</v>
      </c>
      <c r="BJ727" t="s">
        <v>92</v>
      </c>
      <c r="BK727" t="s">
        <v>94</v>
      </c>
      <c r="BL727" t="s">
        <v>138</v>
      </c>
      <c r="BM727" t="s">
        <v>109</v>
      </c>
      <c r="BN727" t="s">
        <v>192</v>
      </c>
      <c r="BO727" t="s">
        <v>78</v>
      </c>
      <c r="BP727" t="s">
        <v>687</v>
      </c>
    </row>
    <row r="728" spans="2:69">
      <c r="B728">
        <v>1836</v>
      </c>
      <c r="C728" t="s">
        <v>2705</v>
      </c>
      <c r="D728">
        <v>6</v>
      </c>
      <c r="E728" t="s">
        <v>68</v>
      </c>
      <c r="F728" t="s">
        <v>2706</v>
      </c>
      <c r="G728" t="s">
        <v>2705</v>
      </c>
      <c r="H728" t="s">
        <v>2707</v>
      </c>
      <c r="I728">
        <v>2006</v>
      </c>
      <c r="J728" t="s">
        <v>341</v>
      </c>
      <c r="K728"/>
      <c r="L728"/>
      <c r="M728"/>
      <c r="N728"/>
      <c r="O728"/>
      <c r="P728"/>
      <c r="Q728"/>
      <c r="R728"/>
      <c r="S728"/>
      <c r="T728"/>
      <c r="U728"/>
      <c r="V728" t="s">
        <v>354</v>
      </c>
      <c r="W728"/>
      <c r="X728"/>
      <c r="Y728"/>
      <c r="Z728"/>
      <c r="AA728"/>
      <c r="AB728"/>
      <c r="AC728" t="s">
        <v>148</v>
      </c>
      <c r="AE728" t="s">
        <v>87</v>
      </c>
      <c r="AF728" t="s">
        <v>100</v>
      </c>
      <c r="AG728" t="s">
        <v>77</v>
      </c>
      <c r="AI728" t="s">
        <v>87</v>
      </c>
      <c r="AJ728" t="s">
        <v>116</v>
      </c>
      <c r="AK728" t="s">
        <v>80</v>
      </c>
      <c r="AN728" t="s">
        <v>664</v>
      </c>
      <c r="AO728" t="s">
        <v>104</v>
      </c>
      <c r="AP728" t="s">
        <v>104</v>
      </c>
      <c r="AQ728" t="s">
        <v>118</v>
      </c>
      <c r="AR728" t="s">
        <v>130</v>
      </c>
      <c r="AS728" t="s">
        <v>87</v>
      </c>
      <c r="AU728" t="s">
        <v>88</v>
      </c>
      <c r="AV728" t="s">
        <v>78</v>
      </c>
      <c r="AW728" t="s">
        <v>158</v>
      </c>
      <c r="AX728" t="s">
        <v>78</v>
      </c>
      <c r="AY728" t="s">
        <v>229</v>
      </c>
      <c r="AZ728" t="s">
        <v>89</v>
      </c>
      <c r="BA728" t="s">
        <v>89</v>
      </c>
      <c r="BB728" t="s">
        <v>659</v>
      </c>
      <c r="BC728" t="s">
        <v>230</v>
      </c>
      <c r="BD728" t="s">
        <v>137</v>
      </c>
      <c r="BE728" t="s">
        <v>93</v>
      </c>
      <c r="BF728" t="s">
        <v>92</v>
      </c>
      <c r="BG728" t="s">
        <v>92</v>
      </c>
      <c r="BH728" t="s">
        <v>92</v>
      </c>
      <c r="BI728" t="s">
        <v>92</v>
      </c>
      <c r="BJ728" t="s">
        <v>93</v>
      </c>
      <c r="BK728" t="s">
        <v>94</v>
      </c>
      <c r="BL728" t="s">
        <v>94</v>
      </c>
      <c r="BM728" t="s">
        <v>695</v>
      </c>
      <c r="BN728" t="s">
        <v>139</v>
      </c>
      <c r="BO728" t="s">
        <v>78</v>
      </c>
      <c r="BP728" t="s">
        <v>687</v>
      </c>
    </row>
    <row r="729" spans="2:69">
      <c r="B729">
        <v>1837</v>
      </c>
      <c r="C729" t="s">
        <v>2708</v>
      </c>
      <c r="D729">
        <v>6</v>
      </c>
      <c r="E729" t="s">
        <v>68</v>
      </c>
      <c r="F729" t="s">
        <v>2709</v>
      </c>
      <c r="G729" t="s">
        <v>2708</v>
      </c>
      <c r="H729" t="s">
        <v>2710</v>
      </c>
      <c r="I729">
        <v>2015</v>
      </c>
      <c r="J729" t="s">
        <v>95</v>
      </c>
      <c r="K729"/>
      <c r="L729"/>
      <c r="M729"/>
      <c r="N729"/>
      <c r="O729"/>
      <c r="P729"/>
      <c r="Q729"/>
      <c r="R729"/>
      <c r="S729"/>
      <c r="T729"/>
      <c r="U729"/>
      <c r="V729"/>
      <c r="W729"/>
      <c r="X729"/>
      <c r="Y729"/>
      <c r="Z729"/>
      <c r="AA729" t="s">
        <v>391</v>
      </c>
      <c r="AB729"/>
      <c r="AC729" t="s">
        <v>135</v>
      </c>
      <c r="AI729" t="s">
        <v>88</v>
      </c>
      <c r="AO729" t="s">
        <v>128</v>
      </c>
      <c r="AP729" t="s">
        <v>104</v>
      </c>
      <c r="AQ729" t="s">
        <v>196</v>
      </c>
      <c r="AR729" t="s">
        <v>169</v>
      </c>
      <c r="AS729" t="s">
        <v>87</v>
      </c>
      <c r="AU729" t="s">
        <v>88</v>
      </c>
      <c r="AV729" t="s">
        <v>78</v>
      </c>
      <c r="AW729" t="s">
        <v>106</v>
      </c>
      <c r="AX729" t="s">
        <v>87</v>
      </c>
      <c r="AY729" t="s">
        <v>107</v>
      </c>
      <c r="AZ729" t="s">
        <v>185</v>
      </c>
      <c r="BA729" t="s">
        <v>89</v>
      </c>
      <c r="BB729" t="s">
        <v>659</v>
      </c>
      <c r="BC729" t="s">
        <v>230</v>
      </c>
      <c r="BD729" t="s">
        <v>137</v>
      </c>
      <c r="BE729" t="s">
        <v>93</v>
      </c>
      <c r="BF729" t="s">
        <v>93</v>
      </c>
      <c r="BG729" t="s">
        <v>92</v>
      </c>
      <c r="BH729" t="s">
        <v>92</v>
      </c>
      <c r="BI729" t="s">
        <v>123</v>
      </c>
      <c r="BJ729" t="s">
        <v>92</v>
      </c>
      <c r="BK729" t="s">
        <v>94</v>
      </c>
      <c r="BL729" t="s">
        <v>94</v>
      </c>
      <c r="BM729" t="s">
        <v>691</v>
      </c>
      <c r="BN729" t="s">
        <v>192</v>
      </c>
      <c r="BO729" t="s">
        <v>78</v>
      </c>
      <c r="BP729" t="s">
        <v>687</v>
      </c>
    </row>
    <row r="730" spans="2:69">
      <c r="B730">
        <v>1839</v>
      </c>
      <c r="C730" t="s">
        <v>2711</v>
      </c>
      <c r="D730">
        <v>6</v>
      </c>
      <c r="E730" t="s">
        <v>68</v>
      </c>
      <c r="F730" t="s">
        <v>2712</v>
      </c>
      <c r="G730" t="s">
        <v>2711</v>
      </c>
      <c r="H730" t="s">
        <v>2713</v>
      </c>
      <c r="I730">
        <v>2015</v>
      </c>
      <c r="J730" t="s">
        <v>305</v>
      </c>
      <c r="K730"/>
      <c r="L730"/>
      <c r="M730"/>
      <c r="N730"/>
      <c r="O730"/>
      <c r="P730"/>
      <c r="Q730"/>
      <c r="R730"/>
      <c r="S730"/>
      <c r="T730"/>
      <c r="U730"/>
      <c r="V730"/>
      <c r="W730" t="s">
        <v>227</v>
      </c>
      <c r="X730"/>
      <c r="Y730"/>
      <c r="Z730"/>
      <c r="AA730"/>
      <c r="AB730"/>
      <c r="AC730" t="s">
        <v>135</v>
      </c>
      <c r="AI730" t="s">
        <v>88</v>
      </c>
      <c r="AO730" t="s">
        <v>84</v>
      </c>
      <c r="AP730" t="s">
        <v>84</v>
      </c>
      <c r="AQ730" t="s">
        <v>85</v>
      </c>
      <c r="AR730" t="s">
        <v>105</v>
      </c>
      <c r="AS730" t="s">
        <v>87</v>
      </c>
      <c r="AU730" t="s">
        <v>88</v>
      </c>
      <c r="AV730" t="s">
        <v>78</v>
      </c>
      <c r="AW730" t="s">
        <v>119</v>
      </c>
      <c r="AX730" t="s">
        <v>78</v>
      </c>
      <c r="AY730" t="s">
        <v>107</v>
      </c>
      <c r="AZ730" t="s">
        <v>89</v>
      </c>
      <c r="BA730" t="s">
        <v>89</v>
      </c>
      <c r="BB730" t="s">
        <v>230</v>
      </c>
      <c r="BC730" t="s">
        <v>230</v>
      </c>
      <c r="BD730" t="s">
        <v>137</v>
      </c>
      <c r="BE730" t="s">
        <v>92</v>
      </c>
      <c r="BF730" t="s">
        <v>122</v>
      </c>
      <c r="BG730" t="s">
        <v>123</v>
      </c>
      <c r="BH730" t="s">
        <v>123</v>
      </c>
      <c r="BI730" t="s">
        <v>122</v>
      </c>
      <c r="BJ730" t="s">
        <v>92</v>
      </c>
      <c r="BK730" t="s">
        <v>138</v>
      </c>
      <c r="BL730" t="s">
        <v>94</v>
      </c>
      <c r="BM730" t="s">
        <v>691</v>
      </c>
      <c r="BN730" t="s">
        <v>102</v>
      </c>
      <c r="BO730" t="s">
        <v>78</v>
      </c>
      <c r="BP730" t="s">
        <v>687</v>
      </c>
    </row>
    <row r="731" spans="2:69">
      <c r="B731">
        <v>1841</v>
      </c>
      <c r="C731" t="s">
        <v>2714</v>
      </c>
      <c r="D731">
        <v>6</v>
      </c>
      <c r="E731" t="s">
        <v>68</v>
      </c>
      <c r="F731" t="s">
        <v>2715</v>
      </c>
      <c r="G731" t="s">
        <v>2714</v>
      </c>
      <c r="H731" t="s">
        <v>1009</v>
      </c>
      <c r="I731">
        <v>2009</v>
      </c>
      <c r="J731" t="s">
        <v>161</v>
      </c>
      <c r="K731"/>
      <c r="L731"/>
      <c r="M731"/>
      <c r="N731"/>
      <c r="O731" t="s">
        <v>99</v>
      </c>
      <c r="P731"/>
      <c r="Q731"/>
      <c r="R731"/>
      <c r="S731"/>
      <c r="T731"/>
      <c r="U731"/>
      <c r="V731"/>
      <c r="W731"/>
      <c r="X731"/>
      <c r="Y731"/>
      <c r="Z731"/>
      <c r="AA731"/>
      <c r="AB731"/>
      <c r="AC731" t="s">
        <v>135</v>
      </c>
      <c r="AI731" t="s">
        <v>88</v>
      </c>
      <c r="AO731" t="s">
        <v>104</v>
      </c>
      <c r="AP731" t="s">
        <v>83</v>
      </c>
      <c r="AQ731" t="s">
        <v>196</v>
      </c>
      <c r="AR731" t="s">
        <v>105</v>
      </c>
      <c r="AS731" t="s">
        <v>87</v>
      </c>
      <c r="AU731" t="s">
        <v>88</v>
      </c>
      <c r="AV731" t="s">
        <v>78</v>
      </c>
      <c r="AW731" t="s">
        <v>119</v>
      </c>
      <c r="AX731" t="s">
        <v>87</v>
      </c>
      <c r="AY731" t="s">
        <v>107</v>
      </c>
      <c r="AZ731" t="s">
        <v>89</v>
      </c>
      <c r="BA731" t="s">
        <v>89</v>
      </c>
      <c r="BB731" t="s">
        <v>698</v>
      </c>
      <c r="BC731" t="s">
        <v>658</v>
      </c>
      <c r="BD731" t="s">
        <v>137</v>
      </c>
      <c r="BE731" t="s">
        <v>93</v>
      </c>
      <c r="BF731" t="s">
        <v>92</v>
      </c>
      <c r="BG731" t="s">
        <v>92</v>
      </c>
      <c r="BH731" t="s">
        <v>92</v>
      </c>
      <c r="BI731" t="s">
        <v>92</v>
      </c>
      <c r="BJ731" t="s">
        <v>93</v>
      </c>
      <c r="BK731" t="s">
        <v>138</v>
      </c>
      <c r="BL731" t="s">
        <v>138</v>
      </c>
      <c r="BM731" t="s">
        <v>666</v>
      </c>
      <c r="BN731" t="s">
        <v>125</v>
      </c>
      <c r="BO731" t="s">
        <v>78</v>
      </c>
      <c r="BP731" t="s">
        <v>667</v>
      </c>
    </row>
    <row r="732" spans="2:69">
      <c r="B732">
        <v>1842</v>
      </c>
      <c r="C732" t="s">
        <v>2716</v>
      </c>
      <c r="D732">
        <v>6</v>
      </c>
      <c r="E732" t="s">
        <v>68</v>
      </c>
      <c r="F732" t="s">
        <v>2717</v>
      </c>
      <c r="G732" t="s">
        <v>2716</v>
      </c>
      <c r="H732" t="s">
        <v>2718</v>
      </c>
      <c r="I732">
        <v>2011</v>
      </c>
      <c r="J732" t="s">
        <v>95</v>
      </c>
      <c r="K732"/>
      <c r="L732"/>
      <c r="M732"/>
      <c r="N732"/>
      <c r="O732"/>
      <c r="P732"/>
      <c r="Q732"/>
      <c r="R732"/>
      <c r="S732"/>
      <c r="T732"/>
      <c r="U732"/>
      <c r="V732"/>
      <c r="W732"/>
      <c r="X732"/>
      <c r="Y732"/>
      <c r="Z732"/>
      <c r="AA732" t="s">
        <v>96</v>
      </c>
      <c r="AB732"/>
      <c r="AC732" t="s">
        <v>74</v>
      </c>
      <c r="AE732" t="s">
        <v>75</v>
      </c>
      <c r="AF732" t="s">
        <v>100</v>
      </c>
      <c r="AG732" t="s">
        <v>101</v>
      </c>
      <c r="AI732" t="s">
        <v>78</v>
      </c>
      <c r="AJ732" t="s">
        <v>165</v>
      </c>
      <c r="AK732" t="s">
        <v>103</v>
      </c>
      <c r="AM732" t="s">
        <v>222</v>
      </c>
      <c r="AN732" t="s">
        <v>739</v>
      </c>
      <c r="AO732" t="s">
        <v>83</v>
      </c>
      <c r="AP732" t="s">
        <v>104</v>
      </c>
      <c r="AQ732" t="s">
        <v>118</v>
      </c>
      <c r="AR732" t="s">
        <v>86</v>
      </c>
      <c r="AS732" t="s">
        <v>87</v>
      </c>
      <c r="AU732" t="s">
        <v>88</v>
      </c>
      <c r="AV732" t="s">
        <v>78</v>
      </c>
      <c r="AW732" t="s">
        <v>119</v>
      </c>
      <c r="AX732" t="s">
        <v>87</v>
      </c>
      <c r="AY732" t="s">
        <v>107</v>
      </c>
      <c r="AZ732" t="s">
        <v>185</v>
      </c>
      <c r="BA732" t="s">
        <v>183</v>
      </c>
      <c r="BB732" t="s">
        <v>658</v>
      </c>
      <c r="BC732" t="s">
        <v>773</v>
      </c>
      <c r="BD732" t="s">
        <v>91</v>
      </c>
      <c r="BE732" t="s">
        <v>93</v>
      </c>
      <c r="BF732" t="s">
        <v>93</v>
      </c>
      <c r="BG732" t="s">
        <v>93</v>
      </c>
      <c r="BH732" t="s">
        <v>93</v>
      </c>
      <c r="BI732" t="s">
        <v>93</v>
      </c>
      <c r="BJ732" t="s">
        <v>93</v>
      </c>
      <c r="BK732" t="s">
        <v>94</v>
      </c>
      <c r="BL732" t="s">
        <v>94</v>
      </c>
      <c r="BM732" t="s">
        <v>691</v>
      </c>
      <c r="BN732" t="s">
        <v>125</v>
      </c>
      <c r="BO732" t="s">
        <v>78</v>
      </c>
      <c r="BP732" t="s">
        <v>677</v>
      </c>
    </row>
    <row r="733" spans="2:69">
      <c r="B733">
        <v>1843</v>
      </c>
      <c r="C733" t="s">
        <v>2719</v>
      </c>
      <c r="D733">
        <v>6</v>
      </c>
      <c r="E733" t="s">
        <v>68</v>
      </c>
      <c r="F733" t="s">
        <v>2720</v>
      </c>
      <c r="G733" t="s">
        <v>2719</v>
      </c>
      <c r="H733" t="s">
        <v>2721</v>
      </c>
      <c r="I733">
        <v>1997</v>
      </c>
      <c r="J733" t="s">
        <v>95</v>
      </c>
      <c r="K733"/>
      <c r="L733"/>
      <c r="M733"/>
      <c r="N733"/>
      <c r="O733"/>
      <c r="P733"/>
      <c r="Q733"/>
      <c r="R733"/>
      <c r="S733"/>
      <c r="T733"/>
      <c r="U733"/>
      <c r="V733"/>
      <c r="W733"/>
      <c r="X733"/>
      <c r="Y733"/>
      <c r="Z733"/>
      <c r="AA733" t="s">
        <v>227</v>
      </c>
      <c r="AB733"/>
      <c r="AC733" t="s">
        <v>74</v>
      </c>
      <c r="AE733" t="s">
        <v>75</v>
      </c>
      <c r="AF733" t="s">
        <v>175</v>
      </c>
      <c r="AG733" t="s">
        <v>164</v>
      </c>
      <c r="AI733" t="s">
        <v>87</v>
      </c>
      <c r="AJ733" t="s">
        <v>309</v>
      </c>
      <c r="AK733" t="s">
        <v>80</v>
      </c>
      <c r="AM733" t="s">
        <v>81</v>
      </c>
      <c r="AN733" t="s">
        <v>664</v>
      </c>
      <c r="AO733" t="s">
        <v>104</v>
      </c>
      <c r="AP733" t="s">
        <v>83</v>
      </c>
      <c r="AQ733" t="s">
        <v>85</v>
      </c>
      <c r="AR733" t="s">
        <v>105</v>
      </c>
      <c r="AS733" t="s">
        <v>87</v>
      </c>
      <c r="AU733" t="s">
        <v>88</v>
      </c>
      <c r="AV733" t="s">
        <v>78</v>
      </c>
      <c r="AW733" t="s">
        <v>119</v>
      </c>
      <c r="AX733" t="s">
        <v>78</v>
      </c>
      <c r="AY733" t="s">
        <v>107</v>
      </c>
      <c r="AZ733" t="s">
        <v>170</v>
      </c>
      <c r="BA733" t="s">
        <v>89</v>
      </c>
      <c r="BB733" t="s">
        <v>230</v>
      </c>
      <c r="BC733" t="s">
        <v>230</v>
      </c>
      <c r="BD733" t="s">
        <v>137</v>
      </c>
      <c r="BE733" t="s">
        <v>93</v>
      </c>
      <c r="BF733" t="s">
        <v>93</v>
      </c>
      <c r="BG733" t="s">
        <v>93</v>
      </c>
      <c r="BH733" t="s">
        <v>93</v>
      </c>
      <c r="BI733" t="s">
        <v>93</v>
      </c>
      <c r="BJ733" t="s">
        <v>93</v>
      </c>
      <c r="BK733" t="s">
        <v>138</v>
      </c>
      <c r="BL733" t="s">
        <v>138</v>
      </c>
      <c r="BM733" t="s">
        <v>691</v>
      </c>
      <c r="BN733" t="s">
        <v>139</v>
      </c>
      <c r="BO733" t="s">
        <v>78</v>
      </c>
      <c r="BP733" t="s">
        <v>687</v>
      </c>
    </row>
    <row r="734" spans="2:69">
      <c r="B734">
        <v>1844</v>
      </c>
      <c r="C734" t="s">
        <v>2722</v>
      </c>
      <c r="D734">
        <v>6</v>
      </c>
      <c r="E734" t="s">
        <v>68</v>
      </c>
      <c r="F734" t="s">
        <v>2723</v>
      </c>
      <c r="G734" t="s">
        <v>2722</v>
      </c>
      <c r="H734" t="s">
        <v>2724</v>
      </c>
      <c r="I734">
        <v>2009</v>
      </c>
      <c r="J734" t="s">
        <v>161</v>
      </c>
      <c r="K734"/>
      <c r="L734"/>
      <c r="M734"/>
      <c r="N734"/>
      <c r="O734" t="s">
        <v>99</v>
      </c>
      <c r="P734"/>
      <c r="Q734"/>
      <c r="R734"/>
      <c r="S734"/>
      <c r="T734"/>
      <c r="U734"/>
      <c r="V734"/>
      <c r="W734"/>
      <c r="X734"/>
      <c r="Y734"/>
      <c r="Z734"/>
      <c r="AA734"/>
      <c r="AB734"/>
      <c r="AC734" t="s">
        <v>127</v>
      </c>
      <c r="AI734" t="s">
        <v>88</v>
      </c>
      <c r="AO734" t="s">
        <v>128</v>
      </c>
      <c r="AP734" t="s">
        <v>136</v>
      </c>
      <c r="AQ734" t="s">
        <v>118</v>
      </c>
      <c r="AR734" t="s">
        <v>105</v>
      </c>
      <c r="AS734" t="s">
        <v>87</v>
      </c>
      <c r="AU734" t="s">
        <v>88</v>
      </c>
      <c r="AV734" t="s">
        <v>78</v>
      </c>
      <c r="AW734" t="s">
        <v>106</v>
      </c>
      <c r="AX734" t="s">
        <v>87</v>
      </c>
      <c r="AY734" t="s">
        <v>107</v>
      </c>
      <c r="AZ734" t="s">
        <v>89</v>
      </c>
      <c r="BA734" t="s">
        <v>89</v>
      </c>
      <c r="BB734" t="s">
        <v>665</v>
      </c>
      <c r="BC734" t="s">
        <v>659</v>
      </c>
      <c r="BD734" t="s">
        <v>137</v>
      </c>
      <c r="BE734" t="s">
        <v>93</v>
      </c>
      <c r="BF734" t="s">
        <v>93</v>
      </c>
      <c r="BG734" t="s">
        <v>123</v>
      </c>
      <c r="BH734" t="s">
        <v>122</v>
      </c>
      <c r="BI734" t="s">
        <v>122</v>
      </c>
      <c r="BJ734" t="s">
        <v>92</v>
      </c>
      <c r="BK734" t="s">
        <v>124</v>
      </c>
      <c r="BL734" t="s">
        <v>94</v>
      </c>
      <c r="BM734" t="s">
        <v>666</v>
      </c>
      <c r="BN734" t="s">
        <v>192</v>
      </c>
      <c r="BO734" t="s">
        <v>78</v>
      </c>
      <c r="BP734" t="s">
        <v>687</v>
      </c>
    </row>
    <row r="735" spans="2:69">
      <c r="B735">
        <v>1845</v>
      </c>
      <c r="C735" t="s">
        <v>2725</v>
      </c>
      <c r="D735">
        <v>6</v>
      </c>
      <c r="E735" t="s">
        <v>68</v>
      </c>
      <c r="F735" t="s">
        <v>2726</v>
      </c>
      <c r="G735" t="s">
        <v>2725</v>
      </c>
      <c r="H735" t="s">
        <v>2727</v>
      </c>
      <c r="I735">
        <v>2016</v>
      </c>
      <c r="J735" t="s">
        <v>459</v>
      </c>
      <c r="K735"/>
      <c r="L735"/>
      <c r="M735"/>
      <c r="N735"/>
      <c r="O735"/>
      <c r="P735"/>
      <c r="Q735"/>
      <c r="R735"/>
      <c r="S735"/>
      <c r="T735" t="s">
        <v>1078</v>
      </c>
      <c r="U735"/>
      <c r="V735"/>
      <c r="W735"/>
      <c r="X735"/>
      <c r="Y735"/>
      <c r="Z735"/>
      <c r="AA735"/>
      <c r="AB735"/>
      <c r="AC735" t="s">
        <v>135</v>
      </c>
      <c r="AI735" t="s">
        <v>88</v>
      </c>
      <c r="AO735" t="s">
        <v>83</v>
      </c>
      <c r="AP735" t="s">
        <v>83</v>
      </c>
      <c r="AQ735" t="s">
        <v>129</v>
      </c>
      <c r="AR735" t="s">
        <v>130</v>
      </c>
      <c r="AS735" t="s">
        <v>87</v>
      </c>
      <c r="AU735" t="s">
        <v>88</v>
      </c>
      <c r="AV735" t="s">
        <v>87</v>
      </c>
      <c r="AX735" t="s">
        <v>88</v>
      </c>
      <c r="AZ735" t="s">
        <v>89</v>
      </c>
      <c r="BA735" t="s">
        <v>89</v>
      </c>
      <c r="BB735" t="s">
        <v>659</v>
      </c>
      <c r="BC735" t="s">
        <v>659</v>
      </c>
      <c r="BD735" t="s">
        <v>144</v>
      </c>
      <c r="BE735" t="s">
        <v>92</v>
      </c>
      <c r="BF735" t="s">
        <v>92</v>
      </c>
      <c r="BG735" t="s">
        <v>93</v>
      </c>
      <c r="BH735" t="s">
        <v>93</v>
      </c>
      <c r="BI735" t="s">
        <v>122</v>
      </c>
      <c r="BJ735" t="s">
        <v>93</v>
      </c>
      <c r="BK735" t="s">
        <v>94</v>
      </c>
      <c r="BL735" t="s">
        <v>94</v>
      </c>
      <c r="BM735" t="s">
        <v>102</v>
      </c>
      <c r="BN735" t="s">
        <v>125</v>
      </c>
      <c r="BO735" t="s">
        <v>78</v>
      </c>
      <c r="BP735" t="s">
        <v>156</v>
      </c>
      <c r="BQ735" t="s">
        <v>2728</v>
      </c>
    </row>
    <row r="736" spans="2:69">
      <c r="B736">
        <v>1850</v>
      </c>
      <c r="C736" t="s">
        <v>2729</v>
      </c>
      <c r="D736">
        <v>6</v>
      </c>
      <c r="E736" t="s">
        <v>68</v>
      </c>
      <c r="F736" t="s">
        <v>2730</v>
      </c>
      <c r="G736" t="s">
        <v>2729</v>
      </c>
      <c r="H736" t="s">
        <v>2731</v>
      </c>
      <c r="I736">
        <v>2007</v>
      </c>
      <c r="J736" t="s">
        <v>95</v>
      </c>
      <c r="K736"/>
      <c r="L736"/>
      <c r="M736"/>
      <c r="N736"/>
      <c r="O736"/>
      <c r="P736"/>
      <c r="Q736"/>
      <c r="R736"/>
      <c r="S736"/>
      <c r="T736"/>
      <c r="U736"/>
      <c r="V736"/>
      <c r="W736"/>
      <c r="X736"/>
      <c r="Y736"/>
      <c r="Z736"/>
      <c r="AA736" t="s">
        <v>813</v>
      </c>
      <c r="AB736"/>
      <c r="AC736" t="s">
        <v>74</v>
      </c>
      <c r="AE736" t="s">
        <v>162</v>
      </c>
      <c r="AF736" t="s">
        <v>76</v>
      </c>
      <c r="AG736" t="s">
        <v>77</v>
      </c>
      <c r="AI736" t="s">
        <v>87</v>
      </c>
      <c r="AJ736" t="s">
        <v>79</v>
      </c>
      <c r="AK736" t="s">
        <v>80</v>
      </c>
      <c r="AM736" t="s">
        <v>81</v>
      </c>
      <c r="AN736" t="s">
        <v>664</v>
      </c>
      <c r="AO736" t="s">
        <v>83</v>
      </c>
      <c r="AP736" t="s">
        <v>104</v>
      </c>
      <c r="AQ736" t="s">
        <v>176</v>
      </c>
      <c r="AR736" t="s">
        <v>86</v>
      </c>
      <c r="AS736" t="s">
        <v>87</v>
      </c>
      <c r="AU736" t="s">
        <v>88</v>
      </c>
      <c r="AV736" t="s">
        <v>78</v>
      </c>
      <c r="AW736" t="s">
        <v>119</v>
      </c>
      <c r="AX736" t="s">
        <v>87</v>
      </c>
      <c r="AY736" t="s">
        <v>107</v>
      </c>
      <c r="AZ736" t="s">
        <v>89</v>
      </c>
      <c r="BA736" t="s">
        <v>89</v>
      </c>
      <c r="BB736" t="s">
        <v>230</v>
      </c>
      <c r="BC736" t="s">
        <v>659</v>
      </c>
      <c r="BD736" t="s">
        <v>144</v>
      </c>
      <c r="BE736" t="s">
        <v>93</v>
      </c>
      <c r="BF736" t="s">
        <v>93</v>
      </c>
      <c r="BG736" t="s">
        <v>92</v>
      </c>
      <c r="BH736" t="s">
        <v>92</v>
      </c>
      <c r="BI736" t="s">
        <v>92</v>
      </c>
      <c r="BJ736" t="s">
        <v>92</v>
      </c>
      <c r="BK736" t="s">
        <v>138</v>
      </c>
      <c r="BL736" t="s">
        <v>138</v>
      </c>
      <c r="BM736" t="s">
        <v>695</v>
      </c>
      <c r="BN736" t="s">
        <v>139</v>
      </c>
      <c r="BO736" t="s">
        <v>78</v>
      </c>
      <c r="BP736" t="s">
        <v>667</v>
      </c>
    </row>
    <row r="737" spans="2:68" ht="25.5">
      <c r="B737">
        <v>1853</v>
      </c>
      <c r="C737" t="s">
        <v>2732</v>
      </c>
      <c r="D737">
        <v>6</v>
      </c>
      <c r="E737" t="s">
        <v>68</v>
      </c>
      <c r="F737" t="s">
        <v>2733</v>
      </c>
      <c r="G737" t="s">
        <v>2732</v>
      </c>
      <c r="H737" t="s">
        <v>2734</v>
      </c>
      <c r="I737">
        <v>2015</v>
      </c>
      <c r="J737" t="s">
        <v>226</v>
      </c>
      <c r="L737" s="7" t="s">
        <v>245</v>
      </c>
      <c r="AC737" t="s">
        <v>135</v>
      </c>
      <c r="AI737" t="s">
        <v>88</v>
      </c>
      <c r="AO737" t="s">
        <v>84</v>
      </c>
      <c r="AP737" t="s">
        <v>83</v>
      </c>
      <c r="AQ737" t="s">
        <v>102</v>
      </c>
      <c r="AR737" t="s">
        <v>86</v>
      </c>
      <c r="AS737" t="s">
        <v>87</v>
      </c>
      <c r="AU737" t="s">
        <v>88</v>
      </c>
      <c r="AV737" t="s">
        <v>78</v>
      </c>
      <c r="AW737" t="s">
        <v>158</v>
      </c>
      <c r="AX737" t="s">
        <v>87</v>
      </c>
      <c r="AY737" t="s">
        <v>107</v>
      </c>
      <c r="AZ737" t="s">
        <v>89</v>
      </c>
      <c r="BA737" t="s">
        <v>89</v>
      </c>
      <c r="BB737" t="s">
        <v>659</v>
      </c>
      <c r="BC737" t="s">
        <v>230</v>
      </c>
      <c r="BD737" t="s">
        <v>137</v>
      </c>
      <c r="BE737" t="s">
        <v>93</v>
      </c>
      <c r="BF737" t="s">
        <v>92</v>
      </c>
      <c r="BG737" t="s">
        <v>93</v>
      </c>
      <c r="BH737" t="s">
        <v>93</v>
      </c>
      <c r="BI737" t="s">
        <v>93</v>
      </c>
      <c r="BJ737" t="s">
        <v>93</v>
      </c>
      <c r="BK737" t="s">
        <v>138</v>
      </c>
      <c r="BL737" t="s">
        <v>138</v>
      </c>
      <c r="BM737" t="s">
        <v>691</v>
      </c>
      <c r="BN737" t="s">
        <v>102</v>
      </c>
      <c r="BO737" t="s">
        <v>78</v>
      </c>
      <c r="BP737" t="s">
        <v>660</v>
      </c>
    </row>
    <row r="738" spans="2:68">
      <c r="B738">
        <v>1854</v>
      </c>
      <c r="C738" t="s">
        <v>2735</v>
      </c>
      <c r="D738">
        <v>6</v>
      </c>
      <c r="E738" t="s">
        <v>68</v>
      </c>
      <c r="F738" t="s">
        <v>2736</v>
      </c>
      <c r="G738" t="s">
        <v>2735</v>
      </c>
      <c r="H738" t="s">
        <v>2737</v>
      </c>
      <c r="I738">
        <v>2015</v>
      </c>
      <c r="J738" t="s">
        <v>161</v>
      </c>
      <c r="K738"/>
      <c r="L738"/>
      <c r="M738"/>
      <c r="N738"/>
      <c r="O738" t="s">
        <v>96</v>
      </c>
      <c r="P738"/>
      <c r="Q738"/>
      <c r="R738"/>
      <c r="S738"/>
      <c r="T738"/>
      <c r="U738"/>
      <c r="V738"/>
      <c r="W738"/>
      <c r="X738"/>
      <c r="Y738"/>
      <c r="Z738"/>
      <c r="AA738"/>
      <c r="AB738"/>
      <c r="AC738" t="s">
        <v>135</v>
      </c>
      <c r="AI738" t="s">
        <v>88</v>
      </c>
      <c r="AO738" t="s">
        <v>84</v>
      </c>
      <c r="AP738" t="s">
        <v>104</v>
      </c>
      <c r="AQ738" t="s">
        <v>118</v>
      </c>
      <c r="AR738" t="s">
        <v>169</v>
      </c>
      <c r="AS738" t="s">
        <v>87</v>
      </c>
      <c r="AU738" t="s">
        <v>88</v>
      </c>
      <c r="AV738" t="s">
        <v>78</v>
      </c>
      <c r="AW738" t="s">
        <v>158</v>
      </c>
      <c r="AX738" t="s">
        <v>87</v>
      </c>
      <c r="AY738" t="s">
        <v>107</v>
      </c>
      <c r="AZ738" t="s">
        <v>89</v>
      </c>
      <c r="BA738" t="s">
        <v>89</v>
      </c>
      <c r="BB738" t="s">
        <v>658</v>
      </c>
      <c r="BC738" t="s">
        <v>659</v>
      </c>
      <c r="BD738" t="s">
        <v>137</v>
      </c>
      <c r="BE738" t="s">
        <v>93</v>
      </c>
      <c r="BF738" t="s">
        <v>93</v>
      </c>
      <c r="BG738" t="s">
        <v>92</v>
      </c>
      <c r="BH738" t="s">
        <v>92</v>
      </c>
      <c r="BI738" t="s">
        <v>122</v>
      </c>
      <c r="BJ738" t="s">
        <v>92</v>
      </c>
      <c r="BK738" t="s">
        <v>124</v>
      </c>
      <c r="BL738" t="s">
        <v>94</v>
      </c>
      <c r="BM738" t="s">
        <v>691</v>
      </c>
      <c r="BN738" t="s">
        <v>177</v>
      </c>
      <c r="BO738" t="s">
        <v>78</v>
      </c>
      <c r="BP738" t="s">
        <v>677</v>
      </c>
    </row>
    <row r="739" spans="2:68">
      <c r="B739">
        <v>1855</v>
      </c>
      <c r="C739" t="s">
        <v>2738</v>
      </c>
      <c r="D739">
        <v>6</v>
      </c>
      <c r="E739" t="s">
        <v>68</v>
      </c>
      <c r="F739" t="s">
        <v>2739</v>
      </c>
      <c r="G739" t="s">
        <v>2738</v>
      </c>
      <c r="H739" t="s">
        <v>2740</v>
      </c>
      <c r="I739">
        <v>2015</v>
      </c>
      <c r="J739" t="s">
        <v>154</v>
      </c>
      <c r="K739"/>
      <c r="L739"/>
      <c r="M739"/>
      <c r="N739"/>
      <c r="O739"/>
      <c r="P739"/>
      <c r="Q739"/>
      <c r="R739"/>
      <c r="S739"/>
      <c r="T739"/>
      <c r="U739"/>
      <c r="V739"/>
      <c r="W739"/>
      <c r="X739"/>
      <c r="Y739" t="s">
        <v>155</v>
      </c>
      <c r="Z739"/>
      <c r="AA739"/>
      <c r="AB739"/>
      <c r="AC739" t="s">
        <v>135</v>
      </c>
      <c r="AI739" t="s">
        <v>88</v>
      </c>
      <c r="AO739" t="s">
        <v>136</v>
      </c>
      <c r="AP739" t="s">
        <v>104</v>
      </c>
      <c r="AQ739" t="s">
        <v>118</v>
      </c>
      <c r="AR739" t="s">
        <v>105</v>
      </c>
      <c r="AS739" t="s">
        <v>87</v>
      </c>
      <c r="AU739" t="s">
        <v>88</v>
      </c>
      <c r="AV739" t="s">
        <v>78</v>
      </c>
      <c r="AW739" t="s">
        <v>158</v>
      </c>
      <c r="AX739" t="s">
        <v>87</v>
      </c>
      <c r="AY739" t="s">
        <v>107</v>
      </c>
      <c r="AZ739" t="s">
        <v>89</v>
      </c>
      <c r="BA739" t="s">
        <v>89</v>
      </c>
      <c r="BB739" t="s">
        <v>665</v>
      </c>
      <c r="BC739" t="s">
        <v>665</v>
      </c>
      <c r="BD739" t="s">
        <v>137</v>
      </c>
      <c r="BE739" t="s">
        <v>93</v>
      </c>
      <c r="BF739" t="s">
        <v>93</v>
      </c>
      <c r="BG739" t="s">
        <v>93</v>
      </c>
      <c r="BH739" t="s">
        <v>93</v>
      </c>
      <c r="BI739" t="s">
        <v>93</v>
      </c>
      <c r="BJ739" t="s">
        <v>93</v>
      </c>
      <c r="BK739" t="s">
        <v>94</v>
      </c>
      <c r="BL739" t="s">
        <v>138</v>
      </c>
      <c r="BM739" t="s">
        <v>691</v>
      </c>
      <c r="BN739" t="s">
        <v>192</v>
      </c>
      <c r="BO739" t="s">
        <v>78</v>
      </c>
      <c r="BP739" t="s">
        <v>687</v>
      </c>
    </row>
    <row r="740" spans="2:68">
      <c r="B740">
        <v>1859</v>
      </c>
      <c r="C740" t="s">
        <v>2747</v>
      </c>
      <c r="D740">
        <v>6</v>
      </c>
      <c r="E740" t="s">
        <v>68</v>
      </c>
      <c r="F740" t="s">
        <v>2748</v>
      </c>
      <c r="G740" t="s">
        <v>2747</v>
      </c>
      <c r="H740" t="s">
        <v>2749</v>
      </c>
      <c r="I740">
        <v>2014</v>
      </c>
      <c r="J740" t="s">
        <v>325</v>
      </c>
      <c r="K740"/>
      <c r="L740"/>
      <c r="M740"/>
      <c r="N740"/>
      <c r="O740"/>
      <c r="P740"/>
      <c r="Q740"/>
      <c r="R740"/>
      <c r="S740" t="s">
        <v>326</v>
      </c>
      <c r="T740"/>
      <c r="U740"/>
      <c r="V740"/>
      <c r="W740"/>
      <c r="X740"/>
      <c r="Y740"/>
      <c r="Z740"/>
      <c r="AA740"/>
      <c r="AB740"/>
      <c r="AC740" t="s">
        <v>135</v>
      </c>
      <c r="AI740" t="s">
        <v>88</v>
      </c>
      <c r="AO740" t="s">
        <v>128</v>
      </c>
      <c r="AP740" t="s">
        <v>104</v>
      </c>
      <c r="AQ740" t="s">
        <v>118</v>
      </c>
      <c r="AR740" t="s">
        <v>105</v>
      </c>
      <c r="AS740" t="s">
        <v>87</v>
      </c>
      <c r="AU740" t="s">
        <v>88</v>
      </c>
      <c r="AV740" t="s">
        <v>78</v>
      </c>
      <c r="AW740" t="s">
        <v>158</v>
      </c>
      <c r="AX740" t="s">
        <v>87</v>
      </c>
      <c r="AY740" t="s">
        <v>107</v>
      </c>
      <c r="AZ740" t="s">
        <v>89</v>
      </c>
      <c r="BA740" t="s">
        <v>89</v>
      </c>
      <c r="BB740" t="s">
        <v>665</v>
      </c>
      <c r="BC740" t="s">
        <v>658</v>
      </c>
      <c r="BD740" t="s">
        <v>137</v>
      </c>
      <c r="BE740" t="s">
        <v>92</v>
      </c>
      <c r="BF740" t="s">
        <v>123</v>
      </c>
      <c r="BG740" t="s">
        <v>93</v>
      </c>
      <c r="BH740" t="s">
        <v>93</v>
      </c>
      <c r="BI740" t="s">
        <v>93</v>
      </c>
      <c r="BJ740" t="s">
        <v>93</v>
      </c>
      <c r="BK740" t="s">
        <v>138</v>
      </c>
      <c r="BL740" t="s">
        <v>138</v>
      </c>
      <c r="BM740" t="s">
        <v>691</v>
      </c>
      <c r="BN740" t="s">
        <v>111</v>
      </c>
      <c r="BO740" t="s">
        <v>87</v>
      </c>
    </row>
    <row r="741" spans="2:68">
      <c r="B741">
        <v>1858</v>
      </c>
      <c r="C741" t="s">
        <v>2744</v>
      </c>
      <c r="D741">
        <v>6</v>
      </c>
      <c r="E741" t="s">
        <v>68</v>
      </c>
      <c r="F741" t="s">
        <v>2745</v>
      </c>
      <c r="G741" t="s">
        <v>2744</v>
      </c>
      <c r="H741" t="s">
        <v>2746</v>
      </c>
      <c r="I741">
        <v>2013</v>
      </c>
      <c r="J741" t="s">
        <v>161</v>
      </c>
      <c r="K741"/>
      <c r="L741"/>
      <c r="M741"/>
      <c r="N741"/>
      <c r="O741" t="s">
        <v>99</v>
      </c>
      <c r="P741"/>
      <c r="Q741"/>
      <c r="R741"/>
      <c r="S741"/>
      <c r="T741"/>
      <c r="U741"/>
      <c r="V741"/>
      <c r="W741"/>
      <c r="X741"/>
      <c r="Y741"/>
      <c r="Z741"/>
      <c r="AA741"/>
      <c r="AB741"/>
      <c r="AC741" t="s">
        <v>135</v>
      </c>
      <c r="AI741" t="s">
        <v>88</v>
      </c>
      <c r="AO741" t="s">
        <v>128</v>
      </c>
      <c r="AP741" t="s">
        <v>104</v>
      </c>
      <c r="AQ741" t="s">
        <v>118</v>
      </c>
      <c r="AR741" t="s">
        <v>169</v>
      </c>
      <c r="AS741" t="s">
        <v>87</v>
      </c>
      <c r="AU741" t="s">
        <v>88</v>
      </c>
      <c r="AV741" t="s">
        <v>78</v>
      </c>
      <c r="AW741" t="s">
        <v>158</v>
      </c>
      <c r="AX741" t="s">
        <v>87</v>
      </c>
      <c r="AY741" t="s">
        <v>159</v>
      </c>
      <c r="AZ741" t="s">
        <v>170</v>
      </c>
      <c r="BA741" t="s">
        <v>89</v>
      </c>
      <c r="BB741" t="s">
        <v>230</v>
      </c>
      <c r="BC741" t="s">
        <v>230</v>
      </c>
      <c r="BD741" t="s">
        <v>137</v>
      </c>
      <c r="BE741" t="s">
        <v>93</v>
      </c>
      <c r="BF741" t="s">
        <v>93</v>
      </c>
      <c r="BG741" t="s">
        <v>92</v>
      </c>
      <c r="BH741" t="s">
        <v>92</v>
      </c>
      <c r="BI741" t="s">
        <v>123</v>
      </c>
      <c r="BJ741" t="s">
        <v>93</v>
      </c>
      <c r="BK741" t="s">
        <v>94</v>
      </c>
      <c r="BL741" t="s">
        <v>138</v>
      </c>
      <c r="BM741" t="s">
        <v>691</v>
      </c>
      <c r="BN741" t="s">
        <v>111</v>
      </c>
      <c r="BO741" t="s">
        <v>78</v>
      </c>
      <c r="BP741" t="s">
        <v>667</v>
      </c>
    </row>
    <row r="742" spans="2:68">
      <c r="B742">
        <v>1856</v>
      </c>
      <c r="C742" t="s">
        <v>2741</v>
      </c>
      <c r="D742">
        <v>6</v>
      </c>
      <c r="E742" t="s">
        <v>68</v>
      </c>
      <c r="F742" t="s">
        <v>2742</v>
      </c>
      <c r="G742" t="s">
        <v>2741</v>
      </c>
      <c r="H742" t="s">
        <v>2743</v>
      </c>
      <c r="I742">
        <v>2013</v>
      </c>
      <c r="J742" t="s">
        <v>325</v>
      </c>
      <c r="K742"/>
      <c r="L742"/>
      <c r="M742"/>
      <c r="N742"/>
      <c r="O742"/>
      <c r="P742"/>
      <c r="Q742"/>
      <c r="R742"/>
      <c r="S742" t="s">
        <v>326</v>
      </c>
      <c r="T742"/>
      <c r="U742"/>
      <c r="V742"/>
      <c r="W742"/>
      <c r="X742"/>
      <c r="Y742"/>
      <c r="Z742"/>
      <c r="AA742"/>
      <c r="AB742"/>
      <c r="AC742" t="s">
        <v>74</v>
      </c>
      <c r="AE742" t="s">
        <v>87</v>
      </c>
      <c r="AF742" t="s">
        <v>175</v>
      </c>
      <c r="AG742" t="s">
        <v>77</v>
      </c>
      <c r="AI742" t="s">
        <v>87</v>
      </c>
      <c r="AJ742" t="s">
        <v>116</v>
      </c>
      <c r="AK742" t="s">
        <v>102</v>
      </c>
      <c r="AN742" t="s">
        <v>657</v>
      </c>
      <c r="AO742" t="s">
        <v>84</v>
      </c>
      <c r="AP742" t="s">
        <v>83</v>
      </c>
      <c r="AQ742" t="s">
        <v>85</v>
      </c>
      <c r="AR742" t="s">
        <v>130</v>
      </c>
      <c r="AS742" t="s">
        <v>87</v>
      </c>
      <c r="AU742" t="s">
        <v>88</v>
      </c>
      <c r="AV742" t="s">
        <v>78</v>
      </c>
      <c r="AW742" t="s">
        <v>158</v>
      </c>
      <c r="AX742" t="s">
        <v>87</v>
      </c>
      <c r="AY742" t="s">
        <v>107</v>
      </c>
      <c r="AZ742" t="s">
        <v>89</v>
      </c>
      <c r="BA742" t="s">
        <v>89</v>
      </c>
      <c r="BB742" t="s">
        <v>665</v>
      </c>
      <c r="BC742" t="s">
        <v>659</v>
      </c>
      <c r="BD742" t="s">
        <v>137</v>
      </c>
      <c r="BE742" t="s">
        <v>92</v>
      </c>
      <c r="BF742" t="s">
        <v>92</v>
      </c>
      <c r="BG742" t="s">
        <v>92</v>
      </c>
      <c r="BH742" t="s">
        <v>93</v>
      </c>
      <c r="BI742" t="s">
        <v>92</v>
      </c>
      <c r="BJ742" t="s">
        <v>93</v>
      </c>
      <c r="BK742" t="s">
        <v>138</v>
      </c>
      <c r="BL742" t="s">
        <v>138</v>
      </c>
      <c r="BM742" t="s">
        <v>691</v>
      </c>
      <c r="BN742" t="s">
        <v>139</v>
      </c>
      <c r="BO742" t="s">
        <v>78</v>
      </c>
      <c r="BP742" t="s">
        <v>687</v>
      </c>
    </row>
    <row r="743" spans="2:68">
      <c r="B743">
        <v>1860</v>
      </c>
      <c r="C743" t="s">
        <v>2750</v>
      </c>
      <c r="D743">
        <v>6</v>
      </c>
      <c r="E743" t="s">
        <v>68</v>
      </c>
      <c r="F743" t="s">
        <v>2751</v>
      </c>
      <c r="G743" t="s">
        <v>2750</v>
      </c>
      <c r="H743" t="s">
        <v>2752</v>
      </c>
      <c r="I743">
        <v>2000</v>
      </c>
      <c r="J743" t="s">
        <v>671</v>
      </c>
      <c r="K743"/>
      <c r="L743"/>
      <c r="M743"/>
      <c r="N743"/>
      <c r="O743"/>
      <c r="P743"/>
      <c r="Q743"/>
      <c r="R743" t="s">
        <v>354</v>
      </c>
      <c r="S743"/>
      <c r="T743"/>
      <c r="U743"/>
      <c r="V743"/>
      <c r="W743"/>
      <c r="X743"/>
      <c r="Y743"/>
      <c r="Z743"/>
      <c r="AA743"/>
      <c r="AB743"/>
      <c r="AC743" t="s">
        <v>74</v>
      </c>
      <c r="AE743" t="s">
        <v>87</v>
      </c>
      <c r="AF743" t="s">
        <v>175</v>
      </c>
      <c r="AG743" t="s">
        <v>164</v>
      </c>
      <c r="AI743" t="s">
        <v>87</v>
      </c>
      <c r="AJ743" t="s">
        <v>149</v>
      </c>
      <c r="AK743" t="s">
        <v>103</v>
      </c>
      <c r="AN743" t="s">
        <v>664</v>
      </c>
      <c r="AO743" t="s">
        <v>83</v>
      </c>
      <c r="AP743" t="s">
        <v>84</v>
      </c>
      <c r="AQ743" t="s">
        <v>85</v>
      </c>
      <c r="AR743" t="s">
        <v>130</v>
      </c>
      <c r="AS743" t="s">
        <v>78</v>
      </c>
      <c r="AT743" t="s">
        <v>237</v>
      </c>
      <c r="AU743" t="s">
        <v>87</v>
      </c>
      <c r="AV743" t="s">
        <v>87</v>
      </c>
      <c r="AX743" t="s">
        <v>88</v>
      </c>
      <c r="AZ743" t="s">
        <v>89</v>
      </c>
      <c r="BA743" t="s">
        <v>89</v>
      </c>
      <c r="BB743" t="s">
        <v>102</v>
      </c>
      <c r="BC743" t="s">
        <v>230</v>
      </c>
      <c r="BD743" t="s">
        <v>137</v>
      </c>
      <c r="BE743" t="s">
        <v>93</v>
      </c>
      <c r="BF743" t="s">
        <v>93</v>
      </c>
      <c r="BG743" t="s">
        <v>93</v>
      </c>
      <c r="BH743" t="s">
        <v>92</v>
      </c>
      <c r="BI743" t="s">
        <v>93</v>
      </c>
      <c r="BJ743" t="s">
        <v>93</v>
      </c>
      <c r="BK743" t="s">
        <v>94</v>
      </c>
      <c r="BL743" t="s">
        <v>94</v>
      </c>
      <c r="BM743" t="s">
        <v>691</v>
      </c>
      <c r="BN743" t="s">
        <v>177</v>
      </c>
      <c r="BO743" t="s">
        <v>78</v>
      </c>
      <c r="BP743" t="s">
        <v>660</v>
      </c>
    </row>
    <row r="744" spans="2:68">
      <c r="B744">
        <v>1864</v>
      </c>
      <c r="C744" t="s">
        <v>2753</v>
      </c>
      <c r="D744">
        <v>6</v>
      </c>
      <c r="E744" t="s">
        <v>68</v>
      </c>
      <c r="F744" t="s">
        <v>2754</v>
      </c>
      <c r="G744" t="s">
        <v>2753</v>
      </c>
      <c r="H744" t="s">
        <v>2755</v>
      </c>
      <c r="I744">
        <v>2014</v>
      </c>
      <c r="J744" t="s">
        <v>325</v>
      </c>
      <c r="K744"/>
      <c r="L744"/>
      <c r="M744"/>
      <c r="N744"/>
      <c r="O744"/>
      <c r="P744"/>
      <c r="Q744"/>
      <c r="R744"/>
      <c r="S744" t="s">
        <v>326</v>
      </c>
      <c r="T744"/>
      <c r="U744"/>
      <c r="V744"/>
      <c r="W744"/>
      <c r="X744"/>
      <c r="Y744"/>
      <c r="Z744"/>
      <c r="AA744"/>
      <c r="AB744"/>
      <c r="AC744" t="s">
        <v>135</v>
      </c>
      <c r="AI744" t="s">
        <v>88</v>
      </c>
      <c r="AO744" t="s">
        <v>128</v>
      </c>
      <c r="AP744" t="s">
        <v>104</v>
      </c>
      <c r="AQ744" t="s">
        <v>176</v>
      </c>
      <c r="AR744" t="s">
        <v>86</v>
      </c>
      <c r="AS744" t="s">
        <v>78</v>
      </c>
      <c r="AT744" t="s">
        <v>237</v>
      </c>
      <c r="AU744" t="s">
        <v>87</v>
      </c>
      <c r="AV744" t="s">
        <v>78</v>
      </c>
      <c r="AW744" t="s">
        <v>106</v>
      </c>
      <c r="AX744" t="s">
        <v>87</v>
      </c>
      <c r="AY744" t="s">
        <v>107</v>
      </c>
      <c r="AZ744" t="s">
        <v>89</v>
      </c>
      <c r="BA744" t="s">
        <v>89</v>
      </c>
      <c r="BB744" t="s">
        <v>659</v>
      </c>
      <c r="BC744" t="s">
        <v>665</v>
      </c>
      <c r="BD744" t="s">
        <v>137</v>
      </c>
      <c r="BE744" t="s">
        <v>92</v>
      </c>
      <c r="BF744" t="s">
        <v>92</v>
      </c>
      <c r="BG744" t="s">
        <v>92</v>
      </c>
      <c r="BH744" t="s">
        <v>93</v>
      </c>
      <c r="BI744" t="s">
        <v>92</v>
      </c>
      <c r="BJ744" t="s">
        <v>92</v>
      </c>
      <c r="BK744" t="s">
        <v>124</v>
      </c>
      <c r="BL744" t="s">
        <v>94</v>
      </c>
      <c r="BM744" t="s">
        <v>691</v>
      </c>
      <c r="BN744" t="s">
        <v>192</v>
      </c>
      <c r="BO744" t="s">
        <v>78</v>
      </c>
      <c r="BP744" t="s">
        <v>677</v>
      </c>
    </row>
    <row r="745" spans="2:68">
      <c r="B745">
        <v>1865</v>
      </c>
      <c r="C745" t="s">
        <v>2756</v>
      </c>
      <c r="D745">
        <v>6</v>
      </c>
      <c r="E745" t="s">
        <v>68</v>
      </c>
      <c r="F745" t="s">
        <v>2757</v>
      </c>
      <c r="G745" t="s">
        <v>2756</v>
      </c>
      <c r="H745" t="s">
        <v>2758</v>
      </c>
      <c r="I745">
        <v>2015</v>
      </c>
      <c r="J745" t="s">
        <v>305</v>
      </c>
      <c r="K745"/>
      <c r="L745"/>
      <c r="M745"/>
      <c r="N745"/>
      <c r="O745"/>
      <c r="P745"/>
      <c r="Q745"/>
      <c r="R745"/>
      <c r="S745"/>
      <c r="T745"/>
      <c r="U745"/>
      <c r="V745"/>
      <c r="W745" t="s">
        <v>391</v>
      </c>
      <c r="X745"/>
      <c r="Y745"/>
      <c r="Z745"/>
      <c r="AA745"/>
      <c r="AB745"/>
      <c r="AC745" t="s">
        <v>74</v>
      </c>
      <c r="AE745" t="s">
        <v>87</v>
      </c>
      <c r="AF745" t="s">
        <v>76</v>
      </c>
      <c r="AG745" t="s">
        <v>164</v>
      </c>
      <c r="AI745" t="s">
        <v>78</v>
      </c>
      <c r="AJ745" t="s">
        <v>116</v>
      </c>
      <c r="AK745" t="s">
        <v>272</v>
      </c>
      <c r="AN745" t="s">
        <v>657</v>
      </c>
      <c r="AO745" t="s">
        <v>84</v>
      </c>
      <c r="AP745" t="s">
        <v>83</v>
      </c>
      <c r="AQ745" t="s">
        <v>85</v>
      </c>
      <c r="AR745" t="s">
        <v>86</v>
      </c>
      <c r="AS745" t="s">
        <v>87</v>
      </c>
      <c r="AU745" t="s">
        <v>88</v>
      </c>
      <c r="AV745" t="s">
        <v>78</v>
      </c>
      <c r="AW745" t="s">
        <v>158</v>
      </c>
      <c r="AX745" t="s">
        <v>87</v>
      </c>
      <c r="AY745" t="s">
        <v>159</v>
      </c>
      <c r="AZ745" t="s">
        <v>89</v>
      </c>
      <c r="BA745" t="s">
        <v>89</v>
      </c>
      <c r="BB745" t="s">
        <v>698</v>
      </c>
      <c r="BC745" t="s">
        <v>665</v>
      </c>
      <c r="BD745" t="s">
        <v>144</v>
      </c>
      <c r="BE745" t="s">
        <v>93</v>
      </c>
      <c r="BF745" t="s">
        <v>122</v>
      </c>
      <c r="BG745" t="s">
        <v>93</v>
      </c>
      <c r="BH745" t="s">
        <v>93</v>
      </c>
      <c r="BI745" t="s">
        <v>92</v>
      </c>
      <c r="BJ745" t="s">
        <v>93</v>
      </c>
      <c r="BK745" t="s">
        <v>138</v>
      </c>
      <c r="BL745" t="s">
        <v>138</v>
      </c>
      <c r="BM745" t="s">
        <v>691</v>
      </c>
      <c r="BN745" t="s">
        <v>111</v>
      </c>
      <c r="BO745" t="s">
        <v>78</v>
      </c>
      <c r="BP745" t="s">
        <v>660</v>
      </c>
    </row>
    <row r="746" spans="2:68">
      <c r="B746">
        <v>1868</v>
      </c>
      <c r="C746" t="s">
        <v>2762</v>
      </c>
      <c r="D746">
        <v>6</v>
      </c>
      <c r="E746" t="s">
        <v>68</v>
      </c>
      <c r="F746" t="s">
        <v>2763</v>
      </c>
      <c r="G746" t="s">
        <v>2762</v>
      </c>
      <c r="H746" t="s">
        <v>2764</v>
      </c>
      <c r="I746">
        <v>2013</v>
      </c>
      <c r="J746" t="s">
        <v>325</v>
      </c>
      <c r="K746"/>
      <c r="L746"/>
      <c r="M746"/>
      <c r="N746"/>
      <c r="O746"/>
      <c r="P746"/>
      <c r="Q746"/>
      <c r="R746"/>
      <c r="S746" t="s">
        <v>99</v>
      </c>
      <c r="T746"/>
      <c r="U746"/>
      <c r="V746"/>
      <c r="W746"/>
      <c r="X746"/>
      <c r="Y746"/>
      <c r="Z746"/>
      <c r="AA746"/>
      <c r="AB746"/>
      <c r="AC746" t="s">
        <v>156</v>
      </c>
      <c r="AD746" t="s">
        <v>2765</v>
      </c>
      <c r="AI746" t="s">
        <v>88</v>
      </c>
      <c r="AO746" t="s">
        <v>104</v>
      </c>
      <c r="AP746" t="s">
        <v>83</v>
      </c>
      <c r="AQ746" t="s">
        <v>85</v>
      </c>
      <c r="AR746" t="s">
        <v>105</v>
      </c>
      <c r="AS746" t="s">
        <v>87</v>
      </c>
      <c r="AU746" t="s">
        <v>88</v>
      </c>
      <c r="AV746" t="s">
        <v>78</v>
      </c>
      <c r="AW746" t="s">
        <v>119</v>
      </c>
      <c r="AX746" t="s">
        <v>87</v>
      </c>
      <c r="AY746" t="s">
        <v>107</v>
      </c>
      <c r="AZ746" t="s">
        <v>89</v>
      </c>
      <c r="BA746" t="s">
        <v>89</v>
      </c>
      <c r="BB746" t="s">
        <v>665</v>
      </c>
      <c r="BC746" t="s">
        <v>698</v>
      </c>
      <c r="BD746" t="s">
        <v>137</v>
      </c>
      <c r="BE746" t="s">
        <v>93</v>
      </c>
      <c r="BF746" t="s">
        <v>92</v>
      </c>
      <c r="BG746" t="s">
        <v>92</v>
      </c>
      <c r="BH746" t="s">
        <v>93</v>
      </c>
      <c r="BI746" t="s">
        <v>92</v>
      </c>
      <c r="BJ746" t="s">
        <v>93</v>
      </c>
      <c r="BK746" t="s">
        <v>138</v>
      </c>
      <c r="BL746" t="s">
        <v>138</v>
      </c>
      <c r="BM746" t="s">
        <v>691</v>
      </c>
      <c r="BN746" t="s">
        <v>125</v>
      </c>
      <c r="BO746" t="s">
        <v>78</v>
      </c>
      <c r="BP746" t="s">
        <v>677</v>
      </c>
    </row>
    <row r="747" spans="2:68">
      <c r="B747">
        <v>1867</v>
      </c>
      <c r="C747" t="s">
        <v>2759</v>
      </c>
      <c r="D747">
        <v>6</v>
      </c>
      <c r="E747" t="s">
        <v>68</v>
      </c>
      <c r="F747" t="s">
        <v>2760</v>
      </c>
      <c r="G747" t="s">
        <v>2759</v>
      </c>
      <c r="H747" t="s">
        <v>2761</v>
      </c>
      <c r="I747">
        <v>2012</v>
      </c>
      <c r="J747" t="s">
        <v>126</v>
      </c>
      <c r="K747"/>
      <c r="L747"/>
      <c r="M747"/>
      <c r="N747"/>
      <c r="O747"/>
      <c r="P747" t="s">
        <v>569</v>
      </c>
      <c r="Q747"/>
      <c r="R747"/>
      <c r="S747"/>
      <c r="T747"/>
      <c r="U747"/>
      <c r="V747"/>
      <c r="W747"/>
      <c r="X747"/>
      <c r="Y747"/>
      <c r="Z747"/>
      <c r="AA747"/>
      <c r="AB747"/>
      <c r="AC747" t="s">
        <v>74</v>
      </c>
      <c r="AE747" t="s">
        <v>75</v>
      </c>
      <c r="AF747" t="s">
        <v>175</v>
      </c>
      <c r="AG747" t="s">
        <v>164</v>
      </c>
      <c r="AI747" t="s">
        <v>87</v>
      </c>
      <c r="AJ747" t="s">
        <v>79</v>
      </c>
      <c r="AK747" t="s">
        <v>80</v>
      </c>
      <c r="AM747" t="s">
        <v>222</v>
      </c>
      <c r="AN747" t="s">
        <v>664</v>
      </c>
      <c r="AO747" t="s">
        <v>83</v>
      </c>
      <c r="AP747" t="s">
        <v>84</v>
      </c>
      <c r="AQ747" t="s">
        <v>196</v>
      </c>
      <c r="AR747" t="s">
        <v>105</v>
      </c>
      <c r="AS747" t="s">
        <v>87</v>
      </c>
      <c r="AU747" t="s">
        <v>88</v>
      </c>
      <c r="AV747" t="s">
        <v>78</v>
      </c>
      <c r="AW747" t="s">
        <v>119</v>
      </c>
      <c r="AX747" t="s">
        <v>87</v>
      </c>
      <c r="AY747" t="s">
        <v>107</v>
      </c>
      <c r="AZ747" t="s">
        <v>89</v>
      </c>
      <c r="BA747" t="s">
        <v>89</v>
      </c>
      <c r="BB747" t="s">
        <v>698</v>
      </c>
      <c r="BC747" t="s">
        <v>659</v>
      </c>
      <c r="BD747" t="s">
        <v>144</v>
      </c>
      <c r="BE747" t="s">
        <v>123</v>
      </c>
      <c r="BF747" t="s">
        <v>122</v>
      </c>
      <c r="BG747" t="s">
        <v>92</v>
      </c>
      <c r="BH747" t="s">
        <v>92</v>
      </c>
      <c r="BI747" t="s">
        <v>122</v>
      </c>
      <c r="BJ747" t="s">
        <v>92</v>
      </c>
      <c r="BK747" t="s">
        <v>94</v>
      </c>
      <c r="BL747" t="s">
        <v>94</v>
      </c>
      <c r="BM747" t="s">
        <v>691</v>
      </c>
      <c r="BN747" t="s">
        <v>139</v>
      </c>
      <c r="BO747" t="s">
        <v>87</v>
      </c>
    </row>
    <row r="748" spans="2:68">
      <c r="B748">
        <v>1869</v>
      </c>
      <c r="C748" t="s">
        <v>2766</v>
      </c>
      <c r="D748">
        <v>6</v>
      </c>
      <c r="E748" t="s">
        <v>68</v>
      </c>
      <c r="F748" t="s">
        <v>2767</v>
      </c>
      <c r="G748" t="s">
        <v>2766</v>
      </c>
      <c r="H748" t="s">
        <v>2768</v>
      </c>
      <c r="I748">
        <v>2016</v>
      </c>
      <c r="J748" t="s">
        <v>697</v>
      </c>
      <c r="K748"/>
      <c r="L748"/>
      <c r="M748"/>
      <c r="N748"/>
      <c r="O748"/>
      <c r="P748"/>
      <c r="Q748"/>
      <c r="R748"/>
      <c r="S748"/>
      <c r="T748"/>
      <c r="U748"/>
      <c r="V748"/>
      <c r="W748"/>
      <c r="X748"/>
      <c r="Y748"/>
      <c r="Z748" t="s">
        <v>245</v>
      </c>
      <c r="AA748"/>
      <c r="AB748"/>
      <c r="AC748" t="s">
        <v>74</v>
      </c>
      <c r="AE748" t="s">
        <v>162</v>
      </c>
      <c r="AF748" t="s">
        <v>163</v>
      </c>
      <c r="AG748" t="s">
        <v>164</v>
      </c>
      <c r="AI748" t="s">
        <v>87</v>
      </c>
      <c r="AJ748" t="s">
        <v>165</v>
      </c>
      <c r="AK748" t="s">
        <v>80</v>
      </c>
      <c r="AM748" t="s">
        <v>81</v>
      </c>
      <c r="AN748" t="s">
        <v>664</v>
      </c>
      <c r="AO748" t="s">
        <v>84</v>
      </c>
      <c r="AP748" t="s">
        <v>83</v>
      </c>
      <c r="AQ748" t="s">
        <v>85</v>
      </c>
      <c r="AR748" t="s">
        <v>169</v>
      </c>
      <c r="AS748" t="s">
        <v>87</v>
      </c>
      <c r="AU748" t="s">
        <v>88</v>
      </c>
      <c r="AV748" t="s">
        <v>78</v>
      </c>
      <c r="AW748" t="s">
        <v>119</v>
      </c>
      <c r="AX748" t="s">
        <v>87</v>
      </c>
      <c r="AY748" t="s">
        <v>107</v>
      </c>
      <c r="AZ748" t="s">
        <v>89</v>
      </c>
      <c r="BA748" t="s">
        <v>89</v>
      </c>
      <c r="BB748" t="s">
        <v>665</v>
      </c>
      <c r="BC748" t="s">
        <v>659</v>
      </c>
      <c r="BD748" t="s">
        <v>144</v>
      </c>
      <c r="BE748" t="s">
        <v>92</v>
      </c>
      <c r="BF748" t="s">
        <v>122</v>
      </c>
      <c r="BG748" t="s">
        <v>93</v>
      </c>
      <c r="BH748" t="s">
        <v>93</v>
      </c>
      <c r="BI748" t="s">
        <v>93</v>
      </c>
      <c r="BJ748" t="s">
        <v>93</v>
      </c>
      <c r="BK748" t="s">
        <v>138</v>
      </c>
      <c r="BL748" t="s">
        <v>138</v>
      </c>
      <c r="BM748" t="s">
        <v>109</v>
      </c>
      <c r="BN748" t="s">
        <v>125</v>
      </c>
      <c r="BO748" t="s">
        <v>87</v>
      </c>
    </row>
    <row r="749" spans="2:68">
      <c r="B749">
        <v>1870</v>
      </c>
      <c r="C749" t="s">
        <v>2769</v>
      </c>
      <c r="D749">
        <v>6</v>
      </c>
      <c r="E749" t="s">
        <v>68</v>
      </c>
      <c r="F749" t="s">
        <v>2770</v>
      </c>
      <c r="G749" t="s">
        <v>2769</v>
      </c>
      <c r="H749" t="s">
        <v>2771</v>
      </c>
      <c r="I749">
        <v>2014</v>
      </c>
      <c r="J749" t="s">
        <v>459</v>
      </c>
      <c r="K749"/>
      <c r="L749"/>
      <c r="M749"/>
      <c r="N749"/>
      <c r="O749"/>
      <c r="P749"/>
      <c r="Q749"/>
      <c r="R749"/>
      <c r="S749"/>
      <c r="T749" t="s">
        <v>96</v>
      </c>
      <c r="U749"/>
      <c r="V749"/>
      <c r="W749"/>
      <c r="X749"/>
      <c r="Y749"/>
      <c r="Z749"/>
      <c r="AA749"/>
      <c r="AB749"/>
      <c r="AC749" t="s">
        <v>135</v>
      </c>
      <c r="AI749" t="s">
        <v>88</v>
      </c>
      <c r="AO749" t="s">
        <v>136</v>
      </c>
      <c r="AP749" t="s">
        <v>104</v>
      </c>
      <c r="AQ749" t="s">
        <v>196</v>
      </c>
      <c r="AR749" t="s">
        <v>105</v>
      </c>
      <c r="AS749" t="s">
        <v>87</v>
      </c>
      <c r="AU749" t="s">
        <v>88</v>
      </c>
      <c r="AV749" t="s">
        <v>78</v>
      </c>
      <c r="AW749" t="s">
        <v>119</v>
      </c>
      <c r="AX749" t="s">
        <v>87</v>
      </c>
      <c r="AY749" t="s">
        <v>107</v>
      </c>
      <c r="AZ749" t="s">
        <v>89</v>
      </c>
      <c r="BA749" t="s">
        <v>89</v>
      </c>
      <c r="BB749" t="s">
        <v>659</v>
      </c>
      <c r="BC749" t="s">
        <v>659</v>
      </c>
      <c r="BD749" t="s">
        <v>137</v>
      </c>
      <c r="BE749" t="s">
        <v>92</v>
      </c>
      <c r="BF749" t="s">
        <v>92</v>
      </c>
      <c r="BG749" t="s">
        <v>92</v>
      </c>
      <c r="BH749" t="s">
        <v>92</v>
      </c>
      <c r="BI749" t="s">
        <v>123</v>
      </c>
      <c r="BJ749" t="s">
        <v>92</v>
      </c>
      <c r="BK749" t="s">
        <v>94</v>
      </c>
      <c r="BL749" t="s">
        <v>94</v>
      </c>
      <c r="BM749" t="s">
        <v>691</v>
      </c>
      <c r="BN749" t="s">
        <v>177</v>
      </c>
      <c r="BO749" t="s">
        <v>78</v>
      </c>
      <c r="BP749" t="s">
        <v>677</v>
      </c>
    </row>
    <row r="750" spans="2:68">
      <c r="B750">
        <v>1872</v>
      </c>
      <c r="C750" t="s">
        <v>2772</v>
      </c>
      <c r="D750">
        <v>6</v>
      </c>
      <c r="E750" t="s">
        <v>68</v>
      </c>
      <c r="F750" t="s">
        <v>2773</v>
      </c>
      <c r="G750" t="s">
        <v>2772</v>
      </c>
      <c r="H750" t="s">
        <v>2774</v>
      </c>
      <c r="I750">
        <v>2016</v>
      </c>
      <c r="J750" t="s">
        <v>459</v>
      </c>
      <c r="K750"/>
      <c r="L750"/>
      <c r="M750"/>
      <c r="N750"/>
      <c r="O750"/>
      <c r="P750"/>
      <c r="Q750"/>
      <c r="R750"/>
      <c r="S750"/>
      <c r="T750" t="s">
        <v>1078</v>
      </c>
      <c r="U750"/>
      <c r="V750"/>
      <c r="W750"/>
      <c r="X750"/>
      <c r="Y750"/>
      <c r="Z750"/>
      <c r="AA750"/>
      <c r="AB750"/>
      <c r="AC750" t="s">
        <v>135</v>
      </c>
      <c r="AI750" t="s">
        <v>88</v>
      </c>
      <c r="AO750" t="s">
        <v>84</v>
      </c>
      <c r="AP750" t="s">
        <v>104</v>
      </c>
      <c r="AQ750" t="s">
        <v>196</v>
      </c>
      <c r="AR750" t="s">
        <v>86</v>
      </c>
      <c r="AS750" t="s">
        <v>87</v>
      </c>
      <c r="AU750" t="s">
        <v>88</v>
      </c>
      <c r="AV750" t="s">
        <v>87</v>
      </c>
      <c r="AX750" t="s">
        <v>88</v>
      </c>
      <c r="AZ750" t="s">
        <v>89</v>
      </c>
      <c r="BA750" t="s">
        <v>89</v>
      </c>
      <c r="BB750" t="s">
        <v>659</v>
      </c>
      <c r="BC750" t="s">
        <v>659</v>
      </c>
      <c r="BD750" t="s">
        <v>144</v>
      </c>
      <c r="BE750" t="s">
        <v>93</v>
      </c>
      <c r="BF750" t="s">
        <v>93</v>
      </c>
      <c r="BG750" t="s">
        <v>92</v>
      </c>
      <c r="BH750" t="s">
        <v>93</v>
      </c>
      <c r="BI750" t="s">
        <v>92</v>
      </c>
      <c r="BJ750" t="s">
        <v>93</v>
      </c>
      <c r="BK750" t="s">
        <v>94</v>
      </c>
      <c r="BL750" t="s">
        <v>138</v>
      </c>
      <c r="BM750" t="s">
        <v>109</v>
      </c>
      <c r="BN750" t="s">
        <v>192</v>
      </c>
      <c r="BO750" t="s">
        <v>78</v>
      </c>
      <c r="BP750" t="s">
        <v>667</v>
      </c>
    </row>
    <row r="751" spans="2:68">
      <c r="B751">
        <v>1874</v>
      </c>
      <c r="C751" t="s">
        <v>2778</v>
      </c>
      <c r="D751">
        <v>6</v>
      </c>
      <c r="E751" t="s">
        <v>68</v>
      </c>
      <c r="F751" t="s">
        <v>2779</v>
      </c>
      <c r="G751" t="s">
        <v>2778</v>
      </c>
      <c r="H751" t="s">
        <v>2780</v>
      </c>
      <c r="I751">
        <v>2009</v>
      </c>
      <c r="J751" t="s">
        <v>95</v>
      </c>
      <c r="K751"/>
      <c r="L751"/>
      <c r="M751"/>
      <c r="N751"/>
      <c r="O751"/>
      <c r="P751"/>
      <c r="Q751"/>
      <c r="R751"/>
      <c r="S751"/>
      <c r="T751"/>
      <c r="U751"/>
      <c r="V751"/>
      <c r="W751"/>
      <c r="X751"/>
      <c r="Y751"/>
      <c r="Z751"/>
      <c r="AA751" t="s">
        <v>245</v>
      </c>
      <c r="AB751"/>
      <c r="AC751" t="s">
        <v>74</v>
      </c>
      <c r="AE751" t="s">
        <v>87</v>
      </c>
      <c r="AF751" t="s">
        <v>163</v>
      </c>
      <c r="AG751" t="s">
        <v>101</v>
      </c>
      <c r="AI751" t="s">
        <v>87</v>
      </c>
      <c r="AJ751" t="s">
        <v>116</v>
      </c>
      <c r="AK751" t="s">
        <v>156</v>
      </c>
      <c r="AL751" t="s">
        <v>2781</v>
      </c>
      <c r="AN751" t="s">
        <v>657</v>
      </c>
      <c r="AO751" t="s">
        <v>104</v>
      </c>
      <c r="AP751" t="s">
        <v>83</v>
      </c>
      <c r="AQ751" t="s">
        <v>85</v>
      </c>
      <c r="AR751" t="s">
        <v>86</v>
      </c>
      <c r="AS751" t="s">
        <v>87</v>
      </c>
      <c r="AU751" t="s">
        <v>88</v>
      </c>
      <c r="AV751" t="s">
        <v>78</v>
      </c>
      <c r="AW751" t="s">
        <v>158</v>
      </c>
      <c r="AX751" t="s">
        <v>87</v>
      </c>
      <c r="AY751" t="s">
        <v>107</v>
      </c>
      <c r="AZ751" t="s">
        <v>170</v>
      </c>
      <c r="BA751" t="s">
        <v>89</v>
      </c>
      <c r="BB751" t="s">
        <v>773</v>
      </c>
      <c r="BC751" t="s">
        <v>665</v>
      </c>
      <c r="BD751" t="s">
        <v>91</v>
      </c>
      <c r="BE751" t="s">
        <v>93</v>
      </c>
      <c r="BF751" t="s">
        <v>93</v>
      </c>
      <c r="BG751" t="s">
        <v>93</v>
      </c>
      <c r="BH751" t="s">
        <v>93</v>
      </c>
      <c r="BI751" t="s">
        <v>93</v>
      </c>
      <c r="BJ751" t="s">
        <v>93</v>
      </c>
      <c r="BK751" t="s">
        <v>94</v>
      </c>
      <c r="BL751" t="s">
        <v>138</v>
      </c>
      <c r="BM751" t="s">
        <v>666</v>
      </c>
      <c r="BN751" t="s">
        <v>418</v>
      </c>
      <c r="BO751" t="s">
        <v>78</v>
      </c>
      <c r="BP751" t="s">
        <v>687</v>
      </c>
    </row>
    <row r="752" spans="2:68">
      <c r="B752">
        <v>1873</v>
      </c>
      <c r="C752" t="s">
        <v>2775</v>
      </c>
      <c r="D752">
        <v>6</v>
      </c>
      <c r="E752" t="s">
        <v>68</v>
      </c>
      <c r="F752" t="s">
        <v>2776</v>
      </c>
      <c r="G752" t="s">
        <v>2775</v>
      </c>
      <c r="H752" t="s">
        <v>2777</v>
      </c>
      <c r="I752">
        <v>2016</v>
      </c>
      <c r="J752" t="s">
        <v>95</v>
      </c>
      <c r="K752"/>
      <c r="L752"/>
      <c r="M752"/>
      <c r="N752"/>
      <c r="O752"/>
      <c r="P752"/>
      <c r="Q752"/>
      <c r="R752"/>
      <c r="S752"/>
      <c r="T752"/>
      <c r="U752"/>
      <c r="V752"/>
      <c r="W752"/>
      <c r="X752"/>
      <c r="Y752"/>
      <c r="Z752"/>
      <c r="AA752" t="s">
        <v>227</v>
      </c>
      <c r="AB752"/>
      <c r="AC752" t="s">
        <v>135</v>
      </c>
      <c r="AI752" t="s">
        <v>88</v>
      </c>
      <c r="AO752" t="s">
        <v>83</v>
      </c>
      <c r="AP752" t="s">
        <v>104</v>
      </c>
      <c r="AQ752" t="s">
        <v>85</v>
      </c>
      <c r="AR752" t="s">
        <v>86</v>
      </c>
      <c r="AS752" t="s">
        <v>78</v>
      </c>
      <c r="AT752" t="s">
        <v>207</v>
      </c>
      <c r="AU752" t="s">
        <v>78</v>
      </c>
      <c r="AV752" t="s">
        <v>87</v>
      </c>
      <c r="AX752" t="s">
        <v>88</v>
      </c>
      <c r="AZ752" t="s">
        <v>89</v>
      </c>
      <c r="BA752" t="s">
        <v>89</v>
      </c>
      <c r="BB752" t="s">
        <v>659</v>
      </c>
      <c r="BC752" t="s">
        <v>659</v>
      </c>
      <c r="BD752" t="s">
        <v>102</v>
      </c>
      <c r="BE752" t="s">
        <v>93</v>
      </c>
      <c r="BF752" t="s">
        <v>93</v>
      </c>
      <c r="BG752" t="s">
        <v>93</v>
      </c>
      <c r="BH752" t="s">
        <v>93</v>
      </c>
      <c r="BI752" t="s">
        <v>93</v>
      </c>
      <c r="BJ752" t="s">
        <v>93</v>
      </c>
      <c r="BK752" t="s">
        <v>94</v>
      </c>
      <c r="BL752" t="s">
        <v>94</v>
      </c>
      <c r="BM752" t="s">
        <v>109</v>
      </c>
      <c r="BN752" t="s">
        <v>111</v>
      </c>
      <c r="BO752" t="s">
        <v>78</v>
      </c>
      <c r="BP752" t="s">
        <v>667</v>
      </c>
    </row>
    <row r="753" spans="2:70">
      <c r="B753">
        <v>1875</v>
      </c>
      <c r="C753" t="s">
        <v>2782</v>
      </c>
      <c r="D753">
        <v>6</v>
      </c>
      <c r="E753" t="s">
        <v>68</v>
      </c>
      <c r="F753" t="s">
        <v>2783</v>
      </c>
      <c r="G753" t="s">
        <v>2782</v>
      </c>
      <c r="H753" t="s">
        <v>1071</v>
      </c>
      <c r="I753">
        <v>2014</v>
      </c>
      <c r="J753" t="s">
        <v>161</v>
      </c>
      <c r="K753"/>
      <c r="L753"/>
      <c r="M753"/>
      <c r="N753"/>
      <c r="O753" t="s">
        <v>99</v>
      </c>
      <c r="P753"/>
      <c r="Q753"/>
      <c r="R753"/>
      <c r="S753"/>
      <c r="T753"/>
      <c r="U753"/>
      <c r="V753"/>
      <c r="W753"/>
      <c r="X753"/>
      <c r="Y753"/>
      <c r="Z753"/>
      <c r="AA753"/>
      <c r="AB753"/>
      <c r="AC753" t="s">
        <v>135</v>
      </c>
      <c r="AI753" t="s">
        <v>88</v>
      </c>
      <c r="AO753" t="s">
        <v>83</v>
      </c>
      <c r="AP753" t="s">
        <v>104</v>
      </c>
      <c r="AQ753" t="s">
        <v>196</v>
      </c>
      <c r="AR753" t="s">
        <v>86</v>
      </c>
      <c r="AS753" t="s">
        <v>87</v>
      </c>
      <c r="AU753" t="s">
        <v>88</v>
      </c>
      <c r="AV753" t="s">
        <v>78</v>
      </c>
      <c r="AW753" t="s">
        <v>119</v>
      </c>
      <c r="AX753" t="s">
        <v>87</v>
      </c>
      <c r="AY753" t="s">
        <v>107</v>
      </c>
      <c r="AZ753" t="s">
        <v>89</v>
      </c>
      <c r="BA753" t="s">
        <v>89</v>
      </c>
      <c r="BB753" t="s">
        <v>659</v>
      </c>
      <c r="BC753" t="s">
        <v>230</v>
      </c>
      <c r="BD753" t="s">
        <v>137</v>
      </c>
      <c r="BE753" t="s">
        <v>93</v>
      </c>
      <c r="BF753" t="s">
        <v>92</v>
      </c>
      <c r="BG753" t="s">
        <v>93</v>
      </c>
      <c r="BH753" t="s">
        <v>92</v>
      </c>
      <c r="BI753" t="s">
        <v>123</v>
      </c>
      <c r="BJ753" t="s">
        <v>93</v>
      </c>
      <c r="BK753" t="s">
        <v>94</v>
      </c>
      <c r="BL753" t="s">
        <v>138</v>
      </c>
      <c r="BM753" t="s">
        <v>109</v>
      </c>
      <c r="BN753" t="s">
        <v>192</v>
      </c>
      <c r="BO753" t="s">
        <v>78</v>
      </c>
      <c r="BP753" t="s">
        <v>667</v>
      </c>
    </row>
    <row r="754" spans="2:70">
      <c r="B754">
        <v>1877</v>
      </c>
      <c r="C754" t="s">
        <v>2784</v>
      </c>
      <c r="D754">
        <v>6</v>
      </c>
      <c r="E754" t="s">
        <v>68</v>
      </c>
      <c r="F754" t="s">
        <v>2785</v>
      </c>
      <c r="G754" t="s">
        <v>2784</v>
      </c>
      <c r="H754" t="s">
        <v>2786</v>
      </c>
      <c r="I754">
        <v>2016</v>
      </c>
      <c r="J754" t="s">
        <v>305</v>
      </c>
      <c r="K754"/>
      <c r="L754"/>
      <c r="M754"/>
      <c r="N754"/>
      <c r="O754"/>
      <c r="P754"/>
      <c r="Q754"/>
      <c r="R754"/>
      <c r="S754"/>
      <c r="T754"/>
      <c r="U754"/>
      <c r="V754"/>
      <c r="W754" t="s">
        <v>227</v>
      </c>
      <c r="X754"/>
      <c r="Y754"/>
      <c r="Z754"/>
      <c r="AA754"/>
      <c r="AB754"/>
      <c r="AC754" t="s">
        <v>135</v>
      </c>
      <c r="AI754" t="s">
        <v>88</v>
      </c>
      <c r="AO754" t="s">
        <v>128</v>
      </c>
      <c r="AP754" t="s">
        <v>83</v>
      </c>
      <c r="AQ754" t="s">
        <v>118</v>
      </c>
      <c r="AR754" t="s">
        <v>105</v>
      </c>
      <c r="AS754" t="s">
        <v>87</v>
      </c>
      <c r="AU754" t="s">
        <v>88</v>
      </c>
      <c r="AV754" t="s">
        <v>78</v>
      </c>
      <c r="AW754" t="s">
        <v>158</v>
      </c>
      <c r="AX754" t="s">
        <v>87</v>
      </c>
      <c r="AY754" t="s">
        <v>107</v>
      </c>
      <c r="AZ754" t="s">
        <v>89</v>
      </c>
      <c r="BA754" t="s">
        <v>89</v>
      </c>
      <c r="BB754" t="s">
        <v>659</v>
      </c>
      <c r="BC754" t="s">
        <v>659</v>
      </c>
      <c r="BD754" t="s">
        <v>137</v>
      </c>
      <c r="BE754" t="s">
        <v>93</v>
      </c>
      <c r="BF754" t="s">
        <v>92</v>
      </c>
      <c r="BG754" t="s">
        <v>93</v>
      </c>
      <c r="BH754" t="s">
        <v>93</v>
      </c>
      <c r="BI754" t="s">
        <v>92</v>
      </c>
      <c r="BJ754" t="s">
        <v>93</v>
      </c>
      <c r="BK754" t="s">
        <v>138</v>
      </c>
      <c r="BL754" t="s">
        <v>138</v>
      </c>
      <c r="BM754" t="s">
        <v>691</v>
      </c>
      <c r="BN754" t="s">
        <v>102</v>
      </c>
      <c r="BO754" t="s">
        <v>78</v>
      </c>
      <c r="BP754" t="s">
        <v>687</v>
      </c>
    </row>
    <row r="755" spans="2:70">
      <c r="B755">
        <v>1878</v>
      </c>
      <c r="C755" t="s">
        <v>2787</v>
      </c>
      <c r="D755">
        <v>6</v>
      </c>
      <c r="E755" t="s">
        <v>68</v>
      </c>
      <c r="F755" t="s">
        <v>2788</v>
      </c>
      <c r="G755" t="s">
        <v>2787</v>
      </c>
      <c r="H755" t="s">
        <v>2789</v>
      </c>
      <c r="I755">
        <v>2010</v>
      </c>
      <c r="J755" t="s">
        <v>95</v>
      </c>
      <c r="K755"/>
      <c r="L755"/>
      <c r="M755"/>
      <c r="N755"/>
      <c r="O755"/>
      <c r="P755"/>
      <c r="Q755"/>
      <c r="R755"/>
      <c r="S755"/>
      <c r="T755"/>
      <c r="U755"/>
      <c r="V755"/>
      <c r="W755"/>
      <c r="X755"/>
      <c r="Y755"/>
      <c r="Z755"/>
      <c r="AA755" t="s">
        <v>391</v>
      </c>
      <c r="AB755"/>
      <c r="AC755" t="s">
        <v>148</v>
      </c>
      <c r="AE755" t="s">
        <v>162</v>
      </c>
      <c r="AF755" t="s">
        <v>76</v>
      </c>
      <c r="AG755" t="s">
        <v>164</v>
      </c>
      <c r="AI755" t="s">
        <v>87</v>
      </c>
      <c r="AJ755" t="s">
        <v>309</v>
      </c>
      <c r="AK755" t="s">
        <v>80</v>
      </c>
      <c r="AM755" t="s">
        <v>222</v>
      </c>
      <c r="AN755" t="s">
        <v>718</v>
      </c>
      <c r="AO755" t="s">
        <v>83</v>
      </c>
      <c r="AP755" t="s">
        <v>104</v>
      </c>
      <c r="AQ755" t="s">
        <v>85</v>
      </c>
      <c r="AR755" t="s">
        <v>105</v>
      </c>
      <c r="AS755" t="s">
        <v>87</v>
      </c>
      <c r="AU755" t="s">
        <v>88</v>
      </c>
      <c r="AV755" t="s">
        <v>78</v>
      </c>
      <c r="AW755" t="s">
        <v>119</v>
      </c>
      <c r="AX755" t="s">
        <v>87</v>
      </c>
      <c r="AY755" t="s">
        <v>107</v>
      </c>
      <c r="AZ755" t="s">
        <v>170</v>
      </c>
      <c r="BA755" t="s">
        <v>89</v>
      </c>
      <c r="BB755" t="s">
        <v>659</v>
      </c>
      <c r="BC755" t="s">
        <v>698</v>
      </c>
      <c r="BD755" t="s">
        <v>91</v>
      </c>
      <c r="BE755" t="s">
        <v>92</v>
      </c>
      <c r="BF755" t="s">
        <v>92</v>
      </c>
      <c r="BG755" t="s">
        <v>92</v>
      </c>
      <c r="BH755" t="s">
        <v>92</v>
      </c>
      <c r="BI755" t="s">
        <v>93</v>
      </c>
      <c r="BJ755" t="s">
        <v>92</v>
      </c>
      <c r="BK755" t="s">
        <v>94</v>
      </c>
      <c r="BL755" t="s">
        <v>94</v>
      </c>
      <c r="BM755" t="s">
        <v>666</v>
      </c>
      <c r="BN755" t="s">
        <v>139</v>
      </c>
      <c r="BO755" t="s">
        <v>78</v>
      </c>
      <c r="BP755" t="s">
        <v>667</v>
      </c>
    </row>
    <row r="756" spans="2:70">
      <c r="B756">
        <v>1879</v>
      </c>
      <c r="C756" t="s">
        <v>2790</v>
      </c>
      <c r="D756">
        <v>6</v>
      </c>
      <c r="E756" t="s">
        <v>68</v>
      </c>
      <c r="F756" t="s">
        <v>2791</v>
      </c>
      <c r="G756" t="s">
        <v>2790</v>
      </c>
      <c r="H756" t="s">
        <v>2792</v>
      </c>
      <c r="I756">
        <v>2016</v>
      </c>
      <c r="J756" t="s">
        <v>95</v>
      </c>
      <c r="K756"/>
      <c r="L756"/>
      <c r="M756"/>
      <c r="N756"/>
      <c r="O756"/>
      <c r="P756"/>
      <c r="Q756"/>
      <c r="R756"/>
      <c r="S756"/>
      <c r="T756"/>
      <c r="U756"/>
      <c r="V756"/>
      <c r="W756"/>
      <c r="X756"/>
      <c r="Y756"/>
      <c r="Z756"/>
      <c r="AA756" t="s">
        <v>178</v>
      </c>
      <c r="AB756"/>
      <c r="AC756" t="s">
        <v>127</v>
      </c>
      <c r="AI756" t="s">
        <v>88</v>
      </c>
      <c r="AO756" t="s">
        <v>83</v>
      </c>
      <c r="AP756" t="s">
        <v>104</v>
      </c>
      <c r="AQ756" t="s">
        <v>129</v>
      </c>
      <c r="AR756" t="s">
        <v>86</v>
      </c>
      <c r="AS756" t="s">
        <v>87</v>
      </c>
      <c r="AU756" t="s">
        <v>88</v>
      </c>
      <c r="AV756" t="s">
        <v>87</v>
      </c>
      <c r="AX756" t="s">
        <v>88</v>
      </c>
      <c r="AZ756" t="s">
        <v>89</v>
      </c>
      <c r="BA756" t="s">
        <v>89</v>
      </c>
      <c r="BB756" t="s">
        <v>102</v>
      </c>
      <c r="BC756" t="s">
        <v>658</v>
      </c>
      <c r="BD756" t="s">
        <v>137</v>
      </c>
      <c r="BE756" t="s">
        <v>92</v>
      </c>
      <c r="BF756" t="s">
        <v>92</v>
      </c>
      <c r="BG756" t="s">
        <v>92</v>
      </c>
      <c r="BH756" t="s">
        <v>92</v>
      </c>
      <c r="BI756" t="s">
        <v>123</v>
      </c>
      <c r="BJ756" t="s">
        <v>92</v>
      </c>
      <c r="BK756" t="s">
        <v>124</v>
      </c>
      <c r="BL756" t="s">
        <v>124</v>
      </c>
      <c r="BM756" t="s">
        <v>109</v>
      </c>
      <c r="BN756" t="s">
        <v>125</v>
      </c>
      <c r="BO756" t="s">
        <v>78</v>
      </c>
      <c r="BP756" t="s">
        <v>667</v>
      </c>
    </row>
    <row r="757" spans="2:70">
      <c r="B757">
        <v>1881</v>
      </c>
      <c r="C757" t="s">
        <v>2793</v>
      </c>
      <c r="D757">
        <v>6</v>
      </c>
      <c r="E757" t="s">
        <v>68</v>
      </c>
      <c r="F757" t="s">
        <v>2794</v>
      </c>
      <c r="G757" t="s">
        <v>2793</v>
      </c>
      <c r="H757" t="s">
        <v>2795</v>
      </c>
      <c r="I757">
        <v>2001</v>
      </c>
      <c r="J757" t="s">
        <v>95</v>
      </c>
      <c r="K757"/>
      <c r="L757"/>
      <c r="M757"/>
      <c r="N757"/>
      <c r="O757"/>
      <c r="P757"/>
      <c r="Q757"/>
      <c r="R757"/>
      <c r="S757"/>
      <c r="T757"/>
      <c r="U757"/>
      <c r="V757"/>
      <c r="W757"/>
      <c r="X757"/>
      <c r="Y757"/>
      <c r="Z757"/>
      <c r="AA757" t="s">
        <v>178</v>
      </c>
      <c r="AB757"/>
      <c r="AC757" t="s">
        <v>148</v>
      </c>
      <c r="AE757" t="s">
        <v>87</v>
      </c>
      <c r="AF757" t="s">
        <v>76</v>
      </c>
      <c r="AG757" t="s">
        <v>77</v>
      </c>
      <c r="AI757" t="s">
        <v>87</v>
      </c>
      <c r="AJ757" t="s">
        <v>79</v>
      </c>
      <c r="AK757" t="s">
        <v>156</v>
      </c>
      <c r="AL757" t="s">
        <v>157</v>
      </c>
      <c r="AN757" t="s">
        <v>739</v>
      </c>
      <c r="AO757" t="s">
        <v>83</v>
      </c>
      <c r="AP757" t="s">
        <v>84</v>
      </c>
      <c r="AQ757" t="s">
        <v>85</v>
      </c>
      <c r="AR757" t="s">
        <v>105</v>
      </c>
      <c r="AS757" t="s">
        <v>87</v>
      </c>
      <c r="AU757" t="s">
        <v>88</v>
      </c>
      <c r="AV757" t="s">
        <v>78</v>
      </c>
      <c r="AW757" t="s">
        <v>106</v>
      </c>
      <c r="AX757" t="s">
        <v>87</v>
      </c>
      <c r="AY757" t="s">
        <v>107</v>
      </c>
      <c r="AZ757" t="s">
        <v>170</v>
      </c>
      <c r="BA757" t="s">
        <v>170</v>
      </c>
      <c r="BB757" t="s">
        <v>659</v>
      </c>
      <c r="BC757" t="s">
        <v>665</v>
      </c>
      <c r="BD757" t="s">
        <v>91</v>
      </c>
      <c r="BE757" t="s">
        <v>92</v>
      </c>
      <c r="BF757" t="s">
        <v>123</v>
      </c>
      <c r="BG757" t="s">
        <v>92</v>
      </c>
      <c r="BH757" t="s">
        <v>92</v>
      </c>
      <c r="BI757" t="s">
        <v>123</v>
      </c>
      <c r="BJ757" t="s">
        <v>92</v>
      </c>
      <c r="BK757" t="s">
        <v>94</v>
      </c>
      <c r="BL757" t="s">
        <v>94</v>
      </c>
      <c r="BM757" t="s">
        <v>672</v>
      </c>
      <c r="BN757" t="s">
        <v>177</v>
      </c>
      <c r="BO757" t="s">
        <v>78</v>
      </c>
      <c r="BP757" t="s">
        <v>677</v>
      </c>
    </row>
    <row r="758" spans="2:70">
      <c r="B758">
        <v>1882</v>
      </c>
      <c r="C758" t="s">
        <v>2796</v>
      </c>
      <c r="D758">
        <v>6</v>
      </c>
      <c r="E758" t="s">
        <v>68</v>
      </c>
      <c r="F758" t="s">
        <v>2797</v>
      </c>
      <c r="G758" t="s">
        <v>2796</v>
      </c>
      <c r="H758" t="s">
        <v>184</v>
      </c>
      <c r="I758">
        <v>2014</v>
      </c>
      <c r="J758" t="s">
        <v>154</v>
      </c>
      <c r="K758"/>
      <c r="L758"/>
      <c r="M758"/>
      <c r="N758"/>
      <c r="O758"/>
      <c r="P758"/>
      <c r="Q758"/>
      <c r="R758"/>
      <c r="S758"/>
      <c r="T758"/>
      <c r="U758"/>
      <c r="V758"/>
      <c r="W758"/>
      <c r="X758"/>
      <c r="Y758" t="s">
        <v>155</v>
      </c>
      <c r="Z758"/>
      <c r="AA758"/>
      <c r="AB758"/>
      <c r="AC758" t="s">
        <v>74</v>
      </c>
      <c r="AE758" t="s">
        <v>162</v>
      </c>
      <c r="AF758" t="s">
        <v>76</v>
      </c>
      <c r="AG758" t="s">
        <v>77</v>
      </c>
      <c r="AI758" t="s">
        <v>78</v>
      </c>
      <c r="AJ758" t="s">
        <v>165</v>
      </c>
      <c r="AK758" t="s">
        <v>80</v>
      </c>
      <c r="AM758" t="s">
        <v>81</v>
      </c>
      <c r="AN758" t="s">
        <v>657</v>
      </c>
      <c r="AO758" t="s">
        <v>84</v>
      </c>
      <c r="AP758" t="s">
        <v>104</v>
      </c>
      <c r="AQ758" t="s">
        <v>85</v>
      </c>
      <c r="AR758" t="s">
        <v>86</v>
      </c>
      <c r="AS758" t="s">
        <v>87</v>
      </c>
      <c r="AU758" t="s">
        <v>88</v>
      </c>
      <c r="AV758" t="s">
        <v>78</v>
      </c>
      <c r="AW758" t="s">
        <v>158</v>
      </c>
      <c r="AX758" t="s">
        <v>87</v>
      </c>
      <c r="AY758" t="s">
        <v>159</v>
      </c>
      <c r="AZ758" t="s">
        <v>185</v>
      </c>
      <c r="BA758" t="s">
        <v>170</v>
      </c>
      <c r="BB758" t="s">
        <v>230</v>
      </c>
      <c r="BC758" t="s">
        <v>659</v>
      </c>
      <c r="BD758" t="s">
        <v>91</v>
      </c>
      <c r="BE758" t="s">
        <v>93</v>
      </c>
      <c r="BF758" t="s">
        <v>93</v>
      </c>
      <c r="BG758" t="s">
        <v>92</v>
      </c>
      <c r="BH758" t="s">
        <v>92</v>
      </c>
      <c r="BI758" t="s">
        <v>123</v>
      </c>
      <c r="BJ758" t="s">
        <v>93</v>
      </c>
      <c r="BK758" t="s">
        <v>94</v>
      </c>
      <c r="BL758" t="s">
        <v>94</v>
      </c>
      <c r="BM758" t="s">
        <v>691</v>
      </c>
      <c r="BN758" t="s">
        <v>177</v>
      </c>
      <c r="BO758" t="s">
        <v>78</v>
      </c>
      <c r="BP758" t="s">
        <v>667</v>
      </c>
    </row>
    <row r="759" spans="2:70">
      <c r="B759">
        <v>1883</v>
      </c>
      <c r="C759" t="s">
        <v>2798</v>
      </c>
      <c r="D759">
        <v>6</v>
      </c>
      <c r="E759" t="s">
        <v>68</v>
      </c>
      <c r="F759" t="s">
        <v>2799</v>
      </c>
      <c r="G759" t="s">
        <v>2798</v>
      </c>
      <c r="H759" t="s">
        <v>2800</v>
      </c>
      <c r="I759">
        <v>2012</v>
      </c>
      <c r="J759" t="s">
        <v>341</v>
      </c>
      <c r="K759"/>
      <c r="L759"/>
      <c r="M759"/>
      <c r="N759"/>
      <c r="O759"/>
      <c r="P759"/>
      <c r="Q759"/>
      <c r="R759"/>
      <c r="S759"/>
      <c r="T759"/>
      <c r="U759"/>
      <c r="V759" t="s">
        <v>354</v>
      </c>
      <c r="W759"/>
      <c r="X759"/>
      <c r="Y759"/>
      <c r="Z759"/>
      <c r="AA759"/>
      <c r="AB759"/>
      <c r="AC759" t="s">
        <v>135</v>
      </c>
      <c r="AI759" t="s">
        <v>88</v>
      </c>
      <c r="AO759" t="s">
        <v>136</v>
      </c>
      <c r="AP759" t="s">
        <v>104</v>
      </c>
      <c r="AQ759" t="s">
        <v>118</v>
      </c>
      <c r="AR759" t="s">
        <v>86</v>
      </c>
      <c r="AS759" t="s">
        <v>87</v>
      </c>
      <c r="AU759" t="s">
        <v>88</v>
      </c>
      <c r="AV759" t="s">
        <v>78</v>
      </c>
      <c r="AW759" t="s">
        <v>158</v>
      </c>
      <c r="AX759" t="s">
        <v>87</v>
      </c>
      <c r="AY759" t="s">
        <v>107</v>
      </c>
      <c r="AZ759" t="s">
        <v>89</v>
      </c>
      <c r="BA759" t="s">
        <v>89</v>
      </c>
      <c r="BB759" t="s">
        <v>659</v>
      </c>
      <c r="BC759" t="s">
        <v>659</v>
      </c>
      <c r="BD759" t="s">
        <v>137</v>
      </c>
      <c r="BE759" t="s">
        <v>92</v>
      </c>
      <c r="BF759" t="s">
        <v>123</v>
      </c>
      <c r="BG759" t="s">
        <v>92</v>
      </c>
      <c r="BH759" t="s">
        <v>93</v>
      </c>
      <c r="BI759" t="s">
        <v>122</v>
      </c>
      <c r="BJ759" t="s">
        <v>92</v>
      </c>
      <c r="BK759" t="s">
        <v>102</v>
      </c>
      <c r="BL759" t="s">
        <v>138</v>
      </c>
      <c r="BM759" t="s">
        <v>691</v>
      </c>
      <c r="BN759" t="s">
        <v>192</v>
      </c>
      <c r="BO759" t="s">
        <v>78</v>
      </c>
      <c r="BP759" t="s">
        <v>687</v>
      </c>
    </row>
    <row r="760" spans="2:70" ht="14.25" customHeight="1">
      <c r="B760">
        <v>1889</v>
      </c>
      <c r="C760" t="s">
        <v>2801</v>
      </c>
      <c r="D760">
        <v>6</v>
      </c>
      <c r="E760" t="s">
        <v>68</v>
      </c>
      <c r="F760" t="s">
        <v>2802</v>
      </c>
      <c r="G760" t="s">
        <v>2801</v>
      </c>
      <c r="H760" t="s">
        <v>2803</v>
      </c>
      <c r="I760">
        <v>2016</v>
      </c>
      <c r="J760" t="s">
        <v>97</v>
      </c>
      <c r="K760"/>
      <c r="L760"/>
      <c r="M760"/>
      <c r="N760"/>
      <c r="O760"/>
      <c r="P760"/>
      <c r="Q760"/>
      <c r="R760"/>
      <c r="S760"/>
      <c r="T760"/>
      <c r="U760"/>
      <c r="V760"/>
      <c r="W760"/>
      <c r="X760" t="s">
        <v>326</v>
      </c>
      <c r="Y760"/>
      <c r="Z760"/>
      <c r="AA760"/>
      <c r="AB760"/>
      <c r="AC760" t="s">
        <v>135</v>
      </c>
      <c r="AI760" t="s">
        <v>88</v>
      </c>
      <c r="AO760" t="s">
        <v>83</v>
      </c>
      <c r="AP760" t="s">
        <v>83</v>
      </c>
      <c r="AQ760" t="s">
        <v>196</v>
      </c>
      <c r="AR760" t="s">
        <v>130</v>
      </c>
      <c r="AS760" t="s">
        <v>87</v>
      </c>
      <c r="AU760" t="s">
        <v>88</v>
      </c>
      <c r="AV760" t="s">
        <v>78</v>
      </c>
      <c r="AW760" t="s">
        <v>119</v>
      </c>
      <c r="AX760" t="s">
        <v>78</v>
      </c>
      <c r="AY760" t="s">
        <v>107</v>
      </c>
      <c r="AZ760" t="s">
        <v>170</v>
      </c>
      <c r="BA760" t="s">
        <v>170</v>
      </c>
      <c r="BB760" t="s">
        <v>230</v>
      </c>
      <c r="BC760" t="s">
        <v>230</v>
      </c>
      <c r="BD760" t="s">
        <v>144</v>
      </c>
      <c r="BE760" t="s">
        <v>93</v>
      </c>
      <c r="BF760" t="s">
        <v>93</v>
      </c>
      <c r="BG760" t="s">
        <v>93</v>
      </c>
      <c r="BH760" t="s">
        <v>93</v>
      </c>
      <c r="BI760" t="s">
        <v>93</v>
      </c>
      <c r="BJ760" t="s">
        <v>93</v>
      </c>
      <c r="BK760" t="s">
        <v>138</v>
      </c>
      <c r="BL760" t="s">
        <v>138</v>
      </c>
      <c r="BM760" t="s">
        <v>691</v>
      </c>
      <c r="BN760" t="s">
        <v>192</v>
      </c>
      <c r="BO760" t="s">
        <v>78</v>
      </c>
      <c r="BP760" t="s">
        <v>660</v>
      </c>
    </row>
    <row r="761" spans="2:70">
      <c r="B761">
        <v>1890</v>
      </c>
      <c r="C761" t="s">
        <v>2804</v>
      </c>
      <c r="D761">
        <v>6</v>
      </c>
      <c r="E761" t="s">
        <v>68</v>
      </c>
      <c r="F761" t="s">
        <v>2805</v>
      </c>
      <c r="G761" t="s">
        <v>2804</v>
      </c>
      <c r="H761" t="s">
        <v>2806</v>
      </c>
      <c r="I761">
        <v>2008</v>
      </c>
      <c r="J761" t="s">
        <v>95</v>
      </c>
      <c r="K761"/>
      <c r="L761"/>
      <c r="M761"/>
      <c r="N761"/>
      <c r="O761"/>
      <c r="P761"/>
      <c r="Q761"/>
      <c r="R761"/>
      <c r="S761"/>
      <c r="T761"/>
      <c r="U761"/>
      <c r="V761"/>
      <c r="W761"/>
      <c r="X761"/>
      <c r="Y761"/>
      <c r="Z761"/>
      <c r="AA761" t="s">
        <v>245</v>
      </c>
      <c r="AB761"/>
      <c r="AC761" t="s">
        <v>148</v>
      </c>
      <c r="AE761" t="s">
        <v>75</v>
      </c>
      <c r="AF761" t="s">
        <v>76</v>
      </c>
      <c r="AG761" t="s">
        <v>77</v>
      </c>
      <c r="AI761" t="s">
        <v>87</v>
      </c>
      <c r="AJ761" t="s">
        <v>149</v>
      </c>
      <c r="AK761" t="s">
        <v>80</v>
      </c>
      <c r="AM761" t="s">
        <v>222</v>
      </c>
      <c r="AN761" t="s">
        <v>657</v>
      </c>
      <c r="AO761" t="s">
        <v>104</v>
      </c>
      <c r="AP761" t="s">
        <v>104</v>
      </c>
      <c r="AQ761" t="s">
        <v>196</v>
      </c>
      <c r="AR761" t="s">
        <v>86</v>
      </c>
      <c r="AS761" t="s">
        <v>87</v>
      </c>
      <c r="AU761" t="s">
        <v>88</v>
      </c>
      <c r="AV761" t="s">
        <v>78</v>
      </c>
      <c r="AW761" t="s">
        <v>119</v>
      </c>
      <c r="AX761" t="s">
        <v>78</v>
      </c>
      <c r="AY761" t="s">
        <v>159</v>
      </c>
      <c r="AZ761" t="s">
        <v>185</v>
      </c>
      <c r="BA761" t="s">
        <v>170</v>
      </c>
      <c r="BB761" t="s">
        <v>773</v>
      </c>
      <c r="BC761" t="s">
        <v>230</v>
      </c>
      <c r="BD761" t="s">
        <v>91</v>
      </c>
      <c r="BE761" t="s">
        <v>93</v>
      </c>
      <c r="BF761" t="s">
        <v>93</v>
      </c>
      <c r="BG761" t="s">
        <v>93</v>
      </c>
      <c r="BH761" t="s">
        <v>93</v>
      </c>
      <c r="BI761" t="s">
        <v>92</v>
      </c>
      <c r="BJ761" t="s">
        <v>93</v>
      </c>
      <c r="BK761" t="s">
        <v>94</v>
      </c>
      <c r="BL761" t="s">
        <v>138</v>
      </c>
      <c r="BM761" t="s">
        <v>666</v>
      </c>
      <c r="BN761" t="s">
        <v>177</v>
      </c>
      <c r="BO761" t="s">
        <v>78</v>
      </c>
      <c r="BP761" t="s">
        <v>667</v>
      </c>
    </row>
    <row r="762" spans="2:70">
      <c r="B762">
        <v>1891</v>
      </c>
      <c r="C762" t="s">
        <v>2807</v>
      </c>
      <c r="D762">
        <v>6</v>
      </c>
      <c r="E762" t="s">
        <v>68</v>
      </c>
      <c r="F762" t="s">
        <v>2808</v>
      </c>
      <c r="G762" t="s">
        <v>2807</v>
      </c>
      <c r="H762" t="s">
        <v>2809</v>
      </c>
      <c r="I762">
        <v>2010</v>
      </c>
      <c r="J762" t="s">
        <v>802</v>
      </c>
      <c r="K762"/>
      <c r="L762"/>
      <c r="M762" t="s">
        <v>1078</v>
      </c>
      <c r="N762"/>
      <c r="O762"/>
      <c r="P762"/>
      <c r="Q762"/>
      <c r="R762"/>
      <c r="S762"/>
      <c r="T762"/>
      <c r="U762"/>
      <c r="V762"/>
      <c r="W762"/>
      <c r="X762"/>
      <c r="Y762"/>
      <c r="Z762"/>
      <c r="AA762"/>
      <c r="AB762"/>
      <c r="AC762" t="s">
        <v>74</v>
      </c>
      <c r="AE762" t="s">
        <v>162</v>
      </c>
      <c r="AF762" t="s">
        <v>175</v>
      </c>
      <c r="AG762" t="s">
        <v>164</v>
      </c>
      <c r="AI762" t="s">
        <v>78</v>
      </c>
      <c r="AJ762" t="s">
        <v>79</v>
      </c>
      <c r="AK762" t="s">
        <v>80</v>
      </c>
      <c r="AM762" t="s">
        <v>222</v>
      </c>
      <c r="AN762" t="s">
        <v>657</v>
      </c>
      <c r="AO762" t="s">
        <v>83</v>
      </c>
      <c r="AP762" t="s">
        <v>84</v>
      </c>
      <c r="AQ762" t="s">
        <v>85</v>
      </c>
      <c r="AR762" t="s">
        <v>105</v>
      </c>
      <c r="AS762" t="s">
        <v>87</v>
      </c>
      <c r="AU762" t="s">
        <v>88</v>
      </c>
      <c r="AV762" t="s">
        <v>78</v>
      </c>
      <c r="AW762" t="s">
        <v>119</v>
      </c>
      <c r="AX762" t="s">
        <v>87</v>
      </c>
      <c r="AY762" t="s">
        <v>107</v>
      </c>
      <c r="AZ762" t="s">
        <v>183</v>
      </c>
      <c r="BA762" t="s">
        <v>89</v>
      </c>
      <c r="BB762" t="s">
        <v>230</v>
      </c>
      <c r="BC762" t="s">
        <v>230</v>
      </c>
      <c r="BD762" t="s">
        <v>91</v>
      </c>
      <c r="BE762" t="s">
        <v>93</v>
      </c>
      <c r="BF762" t="s">
        <v>92</v>
      </c>
      <c r="BG762" t="s">
        <v>123</v>
      </c>
      <c r="BH762" t="s">
        <v>93</v>
      </c>
      <c r="BI762" t="s">
        <v>123</v>
      </c>
      <c r="BJ762" t="s">
        <v>92</v>
      </c>
      <c r="BK762" t="s">
        <v>138</v>
      </c>
      <c r="BL762" t="s">
        <v>138</v>
      </c>
      <c r="BM762" t="s">
        <v>672</v>
      </c>
      <c r="BN762" t="s">
        <v>208</v>
      </c>
      <c r="BO762" t="s">
        <v>78</v>
      </c>
      <c r="BP762" t="s">
        <v>667</v>
      </c>
    </row>
    <row r="763" spans="2:70">
      <c r="B763">
        <v>1892</v>
      </c>
      <c r="C763" t="s">
        <v>2810</v>
      </c>
      <c r="D763">
        <v>6</v>
      </c>
      <c r="E763" t="s">
        <v>68</v>
      </c>
      <c r="F763" t="s">
        <v>2811</v>
      </c>
      <c r="G763" t="s">
        <v>2810</v>
      </c>
      <c r="H763" t="s">
        <v>2812</v>
      </c>
      <c r="I763">
        <v>2015</v>
      </c>
      <c r="J763" t="s">
        <v>305</v>
      </c>
      <c r="K763"/>
      <c r="L763"/>
      <c r="M763"/>
      <c r="N763"/>
      <c r="O763"/>
      <c r="P763"/>
      <c r="Q763"/>
      <c r="R763"/>
      <c r="S763"/>
      <c r="T763"/>
      <c r="U763"/>
      <c r="V763"/>
      <c r="W763" t="s">
        <v>391</v>
      </c>
      <c r="X763"/>
      <c r="Y763"/>
      <c r="Z763"/>
      <c r="AA763"/>
      <c r="AB763"/>
      <c r="AC763" t="s">
        <v>135</v>
      </c>
      <c r="AI763" t="s">
        <v>88</v>
      </c>
      <c r="AO763" t="s">
        <v>104</v>
      </c>
      <c r="AP763" t="s">
        <v>104</v>
      </c>
      <c r="AQ763" t="s">
        <v>196</v>
      </c>
      <c r="AR763" t="s">
        <v>105</v>
      </c>
      <c r="AS763" t="s">
        <v>87</v>
      </c>
      <c r="AU763" t="s">
        <v>88</v>
      </c>
      <c r="AV763" t="s">
        <v>78</v>
      </c>
      <c r="AW763" t="s">
        <v>119</v>
      </c>
      <c r="AX763" t="s">
        <v>87</v>
      </c>
      <c r="AY763" t="s">
        <v>107</v>
      </c>
      <c r="AZ763" t="s">
        <v>183</v>
      </c>
      <c r="BA763" t="s">
        <v>89</v>
      </c>
      <c r="BB763" t="s">
        <v>773</v>
      </c>
      <c r="BC763" t="s">
        <v>230</v>
      </c>
      <c r="BD763" t="s">
        <v>137</v>
      </c>
      <c r="BE763" t="s">
        <v>92</v>
      </c>
      <c r="BF763" t="s">
        <v>123</v>
      </c>
      <c r="BG763" t="s">
        <v>92</v>
      </c>
      <c r="BH763" t="s">
        <v>92</v>
      </c>
      <c r="BI763" t="s">
        <v>92</v>
      </c>
      <c r="BJ763" t="s">
        <v>93</v>
      </c>
      <c r="BK763" t="s">
        <v>138</v>
      </c>
      <c r="BL763" t="s">
        <v>94</v>
      </c>
      <c r="BM763" t="s">
        <v>691</v>
      </c>
      <c r="BN763" t="s">
        <v>192</v>
      </c>
      <c r="BO763" t="s">
        <v>78</v>
      </c>
      <c r="BP763" t="s">
        <v>687</v>
      </c>
    </row>
    <row r="764" spans="2:70">
      <c r="B764">
        <v>1894</v>
      </c>
      <c r="C764" t="s">
        <v>2813</v>
      </c>
      <c r="D764">
        <v>6</v>
      </c>
      <c r="E764" t="s">
        <v>68</v>
      </c>
      <c r="F764" t="s">
        <v>2814</v>
      </c>
      <c r="G764" t="s">
        <v>2813</v>
      </c>
      <c r="H764" t="s">
        <v>2815</v>
      </c>
      <c r="I764">
        <v>2014</v>
      </c>
      <c r="J764" t="s">
        <v>161</v>
      </c>
      <c r="K764"/>
      <c r="L764"/>
      <c r="M764"/>
      <c r="N764"/>
      <c r="O764" t="s">
        <v>96</v>
      </c>
      <c r="P764"/>
      <c r="Q764"/>
      <c r="R764"/>
      <c r="S764"/>
      <c r="T764"/>
      <c r="U764"/>
      <c r="V764"/>
      <c r="W764"/>
      <c r="X764"/>
      <c r="Y764"/>
      <c r="Z764"/>
      <c r="AA764"/>
      <c r="AB764"/>
      <c r="AC764" t="s">
        <v>135</v>
      </c>
      <c r="AI764" t="s">
        <v>88</v>
      </c>
      <c r="AO764" t="s">
        <v>136</v>
      </c>
      <c r="AP764" t="s">
        <v>83</v>
      </c>
      <c r="AQ764" t="s">
        <v>118</v>
      </c>
      <c r="AR764" t="s">
        <v>105</v>
      </c>
      <c r="AS764" t="s">
        <v>87</v>
      </c>
      <c r="AU764" t="s">
        <v>88</v>
      </c>
      <c r="AV764" t="s">
        <v>78</v>
      </c>
      <c r="AW764" t="s">
        <v>158</v>
      </c>
      <c r="AX764" t="s">
        <v>87</v>
      </c>
      <c r="AY764" t="s">
        <v>107</v>
      </c>
      <c r="AZ764" t="s">
        <v>89</v>
      </c>
      <c r="BA764" t="s">
        <v>89</v>
      </c>
      <c r="BB764" t="s">
        <v>659</v>
      </c>
      <c r="BC764" t="s">
        <v>665</v>
      </c>
      <c r="BD764" t="s">
        <v>137</v>
      </c>
      <c r="BE764" t="s">
        <v>93</v>
      </c>
      <c r="BF764" t="s">
        <v>93</v>
      </c>
      <c r="BG764" t="s">
        <v>92</v>
      </c>
      <c r="BH764" t="s">
        <v>123</v>
      </c>
      <c r="BI764" t="s">
        <v>123</v>
      </c>
      <c r="BJ764" t="s">
        <v>92</v>
      </c>
      <c r="BK764" t="s">
        <v>102</v>
      </c>
      <c r="BL764" t="s">
        <v>138</v>
      </c>
      <c r="BM764" t="s">
        <v>691</v>
      </c>
      <c r="BN764" t="s">
        <v>192</v>
      </c>
      <c r="BO764" t="s">
        <v>87</v>
      </c>
    </row>
    <row r="765" spans="2:70">
      <c r="B765">
        <v>1895</v>
      </c>
      <c r="C765" t="s">
        <v>2816</v>
      </c>
      <c r="D765">
        <v>6</v>
      </c>
      <c r="E765" t="s">
        <v>68</v>
      </c>
      <c r="F765" t="s">
        <v>2817</v>
      </c>
      <c r="G765" t="s">
        <v>2816</v>
      </c>
      <c r="H765" t="s">
        <v>2818</v>
      </c>
      <c r="I765">
        <v>2016</v>
      </c>
      <c r="J765" t="s">
        <v>459</v>
      </c>
      <c r="K765"/>
      <c r="L765"/>
      <c r="M765"/>
      <c r="N765"/>
      <c r="O765"/>
      <c r="P765"/>
      <c r="Q765"/>
      <c r="R765"/>
      <c r="S765"/>
      <c r="T765" t="s">
        <v>1078</v>
      </c>
      <c r="U765"/>
      <c r="V765"/>
      <c r="W765"/>
      <c r="X765"/>
      <c r="Y765"/>
      <c r="Z765"/>
      <c r="AA765"/>
      <c r="AB765"/>
      <c r="AC765" t="s">
        <v>127</v>
      </c>
      <c r="AI765" t="s">
        <v>88</v>
      </c>
      <c r="AO765" t="s">
        <v>83</v>
      </c>
      <c r="AP765" t="s">
        <v>104</v>
      </c>
      <c r="AQ765" t="s">
        <v>196</v>
      </c>
      <c r="AR765" t="s">
        <v>86</v>
      </c>
      <c r="AS765" t="s">
        <v>87</v>
      </c>
      <c r="AU765" t="s">
        <v>88</v>
      </c>
      <c r="AV765" t="s">
        <v>87</v>
      </c>
      <c r="AX765" t="s">
        <v>88</v>
      </c>
      <c r="AZ765" t="s">
        <v>89</v>
      </c>
      <c r="BA765" t="s">
        <v>89</v>
      </c>
      <c r="BB765" t="s">
        <v>102</v>
      </c>
      <c r="BC765" t="s">
        <v>665</v>
      </c>
      <c r="BD765" t="s">
        <v>144</v>
      </c>
      <c r="BE765" t="s">
        <v>93</v>
      </c>
      <c r="BF765" t="s">
        <v>93</v>
      </c>
      <c r="BG765" t="s">
        <v>93</v>
      </c>
      <c r="BH765" t="s">
        <v>93</v>
      </c>
      <c r="BI765" t="s">
        <v>92</v>
      </c>
      <c r="BJ765" t="s">
        <v>93</v>
      </c>
      <c r="BK765" t="s">
        <v>94</v>
      </c>
      <c r="BL765" t="s">
        <v>94</v>
      </c>
      <c r="BM765" t="s">
        <v>109</v>
      </c>
      <c r="BN765" t="s">
        <v>192</v>
      </c>
      <c r="BO765" t="s">
        <v>78</v>
      </c>
      <c r="BP765" t="s">
        <v>677</v>
      </c>
    </row>
    <row r="766" spans="2:70">
      <c r="B766">
        <v>1896</v>
      </c>
      <c r="C766" t="s">
        <v>2819</v>
      </c>
      <c r="D766">
        <v>6</v>
      </c>
      <c r="E766" t="s">
        <v>68</v>
      </c>
      <c r="F766" t="s">
        <v>2820</v>
      </c>
      <c r="G766" t="s">
        <v>2819</v>
      </c>
      <c r="H766" t="s">
        <v>2821</v>
      </c>
      <c r="I766">
        <v>2013</v>
      </c>
      <c r="J766" t="s">
        <v>305</v>
      </c>
      <c r="K766"/>
      <c r="L766"/>
      <c r="M766"/>
      <c r="N766"/>
      <c r="O766"/>
      <c r="P766"/>
      <c r="Q766"/>
      <c r="R766"/>
      <c r="S766"/>
      <c r="T766"/>
      <c r="U766"/>
      <c r="V766"/>
      <c r="W766" t="s">
        <v>391</v>
      </c>
      <c r="X766"/>
      <c r="Y766"/>
      <c r="Z766"/>
      <c r="AA766"/>
      <c r="AB766"/>
      <c r="AC766" t="s">
        <v>135</v>
      </c>
      <c r="AI766" t="s">
        <v>88</v>
      </c>
      <c r="AO766" t="s">
        <v>84</v>
      </c>
      <c r="AP766" t="s">
        <v>83</v>
      </c>
      <c r="AQ766" t="s">
        <v>196</v>
      </c>
      <c r="AR766" t="s">
        <v>86</v>
      </c>
      <c r="AS766" t="s">
        <v>87</v>
      </c>
      <c r="AU766" t="s">
        <v>88</v>
      </c>
      <c r="AV766" t="s">
        <v>78</v>
      </c>
      <c r="AW766" t="s">
        <v>119</v>
      </c>
      <c r="AX766" t="s">
        <v>87</v>
      </c>
      <c r="AY766" t="s">
        <v>107</v>
      </c>
      <c r="AZ766" t="s">
        <v>89</v>
      </c>
      <c r="BA766" t="s">
        <v>89</v>
      </c>
      <c r="BB766" t="s">
        <v>658</v>
      </c>
      <c r="BC766" t="s">
        <v>665</v>
      </c>
      <c r="BD766" t="s">
        <v>137</v>
      </c>
      <c r="BE766" t="s">
        <v>93</v>
      </c>
      <c r="BF766" t="s">
        <v>92</v>
      </c>
      <c r="BG766" t="s">
        <v>93</v>
      </c>
      <c r="BH766" t="s">
        <v>93</v>
      </c>
      <c r="BI766" t="s">
        <v>93</v>
      </c>
      <c r="BJ766" t="s">
        <v>93</v>
      </c>
      <c r="BK766" t="s">
        <v>138</v>
      </c>
      <c r="BL766" t="s">
        <v>138</v>
      </c>
      <c r="BM766" t="s">
        <v>691</v>
      </c>
      <c r="BN766" t="s">
        <v>111</v>
      </c>
      <c r="BO766" t="s">
        <v>78</v>
      </c>
      <c r="BP766" t="s">
        <v>667</v>
      </c>
    </row>
    <row r="767" spans="2:70">
      <c r="B767">
        <v>1900</v>
      </c>
      <c r="C767" t="s">
        <v>2825</v>
      </c>
      <c r="D767">
        <v>6</v>
      </c>
      <c r="E767" t="s">
        <v>68</v>
      </c>
      <c r="F767" t="s">
        <v>2826</v>
      </c>
      <c r="G767" t="s">
        <v>2825</v>
      </c>
      <c r="H767" t="s">
        <v>2827</v>
      </c>
      <c r="I767">
        <v>2011</v>
      </c>
      <c r="J767" t="s">
        <v>126</v>
      </c>
      <c r="K767"/>
      <c r="L767"/>
      <c r="M767"/>
      <c r="N767"/>
      <c r="O767"/>
      <c r="P767" t="s">
        <v>99</v>
      </c>
      <c r="Q767"/>
      <c r="R767"/>
      <c r="S767"/>
      <c r="T767"/>
      <c r="U767"/>
      <c r="V767"/>
      <c r="W767"/>
      <c r="X767"/>
      <c r="Y767"/>
      <c r="Z767"/>
      <c r="AA767"/>
      <c r="AB767"/>
      <c r="AC767" t="s">
        <v>74</v>
      </c>
      <c r="AE767" t="s">
        <v>75</v>
      </c>
      <c r="AF767" t="s">
        <v>163</v>
      </c>
      <c r="AG767" t="s">
        <v>164</v>
      </c>
      <c r="AI767" t="s">
        <v>87</v>
      </c>
      <c r="AJ767" t="s">
        <v>79</v>
      </c>
      <c r="AK767" t="s">
        <v>103</v>
      </c>
      <c r="AM767" t="s">
        <v>222</v>
      </c>
      <c r="AN767" t="s">
        <v>657</v>
      </c>
      <c r="AO767" t="s">
        <v>83</v>
      </c>
      <c r="AP767" t="s">
        <v>104</v>
      </c>
      <c r="AQ767" t="s">
        <v>196</v>
      </c>
      <c r="AR767" t="s">
        <v>86</v>
      </c>
      <c r="AS767" t="s">
        <v>87</v>
      </c>
      <c r="AU767" t="s">
        <v>88</v>
      </c>
      <c r="AV767" t="s">
        <v>78</v>
      </c>
      <c r="AW767" t="s">
        <v>119</v>
      </c>
      <c r="AX767" t="s">
        <v>87</v>
      </c>
      <c r="AY767" t="s">
        <v>107</v>
      </c>
      <c r="AZ767" t="s">
        <v>89</v>
      </c>
      <c r="BA767" t="s">
        <v>89</v>
      </c>
      <c r="BB767" t="s">
        <v>665</v>
      </c>
      <c r="BC767" t="s">
        <v>658</v>
      </c>
      <c r="BD767" t="s">
        <v>144</v>
      </c>
      <c r="BE767" t="s">
        <v>93</v>
      </c>
      <c r="BF767" t="s">
        <v>123</v>
      </c>
      <c r="BG767" t="s">
        <v>93</v>
      </c>
      <c r="BH767" t="s">
        <v>93</v>
      </c>
      <c r="BI767" t="s">
        <v>92</v>
      </c>
      <c r="BJ767" t="s">
        <v>93</v>
      </c>
      <c r="BK767" t="s">
        <v>138</v>
      </c>
      <c r="BL767" t="s">
        <v>138</v>
      </c>
      <c r="BM767" t="s">
        <v>691</v>
      </c>
      <c r="BN767" t="s">
        <v>125</v>
      </c>
      <c r="BO767" t="s">
        <v>78</v>
      </c>
      <c r="BP767" t="s">
        <v>677</v>
      </c>
      <c r="BR767" t="s">
        <v>2828</v>
      </c>
    </row>
    <row r="768" spans="2:70">
      <c r="B768">
        <v>1901</v>
      </c>
      <c r="C768" t="s">
        <v>2822</v>
      </c>
      <c r="D768">
        <v>6</v>
      </c>
      <c r="E768" t="s">
        <v>68</v>
      </c>
      <c r="F768" t="s">
        <v>2823</v>
      </c>
      <c r="G768" t="s">
        <v>2822</v>
      </c>
      <c r="H768" t="s">
        <v>2824</v>
      </c>
      <c r="I768">
        <v>2016</v>
      </c>
      <c r="J768" t="s">
        <v>305</v>
      </c>
      <c r="K768"/>
      <c r="L768"/>
      <c r="M768"/>
      <c r="N768"/>
      <c r="O768"/>
      <c r="P768"/>
      <c r="Q768"/>
      <c r="R768"/>
      <c r="S768"/>
      <c r="T768"/>
      <c r="U768"/>
      <c r="V768"/>
      <c r="W768" t="s">
        <v>391</v>
      </c>
      <c r="X768"/>
      <c r="Y768"/>
      <c r="Z768"/>
      <c r="AA768"/>
      <c r="AB768"/>
      <c r="AC768" t="s">
        <v>148</v>
      </c>
      <c r="AE768" t="s">
        <v>87</v>
      </c>
      <c r="AF768" t="s">
        <v>175</v>
      </c>
      <c r="AG768" t="s">
        <v>115</v>
      </c>
      <c r="AI768" t="s">
        <v>87</v>
      </c>
      <c r="AJ768" t="s">
        <v>116</v>
      </c>
      <c r="AK768" t="s">
        <v>272</v>
      </c>
      <c r="AN768" t="s">
        <v>657</v>
      </c>
      <c r="AO768" t="s">
        <v>84</v>
      </c>
      <c r="AP768" t="s">
        <v>104</v>
      </c>
      <c r="AQ768" t="s">
        <v>118</v>
      </c>
      <c r="AR768" t="s">
        <v>105</v>
      </c>
      <c r="AS768" t="s">
        <v>87</v>
      </c>
      <c r="AU768" t="s">
        <v>88</v>
      </c>
      <c r="AV768" t="s">
        <v>87</v>
      </c>
      <c r="AX768" t="s">
        <v>88</v>
      </c>
      <c r="AZ768" t="s">
        <v>89</v>
      </c>
      <c r="BA768" t="s">
        <v>89</v>
      </c>
      <c r="BB768" t="s">
        <v>659</v>
      </c>
      <c r="BC768" t="s">
        <v>698</v>
      </c>
      <c r="BD768" t="s">
        <v>137</v>
      </c>
      <c r="BE768" t="s">
        <v>92</v>
      </c>
      <c r="BF768" t="s">
        <v>122</v>
      </c>
      <c r="BG768" t="s">
        <v>92</v>
      </c>
      <c r="BH768" t="s">
        <v>93</v>
      </c>
      <c r="BI768" t="s">
        <v>92</v>
      </c>
      <c r="BJ768" t="s">
        <v>93</v>
      </c>
      <c r="BK768" t="s">
        <v>138</v>
      </c>
      <c r="BL768" t="s">
        <v>94</v>
      </c>
      <c r="BM768" t="s">
        <v>109</v>
      </c>
      <c r="BN768" t="s">
        <v>125</v>
      </c>
      <c r="BO768" t="s">
        <v>78</v>
      </c>
      <c r="BP768" t="s">
        <v>687</v>
      </c>
    </row>
    <row r="769" spans="2:70">
      <c r="B769">
        <v>1904</v>
      </c>
      <c r="C769" t="s">
        <v>2829</v>
      </c>
      <c r="D769">
        <v>6</v>
      </c>
      <c r="E769" t="s">
        <v>68</v>
      </c>
      <c r="F769" t="s">
        <v>2830</v>
      </c>
      <c r="G769" t="s">
        <v>2829</v>
      </c>
      <c r="H769" t="s">
        <v>2831</v>
      </c>
      <c r="I769">
        <v>2000</v>
      </c>
      <c r="J769" t="s">
        <v>161</v>
      </c>
      <c r="K769"/>
      <c r="L769"/>
      <c r="M769"/>
      <c r="N769"/>
      <c r="O769" t="s">
        <v>717</v>
      </c>
      <c r="P769"/>
      <c r="Q769"/>
      <c r="R769"/>
      <c r="S769"/>
      <c r="T769"/>
      <c r="U769"/>
      <c r="V769"/>
      <c r="W769"/>
      <c r="X769"/>
      <c r="Y769"/>
      <c r="Z769"/>
      <c r="AA769"/>
      <c r="AB769"/>
      <c r="AC769" t="s">
        <v>74</v>
      </c>
      <c r="AE769" t="s">
        <v>87</v>
      </c>
      <c r="AF769" t="s">
        <v>76</v>
      </c>
      <c r="AG769" t="s">
        <v>164</v>
      </c>
      <c r="AI769" t="s">
        <v>87</v>
      </c>
      <c r="AJ769" t="s">
        <v>102</v>
      </c>
      <c r="AK769" t="s">
        <v>103</v>
      </c>
      <c r="AN769" t="s">
        <v>664</v>
      </c>
      <c r="AO769" t="s">
        <v>104</v>
      </c>
      <c r="AP769" t="s">
        <v>83</v>
      </c>
      <c r="AQ769" t="s">
        <v>118</v>
      </c>
      <c r="AR769" t="s">
        <v>105</v>
      </c>
      <c r="AS769" t="s">
        <v>87</v>
      </c>
      <c r="AU769" t="s">
        <v>88</v>
      </c>
      <c r="AV769" t="s">
        <v>78</v>
      </c>
      <c r="AW769" t="s">
        <v>119</v>
      </c>
      <c r="AX769" t="s">
        <v>87</v>
      </c>
      <c r="AY769" t="s">
        <v>107</v>
      </c>
      <c r="AZ769" t="s">
        <v>89</v>
      </c>
      <c r="BA769" t="s">
        <v>89</v>
      </c>
      <c r="BB769" t="s">
        <v>658</v>
      </c>
      <c r="BC769" t="s">
        <v>665</v>
      </c>
      <c r="BD769" t="s">
        <v>137</v>
      </c>
      <c r="BE769" t="s">
        <v>93</v>
      </c>
      <c r="BF769" t="s">
        <v>93</v>
      </c>
      <c r="BG769" t="s">
        <v>93</v>
      </c>
      <c r="BH769" t="s">
        <v>93</v>
      </c>
      <c r="BI769" t="s">
        <v>93</v>
      </c>
      <c r="BJ769" t="s">
        <v>93</v>
      </c>
      <c r="BK769" t="s">
        <v>138</v>
      </c>
      <c r="BL769" t="s">
        <v>138</v>
      </c>
      <c r="BM769" t="s">
        <v>691</v>
      </c>
      <c r="BN769" t="s">
        <v>139</v>
      </c>
      <c r="BO769" t="s">
        <v>78</v>
      </c>
      <c r="BP769" t="s">
        <v>667</v>
      </c>
    </row>
    <row r="770" spans="2:70">
      <c r="B770">
        <v>1906</v>
      </c>
      <c r="C770" t="s">
        <v>2832</v>
      </c>
      <c r="D770">
        <v>6</v>
      </c>
      <c r="E770" t="s">
        <v>68</v>
      </c>
      <c r="F770" t="s">
        <v>2833</v>
      </c>
      <c r="G770" t="s">
        <v>2832</v>
      </c>
      <c r="H770" t="s">
        <v>2834</v>
      </c>
      <c r="I770">
        <v>2013</v>
      </c>
      <c r="J770" t="s">
        <v>305</v>
      </c>
      <c r="K770"/>
      <c r="L770"/>
      <c r="M770"/>
      <c r="N770"/>
      <c r="O770"/>
      <c r="P770"/>
      <c r="Q770"/>
      <c r="R770"/>
      <c r="S770"/>
      <c r="T770"/>
      <c r="U770"/>
      <c r="V770"/>
      <c r="W770" t="s">
        <v>227</v>
      </c>
      <c r="X770"/>
      <c r="Y770"/>
      <c r="Z770"/>
      <c r="AA770"/>
      <c r="AB770"/>
      <c r="AC770" t="s">
        <v>148</v>
      </c>
      <c r="AE770" t="s">
        <v>162</v>
      </c>
      <c r="AF770" t="s">
        <v>76</v>
      </c>
      <c r="AG770" t="s">
        <v>164</v>
      </c>
      <c r="AI770" t="s">
        <v>87</v>
      </c>
      <c r="AJ770" t="s">
        <v>149</v>
      </c>
      <c r="AK770" t="s">
        <v>80</v>
      </c>
      <c r="AM770" t="s">
        <v>222</v>
      </c>
      <c r="AN770" t="s">
        <v>664</v>
      </c>
      <c r="AO770" t="s">
        <v>83</v>
      </c>
      <c r="AP770" t="s">
        <v>104</v>
      </c>
      <c r="AQ770" t="s">
        <v>196</v>
      </c>
      <c r="AR770" t="s">
        <v>86</v>
      </c>
      <c r="AS770" t="s">
        <v>78</v>
      </c>
      <c r="AT770" t="s">
        <v>207</v>
      </c>
      <c r="AU770" t="s">
        <v>87</v>
      </c>
      <c r="AV770" t="s">
        <v>87</v>
      </c>
      <c r="AX770" t="s">
        <v>88</v>
      </c>
      <c r="AZ770" t="s">
        <v>183</v>
      </c>
      <c r="BA770" t="s">
        <v>89</v>
      </c>
      <c r="BB770" t="s">
        <v>659</v>
      </c>
      <c r="BC770" t="s">
        <v>773</v>
      </c>
      <c r="BD770" t="s">
        <v>137</v>
      </c>
      <c r="BE770" t="s">
        <v>92</v>
      </c>
      <c r="BF770" t="s">
        <v>123</v>
      </c>
      <c r="BG770" t="s">
        <v>92</v>
      </c>
      <c r="BH770" t="s">
        <v>92</v>
      </c>
      <c r="BI770" t="s">
        <v>123</v>
      </c>
      <c r="BJ770" t="s">
        <v>93</v>
      </c>
      <c r="BK770" t="s">
        <v>94</v>
      </c>
      <c r="BL770" t="s">
        <v>94</v>
      </c>
      <c r="BM770" t="s">
        <v>691</v>
      </c>
      <c r="BN770" t="s">
        <v>139</v>
      </c>
      <c r="BO770" t="s">
        <v>78</v>
      </c>
      <c r="BP770" t="s">
        <v>687</v>
      </c>
    </row>
    <row r="771" spans="2:70">
      <c r="B771">
        <v>1907</v>
      </c>
      <c r="C771" t="s">
        <v>2835</v>
      </c>
      <c r="D771">
        <v>6</v>
      </c>
      <c r="E771" t="s">
        <v>68</v>
      </c>
      <c r="F771" t="s">
        <v>2836</v>
      </c>
      <c r="G771" t="s">
        <v>2835</v>
      </c>
      <c r="H771" t="s">
        <v>2837</v>
      </c>
      <c r="I771">
        <v>2012</v>
      </c>
      <c r="J771" t="s">
        <v>305</v>
      </c>
      <c r="K771"/>
      <c r="L771"/>
      <c r="M771"/>
      <c r="N771"/>
      <c r="O771"/>
      <c r="P771"/>
      <c r="Q771"/>
      <c r="R771"/>
      <c r="S771"/>
      <c r="T771"/>
      <c r="U771"/>
      <c r="V771"/>
      <c r="W771" t="s">
        <v>227</v>
      </c>
      <c r="X771"/>
      <c r="Y771"/>
      <c r="Z771"/>
      <c r="AA771"/>
      <c r="AB771"/>
      <c r="AC771" t="s">
        <v>135</v>
      </c>
      <c r="AI771" t="s">
        <v>88</v>
      </c>
      <c r="AO771" t="s">
        <v>136</v>
      </c>
      <c r="AP771" t="s">
        <v>104</v>
      </c>
      <c r="AQ771" t="s">
        <v>196</v>
      </c>
      <c r="AR771" t="s">
        <v>102</v>
      </c>
      <c r="AS771" t="s">
        <v>87</v>
      </c>
      <c r="AU771" t="s">
        <v>88</v>
      </c>
      <c r="AV771" t="s">
        <v>78</v>
      </c>
      <c r="AW771" t="s">
        <v>119</v>
      </c>
      <c r="AX771" t="s">
        <v>87</v>
      </c>
      <c r="AY771" t="s">
        <v>107</v>
      </c>
      <c r="AZ771" t="s">
        <v>89</v>
      </c>
      <c r="BA771" t="s">
        <v>89</v>
      </c>
      <c r="BB771" t="s">
        <v>658</v>
      </c>
      <c r="BC771" t="s">
        <v>659</v>
      </c>
      <c r="BD771" t="s">
        <v>137</v>
      </c>
      <c r="BE771" t="s">
        <v>93</v>
      </c>
      <c r="BF771" t="s">
        <v>122</v>
      </c>
      <c r="BG771" t="s">
        <v>92</v>
      </c>
      <c r="BH771" t="s">
        <v>92</v>
      </c>
      <c r="BI771" t="s">
        <v>92</v>
      </c>
      <c r="BJ771" t="s">
        <v>93</v>
      </c>
      <c r="BK771" t="s">
        <v>138</v>
      </c>
      <c r="BL771" t="s">
        <v>94</v>
      </c>
      <c r="BM771" t="s">
        <v>691</v>
      </c>
      <c r="BN771" t="s">
        <v>102</v>
      </c>
      <c r="BO771" t="s">
        <v>78</v>
      </c>
      <c r="BP771" t="s">
        <v>687</v>
      </c>
      <c r="BR771" t="s">
        <v>2838</v>
      </c>
    </row>
    <row r="772" spans="2:70">
      <c r="B772">
        <v>1911</v>
      </c>
      <c r="C772" t="s">
        <v>2839</v>
      </c>
      <c r="D772">
        <v>6</v>
      </c>
      <c r="E772" t="s">
        <v>68</v>
      </c>
      <c r="F772" t="s">
        <v>2840</v>
      </c>
      <c r="G772" t="s">
        <v>2839</v>
      </c>
      <c r="H772" t="s">
        <v>2841</v>
      </c>
      <c r="I772">
        <v>2010</v>
      </c>
      <c r="J772" t="s">
        <v>709</v>
      </c>
      <c r="K772" t="s">
        <v>354</v>
      </c>
      <c r="L772"/>
      <c r="M772"/>
      <c r="N772"/>
      <c r="O772"/>
      <c r="P772"/>
      <c r="Q772"/>
      <c r="R772"/>
      <c r="S772"/>
      <c r="T772"/>
      <c r="U772"/>
      <c r="V772"/>
      <c r="W772"/>
      <c r="X772"/>
      <c r="Y772"/>
      <c r="Z772"/>
      <c r="AA772"/>
      <c r="AB772"/>
      <c r="AC772" t="s">
        <v>135</v>
      </c>
      <c r="AI772" t="s">
        <v>88</v>
      </c>
      <c r="AO772" t="s">
        <v>136</v>
      </c>
      <c r="AP772" t="s">
        <v>104</v>
      </c>
      <c r="AQ772" t="s">
        <v>118</v>
      </c>
      <c r="AR772" t="s">
        <v>105</v>
      </c>
      <c r="AS772" t="s">
        <v>87</v>
      </c>
      <c r="AU772" t="s">
        <v>88</v>
      </c>
      <c r="AV772" t="s">
        <v>78</v>
      </c>
      <c r="AW772" t="s">
        <v>106</v>
      </c>
      <c r="AX772" t="s">
        <v>87</v>
      </c>
      <c r="AY772" t="s">
        <v>107</v>
      </c>
      <c r="AZ772" t="s">
        <v>89</v>
      </c>
      <c r="BA772" t="s">
        <v>89</v>
      </c>
      <c r="BB772" t="s">
        <v>659</v>
      </c>
      <c r="BC772" t="s">
        <v>230</v>
      </c>
      <c r="BD772" t="s">
        <v>137</v>
      </c>
      <c r="BE772" t="s">
        <v>93</v>
      </c>
      <c r="BF772" t="s">
        <v>92</v>
      </c>
      <c r="BG772" t="s">
        <v>92</v>
      </c>
      <c r="BH772" t="s">
        <v>92</v>
      </c>
      <c r="BI772" t="s">
        <v>92</v>
      </c>
      <c r="BJ772" t="s">
        <v>92</v>
      </c>
      <c r="BK772" t="s">
        <v>138</v>
      </c>
      <c r="BL772" t="s">
        <v>138</v>
      </c>
      <c r="BM772" t="s">
        <v>691</v>
      </c>
      <c r="BN772" t="s">
        <v>192</v>
      </c>
      <c r="BO772" t="s">
        <v>78</v>
      </c>
      <c r="BP772" t="s">
        <v>660</v>
      </c>
    </row>
    <row r="773" spans="2:70">
      <c r="B773">
        <v>1914</v>
      </c>
      <c r="C773" t="s">
        <v>2842</v>
      </c>
      <c r="D773">
        <v>6</v>
      </c>
      <c r="E773" t="s">
        <v>68</v>
      </c>
      <c r="F773" t="s">
        <v>2843</v>
      </c>
      <c r="G773" t="s">
        <v>2842</v>
      </c>
      <c r="H773" t="s">
        <v>2844</v>
      </c>
      <c r="I773">
        <v>2012</v>
      </c>
      <c r="J773" t="s">
        <v>72</v>
      </c>
      <c r="K773"/>
      <c r="L773"/>
      <c r="M773"/>
      <c r="N773" t="s">
        <v>134</v>
      </c>
      <c r="O773"/>
      <c r="P773"/>
      <c r="Q773"/>
      <c r="R773"/>
      <c r="S773"/>
      <c r="T773"/>
      <c r="U773"/>
      <c r="V773"/>
      <c r="W773"/>
      <c r="X773"/>
      <c r="Y773"/>
      <c r="Z773"/>
      <c r="AA773"/>
      <c r="AB773"/>
      <c r="AC773" t="s">
        <v>74</v>
      </c>
      <c r="AE773" t="s">
        <v>87</v>
      </c>
      <c r="AF773" t="s">
        <v>100</v>
      </c>
      <c r="AG773" t="s">
        <v>101</v>
      </c>
      <c r="AI773" t="s">
        <v>87</v>
      </c>
      <c r="AJ773" t="s">
        <v>116</v>
      </c>
      <c r="AK773" t="s">
        <v>80</v>
      </c>
      <c r="AN773" t="s">
        <v>739</v>
      </c>
      <c r="AO773" t="s">
        <v>84</v>
      </c>
      <c r="AP773" t="s">
        <v>104</v>
      </c>
      <c r="AQ773" t="s">
        <v>118</v>
      </c>
      <c r="AR773" t="s">
        <v>130</v>
      </c>
      <c r="AS773" t="s">
        <v>87</v>
      </c>
      <c r="AU773" t="s">
        <v>88</v>
      </c>
      <c r="AV773" t="s">
        <v>78</v>
      </c>
      <c r="AW773" t="s">
        <v>158</v>
      </c>
      <c r="AX773" t="s">
        <v>87</v>
      </c>
      <c r="AY773" t="s">
        <v>107</v>
      </c>
      <c r="AZ773" t="s">
        <v>170</v>
      </c>
      <c r="BA773" t="s">
        <v>89</v>
      </c>
      <c r="BB773" t="s">
        <v>659</v>
      </c>
      <c r="BC773" t="s">
        <v>665</v>
      </c>
      <c r="BD773" t="s">
        <v>137</v>
      </c>
      <c r="BE773" t="s">
        <v>93</v>
      </c>
      <c r="BF773" t="s">
        <v>93</v>
      </c>
      <c r="BG773" t="s">
        <v>92</v>
      </c>
      <c r="BH773" t="s">
        <v>123</v>
      </c>
      <c r="BI773" t="s">
        <v>123</v>
      </c>
      <c r="BJ773" t="s">
        <v>93</v>
      </c>
      <c r="BK773" t="s">
        <v>124</v>
      </c>
      <c r="BL773" t="s">
        <v>138</v>
      </c>
      <c r="BM773" t="s">
        <v>691</v>
      </c>
      <c r="BN773" t="s">
        <v>125</v>
      </c>
      <c r="BO773" t="s">
        <v>78</v>
      </c>
      <c r="BP773" t="s">
        <v>687</v>
      </c>
    </row>
    <row r="774" spans="2:70">
      <c r="B774">
        <v>1915</v>
      </c>
      <c r="C774" t="s">
        <v>2845</v>
      </c>
      <c r="D774">
        <v>6</v>
      </c>
      <c r="E774" t="s">
        <v>68</v>
      </c>
      <c r="F774" t="s">
        <v>2846</v>
      </c>
      <c r="G774" t="s">
        <v>2845</v>
      </c>
      <c r="H774" t="s">
        <v>2847</v>
      </c>
      <c r="I774">
        <v>2016</v>
      </c>
      <c r="J774" t="s">
        <v>459</v>
      </c>
      <c r="K774"/>
      <c r="L774"/>
      <c r="M774"/>
      <c r="N774"/>
      <c r="O774"/>
      <c r="P774"/>
      <c r="Q774"/>
      <c r="R774"/>
      <c r="S774"/>
      <c r="T774" t="s">
        <v>1078</v>
      </c>
      <c r="U774"/>
      <c r="V774"/>
      <c r="W774"/>
      <c r="X774"/>
      <c r="Y774"/>
      <c r="Z774"/>
      <c r="AA774"/>
      <c r="AB774"/>
      <c r="AC774" t="s">
        <v>156</v>
      </c>
      <c r="AD774" t="s">
        <v>2848</v>
      </c>
      <c r="AI774" t="s">
        <v>88</v>
      </c>
      <c r="AO774" t="s">
        <v>83</v>
      </c>
      <c r="AP774" t="s">
        <v>83</v>
      </c>
      <c r="AQ774" t="s">
        <v>85</v>
      </c>
      <c r="AR774" t="s">
        <v>130</v>
      </c>
      <c r="AS774" t="s">
        <v>87</v>
      </c>
      <c r="AU774" t="s">
        <v>88</v>
      </c>
      <c r="AV774" t="s">
        <v>87</v>
      </c>
      <c r="AX774" t="s">
        <v>88</v>
      </c>
      <c r="AZ774" t="s">
        <v>89</v>
      </c>
      <c r="BA774" t="s">
        <v>89</v>
      </c>
      <c r="BB774" t="s">
        <v>658</v>
      </c>
      <c r="BC774" t="s">
        <v>665</v>
      </c>
      <c r="BD774" t="s">
        <v>102</v>
      </c>
      <c r="BE774" t="s">
        <v>93</v>
      </c>
      <c r="BF774" t="s">
        <v>92</v>
      </c>
      <c r="BG774" t="s">
        <v>93</v>
      </c>
      <c r="BH774" t="s">
        <v>93</v>
      </c>
      <c r="BI774" t="s">
        <v>92</v>
      </c>
      <c r="BJ774" t="s">
        <v>93</v>
      </c>
      <c r="BK774" t="s">
        <v>94</v>
      </c>
      <c r="BL774" t="s">
        <v>94</v>
      </c>
      <c r="BM774" t="s">
        <v>109</v>
      </c>
      <c r="BN774" t="s">
        <v>111</v>
      </c>
      <c r="BO774" t="s">
        <v>78</v>
      </c>
      <c r="BP774" t="s">
        <v>156</v>
      </c>
      <c r="BQ774" t="s">
        <v>2849</v>
      </c>
      <c r="BR774" t="s">
        <v>2850</v>
      </c>
    </row>
    <row r="775" spans="2:70">
      <c r="B775">
        <v>1920</v>
      </c>
      <c r="C775" t="s">
        <v>2851</v>
      </c>
      <c r="D775">
        <v>6</v>
      </c>
      <c r="E775" t="s">
        <v>68</v>
      </c>
      <c r="F775" t="s">
        <v>2852</v>
      </c>
      <c r="G775" t="s">
        <v>2851</v>
      </c>
      <c r="H775" t="s">
        <v>2853</v>
      </c>
      <c r="I775">
        <v>2015</v>
      </c>
      <c r="J775" t="s">
        <v>95</v>
      </c>
      <c r="K775"/>
      <c r="L775"/>
      <c r="M775"/>
      <c r="N775"/>
      <c r="O775"/>
      <c r="P775"/>
      <c r="Q775"/>
      <c r="R775"/>
      <c r="S775"/>
      <c r="T775"/>
      <c r="U775"/>
      <c r="V775"/>
      <c r="W775"/>
      <c r="X775"/>
      <c r="Y775"/>
      <c r="Z775"/>
      <c r="AA775" t="s">
        <v>391</v>
      </c>
      <c r="AB775"/>
      <c r="AC775" t="s">
        <v>135</v>
      </c>
      <c r="AI775" t="s">
        <v>88</v>
      </c>
      <c r="AO775" t="s">
        <v>128</v>
      </c>
      <c r="AP775" t="s">
        <v>83</v>
      </c>
      <c r="AQ775" t="s">
        <v>196</v>
      </c>
      <c r="AR775" t="s">
        <v>105</v>
      </c>
      <c r="AS775" t="s">
        <v>87</v>
      </c>
      <c r="AU775" t="s">
        <v>88</v>
      </c>
      <c r="AV775" t="s">
        <v>78</v>
      </c>
      <c r="AW775" t="s">
        <v>119</v>
      </c>
      <c r="AX775" t="s">
        <v>87</v>
      </c>
      <c r="AY775" t="s">
        <v>107</v>
      </c>
      <c r="AZ775" t="s">
        <v>170</v>
      </c>
      <c r="BA775" t="s">
        <v>89</v>
      </c>
      <c r="BB775" t="s">
        <v>659</v>
      </c>
      <c r="BC775" t="s">
        <v>659</v>
      </c>
      <c r="BD775" t="s">
        <v>137</v>
      </c>
      <c r="BE775" t="s">
        <v>92</v>
      </c>
      <c r="BF775" t="s">
        <v>92</v>
      </c>
      <c r="BG775" t="s">
        <v>93</v>
      </c>
      <c r="BH775" t="s">
        <v>92</v>
      </c>
      <c r="BI775" t="s">
        <v>92</v>
      </c>
      <c r="BJ775" t="s">
        <v>92</v>
      </c>
      <c r="BK775" t="s">
        <v>138</v>
      </c>
      <c r="BL775" t="s">
        <v>138</v>
      </c>
      <c r="BM775" t="s">
        <v>691</v>
      </c>
      <c r="BN775" t="s">
        <v>192</v>
      </c>
      <c r="BO775" t="s">
        <v>78</v>
      </c>
      <c r="BP775" t="s">
        <v>687</v>
      </c>
    </row>
    <row r="776" spans="2:70" ht="25.5">
      <c r="B776">
        <v>1921</v>
      </c>
      <c r="C776" t="s">
        <v>2854</v>
      </c>
      <c r="D776">
        <v>6</v>
      </c>
      <c r="E776" t="s">
        <v>68</v>
      </c>
      <c r="F776" t="s">
        <v>2855</v>
      </c>
      <c r="G776" t="s">
        <v>2854</v>
      </c>
      <c r="H776" t="s">
        <v>2856</v>
      </c>
      <c r="I776">
        <v>2013</v>
      </c>
      <c r="J776" t="s">
        <v>226</v>
      </c>
      <c r="L776" s="7" t="s">
        <v>227</v>
      </c>
      <c r="AC776" t="s">
        <v>74</v>
      </c>
      <c r="AE776" t="s">
        <v>75</v>
      </c>
      <c r="AF776" t="s">
        <v>100</v>
      </c>
      <c r="AG776" t="s">
        <v>101</v>
      </c>
      <c r="AI776" t="s">
        <v>78</v>
      </c>
      <c r="AJ776" t="s">
        <v>149</v>
      </c>
      <c r="AK776" t="s">
        <v>103</v>
      </c>
      <c r="AM776" t="s">
        <v>167</v>
      </c>
      <c r="AN776" t="s">
        <v>657</v>
      </c>
      <c r="AO776" t="s">
        <v>104</v>
      </c>
      <c r="AP776" t="s">
        <v>104</v>
      </c>
      <c r="AQ776" t="s">
        <v>85</v>
      </c>
      <c r="AR776" t="s">
        <v>105</v>
      </c>
      <c r="AS776" t="s">
        <v>87</v>
      </c>
      <c r="AU776" t="s">
        <v>88</v>
      </c>
      <c r="AV776" t="s">
        <v>78</v>
      </c>
      <c r="AW776" t="s">
        <v>119</v>
      </c>
      <c r="AX776" t="s">
        <v>78</v>
      </c>
      <c r="AY776" t="s">
        <v>107</v>
      </c>
      <c r="AZ776" t="s">
        <v>89</v>
      </c>
      <c r="BA776" t="s">
        <v>89</v>
      </c>
      <c r="BB776" t="s">
        <v>665</v>
      </c>
      <c r="BC776" t="s">
        <v>773</v>
      </c>
      <c r="BD776" t="s">
        <v>91</v>
      </c>
      <c r="BE776" t="s">
        <v>92</v>
      </c>
      <c r="BF776" t="s">
        <v>92</v>
      </c>
      <c r="BG776" t="s">
        <v>92</v>
      </c>
      <c r="BH776" t="s">
        <v>92</v>
      </c>
      <c r="BI776" t="s">
        <v>92</v>
      </c>
      <c r="BJ776" t="s">
        <v>92</v>
      </c>
      <c r="BK776" t="s">
        <v>94</v>
      </c>
      <c r="BL776" t="s">
        <v>94</v>
      </c>
      <c r="BM776" t="s">
        <v>691</v>
      </c>
      <c r="BN776" t="s">
        <v>111</v>
      </c>
      <c r="BO776" t="s">
        <v>78</v>
      </c>
      <c r="BP776" t="s">
        <v>677</v>
      </c>
      <c r="BR776" t="s">
        <v>2857</v>
      </c>
    </row>
    <row r="777" spans="2:70">
      <c r="B777">
        <v>1924</v>
      </c>
      <c r="C777" t="s">
        <v>2858</v>
      </c>
      <c r="D777">
        <v>6</v>
      </c>
      <c r="E777" t="s">
        <v>68</v>
      </c>
      <c r="F777" t="s">
        <v>2859</v>
      </c>
      <c r="G777" t="s">
        <v>2858</v>
      </c>
      <c r="H777" t="s">
        <v>2860</v>
      </c>
      <c r="I777">
        <v>2014</v>
      </c>
      <c r="J777" t="s">
        <v>305</v>
      </c>
      <c r="K777"/>
      <c r="L777"/>
      <c r="M777"/>
      <c r="N777"/>
      <c r="O777"/>
      <c r="P777"/>
      <c r="Q777"/>
      <c r="R777"/>
      <c r="S777"/>
      <c r="T777"/>
      <c r="U777"/>
      <c r="V777"/>
      <c r="W777" t="s">
        <v>391</v>
      </c>
      <c r="X777"/>
      <c r="Y777"/>
      <c r="Z777"/>
      <c r="AA777"/>
      <c r="AB777"/>
      <c r="AC777" t="s">
        <v>135</v>
      </c>
      <c r="AI777" t="s">
        <v>88</v>
      </c>
      <c r="AO777" t="s">
        <v>104</v>
      </c>
      <c r="AP777" t="s">
        <v>83</v>
      </c>
      <c r="AQ777" t="s">
        <v>118</v>
      </c>
      <c r="AR777" t="s">
        <v>86</v>
      </c>
      <c r="AS777" t="s">
        <v>87</v>
      </c>
      <c r="AU777" t="s">
        <v>88</v>
      </c>
      <c r="AV777" t="s">
        <v>78</v>
      </c>
      <c r="AW777" t="s">
        <v>106</v>
      </c>
      <c r="AX777" t="s">
        <v>87</v>
      </c>
      <c r="AY777" t="s">
        <v>107</v>
      </c>
      <c r="AZ777" t="s">
        <v>89</v>
      </c>
      <c r="BA777" t="s">
        <v>89</v>
      </c>
      <c r="BB777" t="s">
        <v>230</v>
      </c>
      <c r="BC777" t="s">
        <v>230</v>
      </c>
      <c r="BD777" t="s">
        <v>137</v>
      </c>
      <c r="BE777" t="s">
        <v>122</v>
      </c>
      <c r="BF777" t="s">
        <v>191</v>
      </c>
      <c r="BG777" t="s">
        <v>92</v>
      </c>
      <c r="BH777" t="s">
        <v>93</v>
      </c>
      <c r="BI777" t="s">
        <v>123</v>
      </c>
      <c r="BJ777" t="s">
        <v>93</v>
      </c>
      <c r="BK777" t="s">
        <v>94</v>
      </c>
      <c r="BL777" t="s">
        <v>94</v>
      </c>
      <c r="BM777" t="s">
        <v>691</v>
      </c>
      <c r="BN777" t="s">
        <v>139</v>
      </c>
      <c r="BO777" t="s">
        <v>87</v>
      </c>
      <c r="BR777" t="s">
        <v>2861</v>
      </c>
    </row>
    <row r="778" spans="2:70">
      <c r="B778">
        <v>1925</v>
      </c>
      <c r="C778" t="s">
        <v>2862</v>
      </c>
      <c r="D778">
        <v>6</v>
      </c>
      <c r="E778" t="s">
        <v>68</v>
      </c>
      <c r="F778" t="s">
        <v>2863</v>
      </c>
      <c r="G778" t="s">
        <v>2862</v>
      </c>
      <c r="H778" t="s">
        <v>2864</v>
      </c>
      <c r="I778">
        <v>2015</v>
      </c>
      <c r="J778" t="s">
        <v>305</v>
      </c>
      <c r="K778"/>
      <c r="L778"/>
      <c r="M778"/>
      <c r="N778"/>
      <c r="O778"/>
      <c r="P778"/>
      <c r="Q778"/>
      <c r="R778"/>
      <c r="S778"/>
      <c r="T778"/>
      <c r="U778"/>
      <c r="V778"/>
      <c r="W778" t="s">
        <v>391</v>
      </c>
      <c r="X778"/>
      <c r="Y778"/>
      <c r="Z778"/>
      <c r="AA778"/>
      <c r="AB778"/>
      <c r="AC778" t="s">
        <v>135</v>
      </c>
      <c r="AI778" t="s">
        <v>88</v>
      </c>
      <c r="AO778" t="s">
        <v>136</v>
      </c>
      <c r="AP778" t="s">
        <v>84</v>
      </c>
      <c r="AQ778" t="s">
        <v>85</v>
      </c>
      <c r="AR778" t="s">
        <v>102</v>
      </c>
      <c r="AS778" t="s">
        <v>87</v>
      </c>
      <c r="AU778" t="s">
        <v>88</v>
      </c>
      <c r="AV778" t="s">
        <v>78</v>
      </c>
      <c r="AW778" t="s">
        <v>158</v>
      </c>
      <c r="AX778" t="s">
        <v>87</v>
      </c>
      <c r="AY778" t="s">
        <v>107</v>
      </c>
      <c r="AZ778" t="s">
        <v>183</v>
      </c>
      <c r="BA778" t="s">
        <v>89</v>
      </c>
      <c r="BB778" t="s">
        <v>102</v>
      </c>
      <c r="BC778" t="s">
        <v>659</v>
      </c>
      <c r="BD778" t="s">
        <v>137</v>
      </c>
      <c r="BE778" t="s">
        <v>123</v>
      </c>
      <c r="BF778" t="s">
        <v>123</v>
      </c>
      <c r="BG778" t="s">
        <v>92</v>
      </c>
      <c r="BH778" t="s">
        <v>92</v>
      </c>
      <c r="BI778" t="s">
        <v>92</v>
      </c>
      <c r="BJ778" t="s">
        <v>93</v>
      </c>
      <c r="BK778" t="s">
        <v>138</v>
      </c>
      <c r="BL778" t="s">
        <v>124</v>
      </c>
      <c r="BM778" t="s">
        <v>691</v>
      </c>
      <c r="BN778" t="s">
        <v>192</v>
      </c>
      <c r="BO778" t="s">
        <v>87</v>
      </c>
    </row>
    <row r="779" spans="2:70">
      <c r="B779">
        <v>1926</v>
      </c>
      <c r="C779" t="s">
        <v>2865</v>
      </c>
      <c r="D779">
        <v>6</v>
      </c>
      <c r="E779" t="s">
        <v>68</v>
      </c>
      <c r="F779" t="s">
        <v>2866</v>
      </c>
      <c r="G779" t="s">
        <v>2865</v>
      </c>
      <c r="H779" t="s">
        <v>2867</v>
      </c>
      <c r="I779">
        <v>2000</v>
      </c>
      <c r="J779" t="s">
        <v>161</v>
      </c>
      <c r="K779"/>
      <c r="L779"/>
      <c r="M779"/>
      <c r="N779"/>
      <c r="O779" t="s">
        <v>96</v>
      </c>
      <c r="P779"/>
      <c r="Q779"/>
      <c r="R779"/>
      <c r="S779"/>
      <c r="T779"/>
      <c r="U779"/>
      <c r="V779"/>
      <c r="W779"/>
      <c r="X779"/>
      <c r="Y779"/>
      <c r="Z779"/>
      <c r="AA779"/>
      <c r="AB779"/>
      <c r="AC779" t="s">
        <v>148</v>
      </c>
      <c r="AE779" t="s">
        <v>162</v>
      </c>
      <c r="AF779" t="s">
        <v>206</v>
      </c>
      <c r="AG779" t="s">
        <v>156</v>
      </c>
      <c r="AH779" t="s">
        <v>2868</v>
      </c>
      <c r="AI779" t="s">
        <v>87</v>
      </c>
      <c r="AJ779" t="s">
        <v>309</v>
      </c>
      <c r="AK779" t="s">
        <v>80</v>
      </c>
      <c r="AM779" t="s">
        <v>102</v>
      </c>
      <c r="AN779" t="s">
        <v>657</v>
      </c>
      <c r="AO779" t="s">
        <v>104</v>
      </c>
      <c r="AP779" t="s">
        <v>102</v>
      </c>
      <c r="AQ779" t="s">
        <v>85</v>
      </c>
      <c r="AR779" t="s">
        <v>86</v>
      </c>
      <c r="AS779" t="s">
        <v>87</v>
      </c>
      <c r="AU779" t="s">
        <v>88</v>
      </c>
      <c r="AV779" t="s">
        <v>78</v>
      </c>
      <c r="AW779" t="s">
        <v>119</v>
      </c>
      <c r="AX779" t="s">
        <v>87</v>
      </c>
      <c r="AY779" t="s">
        <v>107</v>
      </c>
      <c r="AZ779" t="s">
        <v>170</v>
      </c>
      <c r="BA779" t="s">
        <v>89</v>
      </c>
      <c r="BB779" t="s">
        <v>659</v>
      </c>
      <c r="BC779" t="s">
        <v>659</v>
      </c>
      <c r="BD779" t="s">
        <v>137</v>
      </c>
      <c r="BE779" t="s">
        <v>93</v>
      </c>
      <c r="BF779" t="s">
        <v>93</v>
      </c>
      <c r="BG779" t="s">
        <v>93</v>
      </c>
      <c r="BH779" t="s">
        <v>93</v>
      </c>
      <c r="BI779" t="s">
        <v>93</v>
      </c>
      <c r="BJ779" t="s">
        <v>93</v>
      </c>
      <c r="BK779" t="s">
        <v>138</v>
      </c>
      <c r="BL779" t="s">
        <v>138</v>
      </c>
      <c r="BM779" t="s">
        <v>672</v>
      </c>
      <c r="BN779" t="s">
        <v>139</v>
      </c>
      <c r="BO779" t="s">
        <v>78</v>
      </c>
      <c r="BP779" t="s">
        <v>667</v>
      </c>
    </row>
    <row r="780" spans="2:70">
      <c r="B780">
        <v>1927</v>
      </c>
      <c r="C780" t="s">
        <v>2869</v>
      </c>
      <c r="D780">
        <v>6</v>
      </c>
      <c r="E780" t="s">
        <v>68</v>
      </c>
      <c r="F780" t="s">
        <v>2870</v>
      </c>
      <c r="G780" t="s">
        <v>2869</v>
      </c>
      <c r="H780" t="s">
        <v>2871</v>
      </c>
      <c r="I780">
        <v>2014</v>
      </c>
      <c r="J780" t="s">
        <v>459</v>
      </c>
      <c r="K780"/>
      <c r="L780"/>
      <c r="M780"/>
      <c r="N780"/>
      <c r="O780"/>
      <c r="P780"/>
      <c r="Q780"/>
      <c r="R780"/>
      <c r="S780"/>
      <c r="T780" t="s">
        <v>96</v>
      </c>
      <c r="U780"/>
      <c r="V780"/>
      <c r="W780"/>
      <c r="X780"/>
      <c r="Y780"/>
      <c r="Z780"/>
      <c r="AA780"/>
      <c r="AB780"/>
      <c r="AC780" t="s">
        <v>135</v>
      </c>
      <c r="AI780" t="s">
        <v>88</v>
      </c>
      <c r="AO780" t="s">
        <v>136</v>
      </c>
      <c r="AP780" t="s">
        <v>104</v>
      </c>
      <c r="AQ780" t="s">
        <v>118</v>
      </c>
      <c r="AR780" t="s">
        <v>86</v>
      </c>
      <c r="AS780" t="s">
        <v>87</v>
      </c>
      <c r="AU780" t="s">
        <v>88</v>
      </c>
      <c r="AV780" t="s">
        <v>78</v>
      </c>
      <c r="AW780" t="s">
        <v>158</v>
      </c>
      <c r="AX780" t="s">
        <v>87</v>
      </c>
      <c r="AY780" t="s">
        <v>107</v>
      </c>
      <c r="AZ780" t="s">
        <v>89</v>
      </c>
      <c r="BA780" t="s">
        <v>89</v>
      </c>
      <c r="BB780" t="s">
        <v>230</v>
      </c>
      <c r="BC780" t="s">
        <v>698</v>
      </c>
      <c r="BD780" t="s">
        <v>137</v>
      </c>
      <c r="BE780" t="s">
        <v>92</v>
      </c>
      <c r="BF780" t="s">
        <v>123</v>
      </c>
      <c r="BG780" t="s">
        <v>92</v>
      </c>
      <c r="BH780" t="s">
        <v>123</v>
      </c>
      <c r="BI780" t="s">
        <v>123</v>
      </c>
      <c r="BJ780" t="s">
        <v>93</v>
      </c>
      <c r="BK780" t="s">
        <v>94</v>
      </c>
      <c r="BL780" t="s">
        <v>94</v>
      </c>
      <c r="BM780" t="s">
        <v>691</v>
      </c>
      <c r="BN780" t="s">
        <v>192</v>
      </c>
      <c r="BO780" t="s">
        <v>78</v>
      </c>
      <c r="BP780" t="s">
        <v>156</v>
      </c>
      <c r="BQ780" t="s">
        <v>2872</v>
      </c>
    </row>
    <row r="781" spans="2:70">
      <c r="B781">
        <v>1928</v>
      </c>
      <c r="C781" t="s">
        <v>2873</v>
      </c>
      <c r="D781">
        <v>6</v>
      </c>
      <c r="E781" t="s">
        <v>68</v>
      </c>
      <c r="F781" t="s">
        <v>2874</v>
      </c>
      <c r="G781" t="s">
        <v>2873</v>
      </c>
      <c r="H781" t="s">
        <v>2875</v>
      </c>
      <c r="I781">
        <v>2014</v>
      </c>
      <c r="J781" t="s">
        <v>305</v>
      </c>
      <c r="K781"/>
      <c r="L781"/>
      <c r="M781"/>
      <c r="N781"/>
      <c r="O781"/>
      <c r="P781"/>
      <c r="Q781"/>
      <c r="R781"/>
      <c r="S781"/>
      <c r="T781"/>
      <c r="U781"/>
      <c r="V781"/>
      <c r="W781" t="s">
        <v>391</v>
      </c>
      <c r="X781"/>
      <c r="Y781"/>
      <c r="Z781"/>
      <c r="AA781"/>
      <c r="AB781"/>
      <c r="AC781" t="s">
        <v>135</v>
      </c>
      <c r="AI781" t="s">
        <v>88</v>
      </c>
      <c r="AO781" t="s">
        <v>84</v>
      </c>
      <c r="AP781" t="s">
        <v>84</v>
      </c>
      <c r="AQ781" t="s">
        <v>85</v>
      </c>
      <c r="AR781" t="s">
        <v>86</v>
      </c>
      <c r="AS781" t="s">
        <v>87</v>
      </c>
      <c r="AU781" t="s">
        <v>88</v>
      </c>
      <c r="AV781" t="s">
        <v>78</v>
      </c>
      <c r="AW781" t="s">
        <v>119</v>
      </c>
      <c r="AX781" t="s">
        <v>87</v>
      </c>
      <c r="AY781" t="s">
        <v>107</v>
      </c>
      <c r="AZ781" t="s">
        <v>89</v>
      </c>
      <c r="BA781" t="s">
        <v>89</v>
      </c>
      <c r="BB781" t="s">
        <v>659</v>
      </c>
      <c r="BC781" t="s">
        <v>659</v>
      </c>
      <c r="BD781" t="s">
        <v>137</v>
      </c>
      <c r="BE781" t="s">
        <v>123</v>
      </c>
      <c r="BF781" t="s">
        <v>191</v>
      </c>
      <c r="BG781" t="s">
        <v>92</v>
      </c>
      <c r="BH781" t="s">
        <v>92</v>
      </c>
      <c r="BI781" t="s">
        <v>123</v>
      </c>
      <c r="BJ781" t="s">
        <v>123</v>
      </c>
      <c r="BK781" t="s">
        <v>94</v>
      </c>
      <c r="BL781" t="s">
        <v>124</v>
      </c>
      <c r="BM781" t="s">
        <v>691</v>
      </c>
      <c r="BN781" t="s">
        <v>192</v>
      </c>
      <c r="BO781" t="s">
        <v>78</v>
      </c>
      <c r="BP781" t="s">
        <v>687</v>
      </c>
    </row>
    <row r="782" spans="2:70" ht="25.5">
      <c r="B782">
        <v>1932</v>
      </c>
      <c r="C782" t="s">
        <v>2876</v>
      </c>
      <c r="D782">
        <v>6</v>
      </c>
      <c r="E782" t="s">
        <v>68</v>
      </c>
      <c r="F782" t="s">
        <v>2877</v>
      </c>
      <c r="G782" t="s">
        <v>2876</v>
      </c>
      <c r="H782" t="s">
        <v>2878</v>
      </c>
      <c r="I782">
        <v>2010</v>
      </c>
      <c r="J782" t="s">
        <v>226</v>
      </c>
      <c r="L782" s="7" t="s">
        <v>227</v>
      </c>
      <c r="AC782" t="s">
        <v>74</v>
      </c>
      <c r="AE782" t="s">
        <v>162</v>
      </c>
      <c r="AF782" t="s">
        <v>175</v>
      </c>
      <c r="AG782" t="s">
        <v>164</v>
      </c>
      <c r="AI782" t="s">
        <v>87</v>
      </c>
      <c r="AJ782" t="s">
        <v>309</v>
      </c>
      <c r="AK782" t="s">
        <v>80</v>
      </c>
      <c r="AM782" t="s">
        <v>81</v>
      </c>
      <c r="AN782" t="s">
        <v>664</v>
      </c>
      <c r="AO782" t="s">
        <v>104</v>
      </c>
      <c r="AP782" t="s">
        <v>104</v>
      </c>
      <c r="AQ782" t="s">
        <v>85</v>
      </c>
      <c r="AR782" t="s">
        <v>105</v>
      </c>
      <c r="AS782" t="s">
        <v>87</v>
      </c>
      <c r="AU782" t="s">
        <v>88</v>
      </c>
      <c r="AV782" t="s">
        <v>87</v>
      </c>
      <c r="AX782" t="s">
        <v>88</v>
      </c>
      <c r="AZ782" t="s">
        <v>170</v>
      </c>
      <c r="BA782" t="s">
        <v>183</v>
      </c>
      <c r="BB782" t="s">
        <v>102</v>
      </c>
      <c r="BC782" t="s">
        <v>659</v>
      </c>
      <c r="BD782" t="s">
        <v>91</v>
      </c>
      <c r="BE782" t="s">
        <v>92</v>
      </c>
      <c r="BF782" t="s">
        <v>123</v>
      </c>
      <c r="BG782" t="s">
        <v>92</v>
      </c>
      <c r="BH782" t="s">
        <v>92</v>
      </c>
      <c r="BI782" t="s">
        <v>122</v>
      </c>
      <c r="BJ782" t="s">
        <v>93</v>
      </c>
      <c r="BK782" t="s">
        <v>94</v>
      </c>
      <c r="BL782" t="s">
        <v>94</v>
      </c>
      <c r="BM782" t="s">
        <v>691</v>
      </c>
      <c r="BN782" t="s">
        <v>125</v>
      </c>
      <c r="BO782" t="s">
        <v>78</v>
      </c>
      <c r="BP782" t="s">
        <v>677</v>
      </c>
      <c r="BR782" t="s">
        <v>2879</v>
      </c>
    </row>
    <row r="783" spans="2:70">
      <c r="B783">
        <v>1937</v>
      </c>
      <c r="C783" t="s">
        <v>2880</v>
      </c>
      <c r="D783">
        <v>6</v>
      </c>
      <c r="E783" t="s">
        <v>68</v>
      </c>
      <c r="F783" t="s">
        <v>2881</v>
      </c>
      <c r="G783" t="s">
        <v>2880</v>
      </c>
      <c r="H783" t="s">
        <v>2882</v>
      </c>
      <c r="I783">
        <v>2015</v>
      </c>
      <c r="J783" t="s">
        <v>697</v>
      </c>
      <c r="K783"/>
      <c r="L783"/>
      <c r="M783"/>
      <c r="N783"/>
      <c r="O783"/>
      <c r="P783"/>
      <c r="Q783"/>
      <c r="R783"/>
      <c r="S783"/>
      <c r="T783"/>
      <c r="U783"/>
      <c r="V783"/>
      <c r="W783"/>
      <c r="X783"/>
      <c r="Y783"/>
      <c r="Z783" t="s">
        <v>916</v>
      </c>
      <c r="AA783"/>
      <c r="AB783"/>
      <c r="AC783" t="s">
        <v>127</v>
      </c>
      <c r="AI783" t="s">
        <v>88</v>
      </c>
      <c r="AO783" t="s">
        <v>83</v>
      </c>
      <c r="AP783" t="s">
        <v>104</v>
      </c>
      <c r="AQ783" t="s">
        <v>129</v>
      </c>
      <c r="AR783" t="s">
        <v>130</v>
      </c>
      <c r="AS783" t="s">
        <v>87</v>
      </c>
      <c r="AU783" t="s">
        <v>88</v>
      </c>
      <c r="AV783" t="s">
        <v>87</v>
      </c>
      <c r="AX783" t="s">
        <v>88</v>
      </c>
      <c r="AZ783" t="s">
        <v>89</v>
      </c>
      <c r="BA783" t="s">
        <v>89</v>
      </c>
      <c r="BB783" t="s">
        <v>659</v>
      </c>
      <c r="BC783" t="s">
        <v>230</v>
      </c>
      <c r="BD783" t="s">
        <v>144</v>
      </c>
      <c r="BE783" t="s">
        <v>92</v>
      </c>
      <c r="BF783" t="s">
        <v>123</v>
      </c>
      <c r="BG783" t="s">
        <v>93</v>
      </c>
      <c r="BH783" t="s">
        <v>93</v>
      </c>
      <c r="BI783" t="s">
        <v>92</v>
      </c>
      <c r="BJ783" t="s">
        <v>93</v>
      </c>
      <c r="BK783" t="s">
        <v>138</v>
      </c>
      <c r="BL783" t="s">
        <v>124</v>
      </c>
      <c r="BM783" t="s">
        <v>109</v>
      </c>
      <c r="BN783" t="s">
        <v>125</v>
      </c>
      <c r="BO783" t="s">
        <v>87</v>
      </c>
      <c r="BR783" t="s">
        <v>2883</v>
      </c>
    </row>
    <row r="784" spans="2:70">
      <c r="B784">
        <v>1941</v>
      </c>
      <c r="C784" t="s">
        <v>2884</v>
      </c>
      <c r="D784">
        <v>6</v>
      </c>
      <c r="E784" t="s">
        <v>68</v>
      </c>
      <c r="F784" t="s">
        <v>2885</v>
      </c>
      <c r="G784" t="s">
        <v>2884</v>
      </c>
      <c r="H784" t="s">
        <v>2886</v>
      </c>
      <c r="I784">
        <v>2014</v>
      </c>
      <c r="J784" t="s">
        <v>459</v>
      </c>
      <c r="K784"/>
      <c r="L784"/>
      <c r="M784"/>
      <c r="N784"/>
      <c r="O784"/>
      <c r="P784"/>
      <c r="Q784"/>
      <c r="R784"/>
      <c r="S784"/>
      <c r="T784" t="s">
        <v>96</v>
      </c>
      <c r="U784"/>
      <c r="V784"/>
      <c r="W784"/>
      <c r="X784"/>
      <c r="Y784"/>
      <c r="Z784"/>
      <c r="AA784"/>
      <c r="AB784"/>
      <c r="AC784" t="s">
        <v>135</v>
      </c>
      <c r="AI784" t="s">
        <v>88</v>
      </c>
      <c r="AO784" t="s">
        <v>84</v>
      </c>
      <c r="AP784" t="s">
        <v>104</v>
      </c>
      <c r="AQ784" t="s">
        <v>85</v>
      </c>
      <c r="AR784" t="s">
        <v>86</v>
      </c>
      <c r="AS784" t="s">
        <v>87</v>
      </c>
      <c r="AU784" t="s">
        <v>88</v>
      </c>
      <c r="AV784" t="s">
        <v>78</v>
      </c>
      <c r="AW784" t="s">
        <v>158</v>
      </c>
      <c r="AX784" t="s">
        <v>87</v>
      </c>
      <c r="AY784" t="s">
        <v>107</v>
      </c>
      <c r="AZ784" t="s">
        <v>89</v>
      </c>
      <c r="BA784" t="s">
        <v>89</v>
      </c>
      <c r="BB784" t="s">
        <v>665</v>
      </c>
      <c r="BC784" t="s">
        <v>665</v>
      </c>
      <c r="BD784" t="s">
        <v>137</v>
      </c>
      <c r="BE784" t="s">
        <v>92</v>
      </c>
      <c r="BF784" t="s">
        <v>92</v>
      </c>
      <c r="BG784" t="s">
        <v>92</v>
      </c>
      <c r="BH784" t="s">
        <v>123</v>
      </c>
      <c r="BI784" t="s">
        <v>122</v>
      </c>
      <c r="BJ784" t="s">
        <v>92</v>
      </c>
      <c r="BK784" t="s">
        <v>94</v>
      </c>
      <c r="BL784" t="s">
        <v>94</v>
      </c>
      <c r="BM784" t="s">
        <v>691</v>
      </c>
      <c r="BN784" t="s">
        <v>177</v>
      </c>
      <c r="BO784" t="s">
        <v>87</v>
      </c>
    </row>
    <row r="785" spans="2:71">
      <c r="B785">
        <v>1942</v>
      </c>
      <c r="C785" t="s">
        <v>2887</v>
      </c>
      <c r="D785">
        <v>6</v>
      </c>
      <c r="E785" t="s">
        <v>68</v>
      </c>
      <c r="F785" t="s">
        <v>2888</v>
      </c>
      <c r="G785" t="s">
        <v>2887</v>
      </c>
      <c r="H785" t="s">
        <v>2889</v>
      </c>
      <c r="I785">
        <v>2012</v>
      </c>
      <c r="J785" t="s">
        <v>459</v>
      </c>
      <c r="K785"/>
      <c r="L785"/>
      <c r="M785"/>
      <c r="N785"/>
      <c r="O785"/>
      <c r="P785"/>
      <c r="Q785"/>
      <c r="R785"/>
      <c r="S785"/>
      <c r="T785" t="s">
        <v>96</v>
      </c>
      <c r="U785"/>
      <c r="V785"/>
      <c r="W785"/>
      <c r="X785"/>
      <c r="Y785"/>
      <c r="Z785"/>
      <c r="AA785"/>
      <c r="AB785"/>
      <c r="AC785" t="s">
        <v>135</v>
      </c>
      <c r="AI785" t="s">
        <v>88</v>
      </c>
      <c r="AO785" t="s">
        <v>136</v>
      </c>
      <c r="AP785" t="s">
        <v>104</v>
      </c>
      <c r="AQ785" t="s">
        <v>118</v>
      </c>
      <c r="AR785" t="s">
        <v>105</v>
      </c>
      <c r="AS785" t="s">
        <v>87</v>
      </c>
      <c r="AU785" t="s">
        <v>88</v>
      </c>
      <c r="AV785" t="s">
        <v>78</v>
      </c>
      <c r="AW785" t="s">
        <v>119</v>
      </c>
      <c r="AX785" t="s">
        <v>87</v>
      </c>
      <c r="AY785" t="s">
        <v>107</v>
      </c>
      <c r="AZ785" t="s">
        <v>170</v>
      </c>
      <c r="BA785" t="s">
        <v>89</v>
      </c>
      <c r="BB785" t="s">
        <v>230</v>
      </c>
      <c r="BC785" t="s">
        <v>230</v>
      </c>
      <c r="BD785" t="s">
        <v>137</v>
      </c>
      <c r="BE785" t="s">
        <v>92</v>
      </c>
      <c r="BF785" t="s">
        <v>92</v>
      </c>
      <c r="BG785" t="s">
        <v>92</v>
      </c>
      <c r="BH785" t="s">
        <v>92</v>
      </c>
      <c r="BI785" t="s">
        <v>123</v>
      </c>
      <c r="BJ785" t="s">
        <v>92</v>
      </c>
      <c r="BK785" t="s">
        <v>94</v>
      </c>
      <c r="BL785" t="s">
        <v>138</v>
      </c>
      <c r="BM785" t="s">
        <v>691</v>
      </c>
      <c r="BN785" t="s">
        <v>192</v>
      </c>
      <c r="BO785" t="s">
        <v>78</v>
      </c>
      <c r="BP785" t="s">
        <v>677</v>
      </c>
    </row>
    <row r="786" spans="2:71">
      <c r="B786">
        <v>1943</v>
      </c>
      <c r="C786" t="s">
        <v>2890</v>
      </c>
      <c r="D786">
        <v>6</v>
      </c>
      <c r="E786" t="s">
        <v>68</v>
      </c>
      <c r="F786" t="s">
        <v>2891</v>
      </c>
      <c r="G786" t="s">
        <v>2890</v>
      </c>
      <c r="H786" t="s">
        <v>2892</v>
      </c>
      <c r="I786">
        <v>2013</v>
      </c>
      <c r="J786" t="s">
        <v>459</v>
      </c>
      <c r="K786"/>
      <c r="L786"/>
      <c r="M786"/>
      <c r="N786"/>
      <c r="O786"/>
      <c r="P786"/>
      <c r="Q786"/>
      <c r="R786"/>
      <c r="S786"/>
      <c r="T786" t="s">
        <v>96</v>
      </c>
      <c r="U786"/>
      <c r="V786"/>
      <c r="W786"/>
      <c r="X786"/>
      <c r="Y786"/>
      <c r="Z786"/>
      <c r="AA786"/>
      <c r="AB786"/>
      <c r="AC786" t="s">
        <v>135</v>
      </c>
      <c r="AI786" t="s">
        <v>88</v>
      </c>
      <c r="AO786" t="s">
        <v>104</v>
      </c>
      <c r="AP786" t="s">
        <v>104</v>
      </c>
      <c r="AQ786" t="s">
        <v>196</v>
      </c>
      <c r="AR786" t="s">
        <v>169</v>
      </c>
      <c r="AS786" t="s">
        <v>87</v>
      </c>
      <c r="AU786" t="s">
        <v>88</v>
      </c>
      <c r="AV786" t="s">
        <v>78</v>
      </c>
      <c r="AW786" t="s">
        <v>119</v>
      </c>
      <c r="AX786" t="s">
        <v>87</v>
      </c>
      <c r="AY786" t="s">
        <v>107</v>
      </c>
      <c r="AZ786" t="s">
        <v>89</v>
      </c>
      <c r="BA786" t="s">
        <v>89</v>
      </c>
      <c r="BB786" t="s">
        <v>658</v>
      </c>
      <c r="BC786" t="s">
        <v>658</v>
      </c>
      <c r="BD786" t="s">
        <v>137</v>
      </c>
      <c r="BE786" t="s">
        <v>93</v>
      </c>
      <c r="BF786" t="s">
        <v>92</v>
      </c>
      <c r="BG786" t="s">
        <v>93</v>
      </c>
      <c r="BH786" t="s">
        <v>93</v>
      </c>
      <c r="BI786" t="s">
        <v>92</v>
      </c>
      <c r="BJ786" t="s">
        <v>93</v>
      </c>
      <c r="BK786" t="s">
        <v>138</v>
      </c>
      <c r="BL786" t="s">
        <v>138</v>
      </c>
      <c r="BM786" t="s">
        <v>691</v>
      </c>
      <c r="BN786" t="s">
        <v>102</v>
      </c>
      <c r="BO786" t="s">
        <v>78</v>
      </c>
      <c r="BP786" t="s">
        <v>687</v>
      </c>
      <c r="BS786" t="s">
        <v>3106</v>
      </c>
    </row>
    <row r="787" spans="2:71">
      <c r="B787">
        <v>1944</v>
      </c>
      <c r="C787" t="s">
        <v>2893</v>
      </c>
      <c r="D787">
        <v>6</v>
      </c>
      <c r="E787" t="s">
        <v>68</v>
      </c>
      <c r="F787" t="s">
        <v>2894</v>
      </c>
      <c r="G787" t="s">
        <v>2893</v>
      </c>
      <c r="H787" t="s">
        <v>2895</v>
      </c>
      <c r="I787">
        <v>2013</v>
      </c>
      <c r="J787" t="s">
        <v>325</v>
      </c>
      <c r="K787"/>
      <c r="L787"/>
      <c r="M787"/>
      <c r="N787"/>
      <c r="O787"/>
      <c r="P787"/>
      <c r="Q787"/>
      <c r="R787"/>
      <c r="S787" t="s">
        <v>326</v>
      </c>
      <c r="T787"/>
      <c r="U787"/>
      <c r="V787"/>
      <c r="W787"/>
      <c r="X787"/>
      <c r="Y787"/>
      <c r="Z787"/>
      <c r="AA787"/>
      <c r="AB787"/>
      <c r="AC787" t="s">
        <v>135</v>
      </c>
      <c r="AI787" t="s">
        <v>88</v>
      </c>
      <c r="AO787" t="s">
        <v>128</v>
      </c>
      <c r="AP787" t="s">
        <v>104</v>
      </c>
      <c r="AQ787" t="s">
        <v>118</v>
      </c>
      <c r="AR787" t="s">
        <v>105</v>
      </c>
      <c r="AS787" t="s">
        <v>87</v>
      </c>
      <c r="AU787" t="s">
        <v>88</v>
      </c>
      <c r="AV787" t="s">
        <v>78</v>
      </c>
      <c r="AW787" t="s">
        <v>158</v>
      </c>
      <c r="AX787" t="s">
        <v>87</v>
      </c>
      <c r="AY787" t="s">
        <v>107</v>
      </c>
      <c r="AZ787" t="s">
        <v>89</v>
      </c>
      <c r="BA787" t="s">
        <v>89</v>
      </c>
      <c r="BB787" t="s">
        <v>659</v>
      </c>
      <c r="BC787" t="s">
        <v>659</v>
      </c>
      <c r="BD787" t="s">
        <v>137</v>
      </c>
      <c r="BE787" t="s">
        <v>93</v>
      </c>
      <c r="BF787" t="s">
        <v>92</v>
      </c>
      <c r="BG787" t="s">
        <v>92</v>
      </c>
      <c r="BH787" t="s">
        <v>123</v>
      </c>
      <c r="BI787" t="s">
        <v>92</v>
      </c>
      <c r="BJ787" t="s">
        <v>93</v>
      </c>
      <c r="BK787" t="s">
        <v>94</v>
      </c>
      <c r="BL787" t="s">
        <v>138</v>
      </c>
      <c r="BM787" t="s">
        <v>691</v>
      </c>
      <c r="BN787" t="s">
        <v>139</v>
      </c>
      <c r="BO787" t="s">
        <v>78</v>
      </c>
      <c r="BP787" t="s">
        <v>677</v>
      </c>
    </row>
    <row r="788" spans="2:71">
      <c r="B788">
        <v>1945</v>
      </c>
      <c r="C788" t="s">
        <v>2896</v>
      </c>
      <c r="D788">
        <v>6</v>
      </c>
      <c r="E788" t="s">
        <v>68</v>
      </c>
      <c r="F788" t="s">
        <v>2897</v>
      </c>
      <c r="G788" t="s">
        <v>2896</v>
      </c>
      <c r="H788" t="s">
        <v>2898</v>
      </c>
      <c r="I788">
        <v>2015</v>
      </c>
      <c r="J788" t="s">
        <v>325</v>
      </c>
      <c r="K788"/>
      <c r="L788"/>
      <c r="M788"/>
      <c r="N788"/>
      <c r="O788"/>
      <c r="P788"/>
      <c r="Q788"/>
      <c r="R788"/>
      <c r="S788" t="s">
        <v>99</v>
      </c>
      <c r="T788"/>
      <c r="U788"/>
      <c r="V788"/>
      <c r="W788"/>
      <c r="X788"/>
      <c r="Y788"/>
      <c r="Z788"/>
      <c r="AA788"/>
      <c r="AB788"/>
      <c r="AC788" t="s">
        <v>135</v>
      </c>
      <c r="AI788" t="s">
        <v>88</v>
      </c>
      <c r="AO788" t="s">
        <v>84</v>
      </c>
      <c r="AP788" t="s">
        <v>104</v>
      </c>
      <c r="AQ788" t="s">
        <v>85</v>
      </c>
      <c r="AR788" t="s">
        <v>105</v>
      </c>
      <c r="AS788" t="s">
        <v>87</v>
      </c>
      <c r="AU788" t="s">
        <v>88</v>
      </c>
      <c r="AV788" t="s">
        <v>78</v>
      </c>
      <c r="AW788" t="s">
        <v>106</v>
      </c>
      <c r="AX788" t="s">
        <v>87</v>
      </c>
      <c r="AY788" t="s">
        <v>107</v>
      </c>
      <c r="AZ788" t="s">
        <v>170</v>
      </c>
      <c r="BA788" t="s">
        <v>89</v>
      </c>
      <c r="BB788" t="s">
        <v>659</v>
      </c>
      <c r="BC788" t="s">
        <v>230</v>
      </c>
      <c r="BD788" t="s">
        <v>137</v>
      </c>
      <c r="BE788" t="s">
        <v>93</v>
      </c>
      <c r="BF788" t="s">
        <v>123</v>
      </c>
      <c r="BG788" t="s">
        <v>92</v>
      </c>
      <c r="BH788" t="s">
        <v>92</v>
      </c>
      <c r="BI788" t="s">
        <v>92</v>
      </c>
      <c r="BJ788" t="s">
        <v>93</v>
      </c>
      <c r="BK788" t="s">
        <v>94</v>
      </c>
      <c r="BL788" t="s">
        <v>138</v>
      </c>
      <c r="BM788" t="s">
        <v>691</v>
      </c>
      <c r="BN788" t="s">
        <v>177</v>
      </c>
      <c r="BO788" t="s">
        <v>78</v>
      </c>
      <c r="BP788" t="s">
        <v>687</v>
      </c>
      <c r="BS788" t="s">
        <v>3114</v>
      </c>
    </row>
    <row r="789" spans="2:71">
      <c r="B789">
        <v>1948</v>
      </c>
      <c r="C789" t="s">
        <v>2903</v>
      </c>
      <c r="D789">
        <v>6</v>
      </c>
      <c r="E789" t="s">
        <v>68</v>
      </c>
      <c r="F789" t="s">
        <v>2904</v>
      </c>
      <c r="G789" t="s">
        <v>2903</v>
      </c>
      <c r="H789" t="s">
        <v>1374</v>
      </c>
      <c r="I789">
        <v>2015</v>
      </c>
      <c r="J789" t="s">
        <v>325</v>
      </c>
      <c r="K789"/>
      <c r="L789"/>
      <c r="M789"/>
      <c r="N789"/>
      <c r="O789"/>
      <c r="P789"/>
      <c r="Q789"/>
      <c r="R789"/>
      <c r="S789" t="s">
        <v>99</v>
      </c>
      <c r="T789"/>
      <c r="U789"/>
      <c r="V789"/>
      <c r="W789"/>
      <c r="X789"/>
      <c r="Y789"/>
      <c r="Z789"/>
      <c r="AA789"/>
      <c r="AB789"/>
      <c r="AC789" t="s">
        <v>135</v>
      </c>
      <c r="AI789" t="s">
        <v>88</v>
      </c>
      <c r="AO789" t="s">
        <v>136</v>
      </c>
      <c r="AP789" t="s">
        <v>83</v>
      </c>
      <c r="AQ789" t="s">
        <v>176</v>
      </c>
      <c r="AR789" t="s">
        <v>86</v>
      </c>
      <c r="AS789" t="s">
        <v>87</v>
      </c>
      <c r="AU789" t="s">
        <v>88</v>
      </c>
      <c r="AV789" t="s">
        <v>78</v>
      </c>
      <c r="AW789" t="s">
        <v>158</v>
      </c>
      <c r="AX789" t="s">
        <v>87</v>
      </c>
      <c r="AY789" t="s">
        <v>159</v>
      </c>
      <c r="AZ789" t="s">
        <v>185</v>
      </c>
      <c r="BA789" t="s">
        <v>89</v>
      </c>
      <c r="BB789" t="s">
        <v>665</v>
      </c>
      <c r="BC789" t="s">
        <v>659</v>
      </c>
      <c r="BD789" t="s">
        <v>137</v>
      </c>
      <c r="BE789" t="s">
        <v>93</v>
      </c>
      <c r="BF789" t="s">
        <v>123</v>
      </c>
      <c r="BG789" t="s">
        <v>123</v>
      </c>
      <c r="BH789" t="s">
        <v>92</v>
      </c>
      <c r="BI789" t="s">
        <v>92</v>
      </c>
      <c r="BJ789" t="s">
        <v>93</v>
      </c>
      <c r="BK789" t="s">
        <v>94</v>
      </c>
      <c r="BL789" t="s">
        <v>138</v>
      </c>
      <c r="BM789" t="s">
        <v>691</v>
      </c>
      <c r="BN789" t="s">
        <v>111</v>
      </c>
      <c r="BO789" t="s">
        <v>78</v>
      </c>
      <c r="BP789" t="s">
        <v>667</v>
      </c>
      <c r="BS789" t="s">
        <v>3119</v>
      </c>
    </row>
    <row r="790" spans="2:71">
      <c r="B790">
        <v>1947</v>
      </c>
      <c r="C790" t="s">
        <v>2899</v>
      </c>
      <c r="D790">
        <v>6</v>
      </c>
      <c r="E790" t="s">
        <v>68</v>
      </c>
      <c r="F790" t="s">
        <v>2900</v>
      </c>
      <c r="G790" t="s">
        <v>2899</v>
      </c>
      <c r="H790" t="s">
        <v>2901</v>
      </c>
      <c r="I790">
        <v>2015</v>
      </c>
      <c r="J790" t="s">
        <v>325</v>
      </c>
      <c r="K790"/>
      <c r="L790"/>
      <c r="M790"/>
      <c r="N790"/>
      <c r="O790"/>
      <c r="P790"/>
      <c r="Q790"/>
      <c r="R790"/>
      <c r="S790" t="s">
        <v>99</v>
      </c>
      <c r="T790"/>
      <c r="U790"/>
      <c r="V790"/>
      <c r="W790"/>
      <c r="X790"/>
      <c r="Y790"/>
      <c r="Z790"/>
      <c r="AA790"/>
      <c r="AB790"/>
      <c r="AC790" t="s">
        <v>74</v>
      </c>
      <c r="AE790" t="s">
        <v>87</v>
      </c>
      <c r="AF790" t="s">
        <v>100</v>
      </c>
      <c r="AG790" t="s">
        <v>467</v>
      </c>
      <c r="AI790" t="s">
        <v>87</v>
      </c>
      <c r="AJ790" t="s">
        <v>116</v>
      </c>
      <c r="AK790" t="s">
        <v>156</v>
      </c>
      <c r="AL790" t="s">
        <v>2902</v>
      </c>
      <c r="AN790" t="s">
        <v>657</v>
      </c>
      <c r="AO790" t="s">
        <v>84</v>
      </c>
      <c r="AP790" t="s">
        <v>104</v>
      </c>
      <c r="AQ790" t="s">
        <v>85</v>
      </c>
      <c r="AR790" t="s">
        <v>105</v>
      </c>
      <c r="AS790" t="s">
        <v>87</v>
      </c>
      <c r="AU790" t="s">
        <v>88</v>
      </c>
      <c r="AV790" t="s">
        <v>78</v>
      </c>
      <c r="AW790" t="s">
        <v>158</v>
      </c>
      <c r="AX790" t="s">
        <v>87</v>
      </c>
      <c r="AY790" t="s">
        <v>159</v>
      </c>
      <c r="AZ790" t="s">
        <v>183</v>
      </c>
      <c r="BA790" t="s">
        <v>89</v>
      </c>
      <c r="BB790" t="s">
        <v>659</v>
      </c>
      <c r="BC790" t="s">
        <v>659</v>
      </c>
      <c r="BD790" t="s">
        <v>137</v>
      </c>
      <c r="BE790" t="s">
        <v>93</v>
      </c>
      <c r="BF790" t="s">
        <v>92</v>
      </c>
      <c r="BG790" t="s">
        <v>93</v>
      </c>
      <c r="BH790" t="s">
        <v>93</v>
      </c>
      <c r="BI790" t="s">
        <v>92</v>
      </c>
      <c r="BJ790" t="s">
        <v>93</v>
      </c>
      <c r="BK790" t="s">
        <v>138</v>
      </c>
      <c r="BL790" t="s">
        <v>138</v>
      </c>
      <c r="BM790" t="s">
        <v>691</v>
      </c>
      <c r="BN790" t="s">
        <v>111</v>
      </c>
      <c r="BO790" t="s">
        <v>78</v>
      </c>
      <c r="BP790" t="s">
        <v>687</v>
      </c>
    </row>
    <row r="791" spans="2:71">
      <c r="B791">
        <v>1950</v>
      </c>
      <c r="C791" t="s">
        <v>2908</v>
      </c>
      <c r="D791">
        <v>6</v>
      </c>
      <c r="E791" t="s">
        <v>68</v>
      </c>
      <c r="F791" t="s">
        <v>2909</v>
      </c>
      <c r="G791" t="s">
        <v>2908</v>
      </c>
      <c r="H791" t="s">
        <v>2910</v>
      </c>
      <c r="I791">
        <v>2014</v>
      </c>
      <c r="J791" t="s">
        <v>459</v>
      </c>
      <c r="K791"/>
      <c r="L791"/>
      <c r="M791"/>
      <c r="N791"/>
      <c r="O791"/>
      <c r="P791"/>
      <c r="Q791"/>
      <c r="R791"/>
      <c r="S791"/>
      <c r="T791" t="s">
        <v>96</v>
      </c>
      <c r="U791"/>
      <c r="V791"/>
      <c r="W791"/>
      <c r="X791"/>
      <c r="Y791"/>
      <c r="Z791"/>
      <c r="AA791"/>
      <c r="AB791"/>
      <c r="AC791" t="s">
        <v>135</v>
      </c>
      <c r="AI791" t="s">
        <v>88</v>
      </c>
      <c r="AO791" t="s">
        <v>128</v>
      </c>
      <c r="AP791" t="s">
        <v>104</v>
      </c>
      <c r="AQ791" t="s">
        <v>85</v>
      </c>
      <c r="AR791" t="s">
        <v>86</v>
      </c>
      <c r="AS791" t="s">
        <v>87</v>
      </c>
      <c r="AU791" t="s">
        <v>88</v>
      </c>
      <c r="AV791" t="s">
        <v>78</v>
      </c>
      <c r="AW791" t="s">
        <v>158</v>
      </c>
      <c r="AX791" t="s">
        <v>87</v>
      </c>
      <c r="AY791" t="s">
        <v>107</v>
      </c>
      <c r="AZ791" t="s">
        <v>183</v>
      </c>
      <c r="BA791" t="s">
        <v>89</v>
      </c>
      <c r="BB791" t="s">
        <v>230</v>
      </c>
      <c r="BC791" t="s">
        <v>665</v>
      </c>
      <c r="BD791" t="s">
        <v>137</v>
      </c>
      <c r="BE791" t="s">
        <v>93</v>
      </c>
      <c r="BF791" t="s">
        <v>92</v>
      </c>
      <c r="BG791" t="s">
        <v>92</v>
      </c>
      <c r="BH791" t="s">
        <v>92</v>
      </c>
      <c r="BI791" t="s">
        <v>123</v>
      </c>
      <c r="BJ791" t="s">
        <v>92</v>
      </c>
      <c r="BK791" t="s">
        <v>94</v>
      </c>
      <c r="BL791" t="s">
        <v>138</v>
      </c>
      <c r="BM791" t="s">
        <v>691</v>
      </c>
      <c r="BN791" t="s">
        <v>192</v>
      </c>
      <c r="BO791" t="s">
        <v>78</v>
      </c>
      <c r="BP791" t="s">
        <v>687</v>
      </c>
    </row>
    <row r="792" spans="2:71">
      <c r="B792">
        <v>1951</v>
      </c>
      <c r="C792" t="s">
        <v>2911</v>
      </c>
      <c r="D792">
        <v>6</v>
      </c>
      <c r="E792" t="s">
        <v>68</v>
      </c>
      <c r="F792" t="s">
        <v>2912</v>
      </c>
      <c r="G792" t="s">
        <v>2911</v>
      </c>
      <c r="H792" t="s">
        <v>2913</v>
      </c>
      <c r="I792">
        <v>2015</v>
      </c>
      <c r="J792" t="s">
        <v>325</v>
      </c>
      <c r="K792"/>
      <c r="L792"/>
      <c r="M792"/>
      <c r="N792"/>
      <c r="O792"/>
      <c r="P792"/>
      <c r="Q792"/>
      <c r="R792"/>
      <c r="S792" t="s">
        <v>99</v>
      </c>
      <c r="T792"/>
      <c r="U792"/>
      <c r="V792"/>
      <c r="W792"/>
      <c r="X792"/>
      <c r="Y792"/>
      <c r="Z792"/>
      <c r="AA792"/>
      <c r="AB792"/>
      <c r="AC792" t="s">
        <v>135</v>
      </c>
      <c r="AI792" t="s">
        <v>88</v>
      </c>
      <c r="AO792" t="s">
        <v>136</v>
      </c>
      <c r="AP792" t="s">
        <v>83</v>
      </c>
      <c r="AQ792" t="s">
        <v>118</v>
      </c>
      <c r="AR792" t="s">
        <v>105</v>
      </c>
      <c r="AS792" t="s">
        <v>87</v>
      </c>
      <c r="AU792" t="s">
        <v>88</v>
      </c>
      <c r="AV792" t="s">
        <v>78</v>
      </c>
      <c r="AW792" t="s">
        <v>106</v>
      </c>
      <c r="AX792" t="s">
        <v>87</v>
      </c>
      <c r="AY792" t="s">
        <v>107</v>
      </c>
      <c r="AZ792" t="s">
        <v>185</v>
      </c>
      <c r="BA792" t="s">
        <v>89</v>
      </c>
      <c r="BB792" t="s">
        <v>230</v>
      </c>
      <c r="BC792" t="s">
        <v>230</v>
      </c>
      <c r="BD792" t="s">
        <v>137</v>
      </c>
      <c r="BE792" t="s">
        <v>92</v>
      </c>
      <c r="BF792" t="s">
        <v>92</v>
      </c>
      <c r="BG792" t="s">
        <v>93</v>
      </c>
      <c r="BH792" t="s">
        <v>93</v>
      </c>
      <c r="BI792" t="s">
        <v>123</v>
      </c>
      <c r="BJ792" t="s">
        <v>93</v>
      </c>
      <c r="BK792" t="s">
        <v>138</v>
      </c>
      <c r="BL792" t="s">
        <v>138</v>
      </c>
      <c r="BM792" t="s">
        <v>691</v>
      </c>
      <c r="BN792" t="s">
        <v>192</v>
      </c>
      <c r="BO792" t="s">
        <v>87</v>
      </c>
    </row>
    <row r="793" spans="2:71">
      <c r="B793">
        <v>1952</v>
      </c>
      <c r="C793" t="s">
        <v>2905</v>
      </c>
      <c r="D793">
        <v>6</v>
      </c>
      <c r="E793" t="s">
        <v>68</v>
      </c>
      <c r="F793" t="s">
        <v>2906</v>
      </c>
      <c r="G793" t="s">
        <v>2905</v>
      </c>
      <c r="H793" t="s">
        <v>2907</v>
      </c>
      <c r="I793">
        <v>2015</v>
      </c>
      <c r="J793" t="s">
        <v>325</v>
      </c>
      <c r="K793"/>
      <c r="L793"/>
      <c r="M793"/>
      <c r="N793"/>
      <c r="O793"/>
      <c r="P793"/>
      <c r="Q793"/>
      <c r="R793"/>
      <c r="S793" t="s">
        <v>326</v>
      </c>
      <c r="T793"/>
      <c r="U793"/>
      <c r="V793"/>
      <c r="W793"/>
      <c r="X793"/>
      <c r="Y793"/>
      <c r="Z793"/>
      <c r="AA793"/>
      <c r="AB793"/>
      <c r="AC793" t="s">
        <v>135</v>
      </c>
      <c r="AI793" t="s">
        <v>88</v>
      </c>
      <c r="AO793" t="s">
        <v>84</v>
      </c>
      <c r="AP793" t="s">
        <v>104</v>
      </c>
      <c r="AQ793" t="s">
        <v>85</v>
      </c>
      <c r="AR793" t="s">
        <v>105</v>
      </c>
      <c r="AS793" t="s">
        <v>87</v>
      </c>
      <c r="AU793" t="s">
        <v>88</v>
      </c>
      <c r="AV793" t="s">
        <v>78</v>
      </c>
      <c r="AW793" t="s">
        <v>158</v>
      </c>
      <c r="AX793" t="s">
        <v>87</v>
      </c>
      <c r="AY793" t="s">
        <v>107</v>
      </c>
      <c r="AZ793" t="s">
        <v>89</v>
      </c>
      <c r="BA793" t="s">
        <v>89</v>
      </c>
      <c r="BB793" t="s">
        <v>665</v>
      </c>
      <c r="BC793" t="s">
        <v>665</v>
      </c>
      <c r="BD793" t="s">
        <v>137</v>
      </c>
      <c r="BE793" t="s">
        <v>92</v>
      </c>
      <c r="BF793" t="s">
        <v>191</v>
      </c>
      <c r="BG793" t="s">
        <v>92</v>
      </c>
      <c r="BH793" t="s">
        <v>123</v>
      </c>
      <c r="BI793" t="s">
        <v>92</v>
      </c>
      <c r="BJ793" t="s">
        <v>92</v>
      </c>
      <c r="BK793" t="s">
        <v>94</v>
      </c>
      <c r="BL793" t="s">
        <v>94</v>
      </c>
      <c r="BM793" t="s">
        <v>691</v>
      </c>
      <c r="BN793" t="s">
        <v>208</v>
      </c>
      <c r="BO793" t="s">
        <v>78</v>
      </c>
      <c r="BP793" t="s">
        <v>687</v>
      </c>
    </row>
    <row r="794" spans="2:71">
      <c r="B794">
        <v>1953</v>
      </c>
      <c r="C794" t="s">
        <v>2914</v>
      </c>
      <c r="D794">
        <v>6</v>
      </c>
      <c r="E794" t="s">
        <v>68</v>
      </c>
      <c r="F794" t="s">
        <v>2915</v>
      </c>
      <c r="G794" t="s">
        <v>2914</v>
      </c>
      <c r="H794" t="s">
        <v>2916</v>
      </c>
      <c r="I794">
        <v>2013</v>
      </c>
      <c r="J794" t="s">
        <v>325</v>
      </c>
      <c r="K794"/>
      <c r="L794"/>
      <c r="M794"/>
      <c r="N794"/>
      <c r="O794"/>
      <c r="P794"/>
      <c r="Q794"/>
      <c r="R794"/>
      <c r="S794" t="s">
        <v>99</v>
      </c>
      <c r="T794"/>
      <c r="U794"/>
      <c r="V794"/>
      <c r="W794"/>
      <c r="X794"/>
      <c r="Y794"/>
      <c r="Z794"/>
      <c r="AA794"/>
      <c r="AB794"/>
      <c r="AC794" t="s">
        <v>135</v>
      </c>
      <c r="AI794" t="s">
        <v>88</v>
      </c>
      <c r="AO794" t="s">
        <v>128</v>
      </c>
      <c r="AP794" t="s">
        <v>104</v>
      </c>
      <c r="AQ794" t="s">
        <v>118</v>
      </c>
      <c r="AR794" t="s">
        <v>169</v>
      </c>
      <c r="AS794" t="s">
        <v>87</v>
      </c>
      <c r="AU794" t="s">
        <v>88</v>
      </c>
      <c r="AV794" t="s">
        <v>78</v>
      </c>
      <c r="AW794" t="s">
        <v>158</v>
      </c>
      <c r="AX794" t="s">
        <v>87</v>
      </c>
      <c r="AY794" t="s">
        <v>107</v>
      </c>
      <c r="AZ794" t="s">
        <v>89</v>
      </c>
      <c r="BA794" t="s">
        <v>89</v>
      </c>
      <c r="BB794" t="s">
        <v>658</v>
      </c>
      <c r="BC794" t="s">
        <v>659</v>
      </c>
      <c r="BD794" t="s">
        <v>137</v>
      </c>
      <c r="BE794" t="s">
        <v>92</v>
      </c>
      <c r="BF794" t="s">
        <v>123</v>
      </c>
      <c r="BG794" t="s">
        <v>92</v>
      </c>
      <c r="BH794" t="s">
        <v>92</v>
      </c>
      <c r="BI794" t="s">
        <v>123</v>
      </c>
      <c r="BJ794" t="s">
        <v>93</v>
      </c>
      <c r="BK794" t="s">
        <v>94</v>
      </c>
      <c r="BL794" t="s">
        <v>138</v>
      </c>
      <c r="BM794" t="s">
        <v>691</v>
      </c>
      <c r="BN794" t="s">
        <v>192</v>
      </c>
      <c r="BO794" t="s">
        <v>87</v>
      </c>
    </row>
    <row r="795" spans="2:71">
      <c r="B795">
        <v>1954</v>
      </c>
      <c r="C795" t="s">
        <v>2917</v>
      </c>
      <c r="D795">
        <v>6</v>
      </c>
      <c r="E795" t="s">
        <v>68</v>
      </c>
      <c r="F795" t="s">
        <v>2918</v>
      </c>
      <c r="G795" t="s">
        <v>2917</v>
      </c>
      <c r="H795" t="s">
        <v>2919</v>
      </c>
      <c r="I795">
        <v>2012</v>
      </c>
      <c r="J795" t="s">
        <v>325</v>
      </c>
      <c r="K795"/>
      <c r="L795"/>
      <c r="M795"/>
      <c r="N795"/>
      <c r="O795"/>
      <c r="P795"/>
      <c r="Q795"/>
      <c r="R795"/>
      <c r="S795" t="s">
        <v>99</v>
      </c>
      <c r="T795"/>
      <c r="U795"/>
      <c r="V795"/>
      <c r="W795"/>
      <c r="X795"/>
      <c r="Y795"/>
      <c r="Z795"/>
      <c r="AA795"/>
      <c r="AB795"/>
      <c r="AC795" t="s">
        <v>74</v>
      </c>
      <c r="AE795" t="s">
        <v>75</v>
      </c>
      <c r="AF795" t="s">
        <v>76</v>
      </c>
      <c r="AG795" t="s">
        <v>164</v>
      </c>
      <c r="AI795" t="s">
        <v>87</v>
      </c>
      <c r="AJ795" t="s">
        <v>79</v>
      </c>
      <c r="AK795" t="s">
        <v>103</v>
      </c>
      <c r="AM795" t="s">
        <v>167</v>
      </c>
      <c r="AN795" t="s">
        <v>718</v>
      </c>
      <c r="AO795" t="s">
        <v>84</v>
      </c>
      <c r="AP795" t="s">
        <v>104</v>
      </c>
      <c r="AQ795" t="s">
        <v>118</v>
      </c>
      <c r="AR795" t="s">
        <v>169</v>
      </c>
      <c r="AS795" t="s">
        <v>87</v>
      </c>
      <c r="AU795" t="s">
        <v>88</v>
      </c>
      <c r="AV795" t="s">
        <v>78</v>
      </c>
      <c r="AW795" t="s">
        <v>106</v>
      </c>
      <c r="AX795" t="s">
        <v>87</v>
      </c>
      <c r="AY795" t="s">
        <v>229</v>
      </c>
      <c r="AZ795" t="s">
        <v>170</v>
      </c>
      <c r="BA795" t="s">
        <v>89</v>
      </c>
      <c r="BB795" t="s">
        <v>230</v>
      </c>
      <c r="BC795" t="s">
        <v>773</v>
      </c>
      <c r="BD795" t="s">
        <v>137</v>
      </c>
      <c r="BE795" t="s">
        <v>92</v>
      </c>
      <c r="BF795" t="s">
        <v>123</v>
      </c>
      <c r="BG795" t="s">
        <v>93</v>
      </c>
      <c r="BH795" t="s">
        <v>93</v>
      </c>
      <c r="BI795" t="s">
        <v>93</v>
      </c>
      <c r="BJ795" t="s">
        <v>93</v>
      </c>
      <c r="BK795" t="s">
        <v>94</v>
      </c>
      <c r="BL795" t="s">
        <v>94</v>
      </c>
      <c r="BM795" t="s">
        <v>666</v>
      </c>
      <c r="BN795" t="s">
        <v>177</v>
      </c>
      <c r="BO795" t="s">
        <v>78</v>
      </c>
      <c r="BP795" t="s">
        <v>687</v>
      </c>
    </row>
    <row r="796" spans="2:71">
      <c r="B796">
        <v>1955</v>
      </c>
      <c r="C796" t="s">
        <v>2920</v>
      </c>
      <c r="D796">
        <v>6</v>
      </c>
      <c r="E796" t="s">
        <v>68</v>
      </c>
      <c r="F796" t="s">
        <v>2921</v>
      </c>
      <c r="G796" t="s">
        <v>2920</v>
      </c>
      <c r="H796" t="s">
        <v>2922</v>
      </c>
      <c r="I796">
        <v>2014</v>
      </c>
      <c r="J796" t="s">
        <v>325</v>
      </c>
      <c r="K796"/>
      <c r="L796"/>
      <c r="M796"/>
      <c r="N796"/>
      <c r="O796"/>
      <c r="P796"/>
      <c r="Q796"/>
      <c r="R796"/>
      <c r="S796" t="s">
        <v>326</v>
      </c>
      <c r="T796"/>
      <c r="U796"/>
      <c r="V796"/>
      <c r="W796"/>
      <c r="X796"/>
      <c r="Y796"/>
      <c r="Z796"/>
      <c r="AA796"/>
      <c r="AB796"/>
      <c r="AC796" t="s">
        <v>135</v>
      </c>
      <c r="AI796" t="s">
        <v>88</v>
      </c>
      <c r="AO796" t="s">
        <v>84</v>
      </c>
      <c r="AP796" t="s">
        <v>83</v>
      </c>
      <c r="AQ796" t="s">
        <v>118</v>
      </c>
      <c r="AR796" t="s">
        <v>105</v>
      </c>
      <c r="AS796" t="s">
        <v>87</v>
      </c>
      <c r="AU796" t="s">
        <v>88</v>
      </c>
      <c r="AV796" t="s">
        <v>78</v>
      </c>
      <c r="AW796" t="s">
        <v>106</v>
      </c>
      <c r="AX796" t="s">
        <v>87</v>
      </c>
      <c r="AY796" t="s">
        <v>107</v>
      </c>
      <c r="AZ796" t="s">
        <v>89</v>
      </c>
      <c r="BA796" t="s">
        <v>89</v>
      </c>
      <c r="BB796" t="s">
        <v>665</v>
      </c>
      <c r="BC796" t="s">
        <v>230</v>
      </c>
      <c r="BD796" t="s">
        <v>137</v>
      </c>
      <c r="BE796" t="s">
        <v>92</v>
      </c>
      <c r="BF796" t="s">
        <v>123</v>
      </c>
      <c r="BG796" t="s">
        <v>92</v>
      </c>
      <c r="BH796" t="s">
        <v>92</v>
      </c>
      <c r="BI796" t="s">
        <v>92</v>
      </c>
      <c r="BJ796" t="s">
        <v>93</v>
      </c>
      <c r="BK796" t="s">
        <v>138</v>
      </c>
      <c r="BL796" t="s">
        <v>138</v>
      </c>
      <c r="BM796" t="s">
        <v>691</v>
      </c>
      <c r="BN796" t="s">
        <v>208</v>
      </c>
      <c r="BO796" t="s">
        <v>78</v>
      </c>
      <c r="BP796" t="s">
        <v>687</v>
      </c>
    </row>
    <row r="797" spans="2:71">
      <c r="B797">
        <v>1956</v>
      </c>
      <c r="C797" t="s">
        <v>2923</v>
      </c>
      <c r="D797">
        <v>6</v>
      </c>
      <c r="E797" t="s">
        <v>68</v>
      </c>
      <c r="F797" t="s">
        <v>2924</v>
      </c>
      <c r="G797" t="s">
        <v>2923</v>
      </c>
      <c r="H797" t="s">
        <v>2925</v>
      </c>
      <c r="I797">
        <v>2013</v>
      </c>
      <c r="J797" t="s">
        <v>325</v>
      </c>
      <c r="K797"/>
      <c r="L797"/>
      <c r="M797"/>
      <c r="N797"/>
      <c r="O797"/>
      <c r="P797"/>
      <c r="Q797"/>
      <c r="R797"/>
      <c r="S797" t="s">
        <v>99</v>
      </c>
      <c r="T797"/>
      <c r="U797"/>
      <c r="V797"/>
      <c r="W797"/>
      <c r="X797"/>
      <c r="Y797"/>
      <c r="Z797"/>
      <c r="AA797"/>
      <c r="AB797"/>
      <c r="AC797" t="s">
        <v>74</v>
      </c>
      <c r="AE797" t="s">
        <v>75</v>
      </c>
      <c r="AF797" t="s">
        <v>163</v>
      </c>
      <c r="AG797" t="s">
        <v>632</v>
      </c>
      <c r="AI797" t="s">
        <v>87</v>
      </c>
      <c r="AJ797" t="s">
        <v>79</v>
      </c>
      <c r="AK797" t="s">
        <v>166</v>
      </c>
      <c r="AM797" t="s">
        <v>222</v>
      </c>
      <c r="AN797" t="s">
        <v>664</v>
      </c>
      <c r="AO797" t="s">
        <v>128</v>
      </c>
      <c r="AP797" t="s">
        <v>84</v>
      </c>
      <c r="AQ797" t="s">
        <v>118</v>
      </c>
      <c r="AR797" t="s">
        <v>105</v>
      </c>
      <c r="AS797" t="s">
        <v>87</v>
      </c>
      <c r="AU797" t="s">
        <v>88</v>
      </c>
      <c r="AV797" t="s">
        <v>78</v>
      </c>
      <c r="AW797" t="s">
        <v>106</v>
      </c>
      <c r="AX797" t="s">
        <v>87</v>
      </c>
      <c r="AY797" t="s">
        <v>107</v>
      </c>
      <c r="AZ797" t="s">
        <v>183</v>
      </c>
      <c r="BA797" t="s">
        <v>89</v>
      </c>
      <c r="BB797" t="s">
        <v>659</v>
      </c>
      <c r="BC797" t="s">
        <v>230</v>
      </c>
      <c r="BD797" t="s">
        <v>137</v>
      </c>
      <c r="BE797" t="s">
        <v>92</v>
      </c>
      <c r="BF797" t="s">
        <v>123</v>
      </c>
      <c r="BG797" t="s">
        <v>122</v>
      </c>
      <c r="BH797" t="s">
        <v>123</v>
      </c>
      <c r="BI797" t="s">
        <v>122</v>
      </c>
      <c r="BJ797" t="s">
        <v>92</v>
      </c>
      <c r="BK797" t="s">
        <v>94</v>
      </c>
      <c r="BL797" t="s">
        <v>138</v>
      </c>
      <c r="BM797" t="s">
        <v>691</v>
      </c>
      <c r="BN797" t="s">
        <v>125</v>
      </c>
      <c r="BO797" t="s">
        <v>78</v>
      </c>
      <c r="BP797" t="s">
        <v>677</v>
      </c>
      <c r="BS797" t="s">
        <v>3149</v>
      </c>
    </row>
    <row r="798" spans="2:71">
      <c r="B798">
        <v>1957</v>
      </c>
      <c r="C798" t="s">
        <v>2926</v>
      </c>
      <c r="D798">
        <v>6</v>
      </c>
      <c r="E798" t="s">
        <v>68</v>
      </c>
      <c r="F798" t="s">
        <v>2927</v>
      </c>
      <c r="G798" t="s">
        <v>2926</v>
      </c>
      <c r="H798" t="s">
        <v>2928</v>
      </c>
      <c r="I798">
        <v>2014</v>
      </c>
      <c r="J798" t="s">
        <v>325</v>
      </c>
      <c r="K798"/>
      <c r="L798"/>
      <c r="M798"/>
      <c r="N798"/>
      <c r="O798"/>
      <c r="P798"/>
      <c r="Q798"/>
      <c r="R798"/>
      <c r="S798" t="s">
        <v>99</v>
      </c>
      <c r="T798"/>
      <c r="U798"/>
      <c r="V798"/>
      <c r="W798"/>
      <c r="X798"/>
      <c r="Y798"/>
      <c r="Z798"/>
      <c r="AA798"/>
      <c r="AB798"/>
      <c r="AC798" t="s">
        <v>135</v>
      </c>
      <c r="AI798" t="s">
        <v>88</v>
      </c>
      <c r="AO798" t="s">
        <v>128</v>
      </c>
      <c r="AP798" t="s">
        <v>104</v>
      </c>
      <c r="AQ798" t="s">
        <v>102</v>
      </c>
      <c r="AR798" t="s">
        <v>102</v>
      </c>
      <c r="AS798" t="s">
        <v>87</v>
      </c>
      <c r="AU798" t="s">
        <v>88</v>
      </c>
      <c r="AV798" t="s">
        <v>78</v>
      </c>
      <c r="AW798" t="s">
        <v>106</v>
      </c>
      <c r="AX798" t="s">
        <v>87</v>
      </c>
      <c r="AY798" t="s">
        <v>107</v>
      </c>
      <c r="AZ798" t="s">
        <v>170</v>
      </c>
      <c r="BA798" t="s">
        <v>89</v>
      </c>
      <c r="BB798" t="s">
        <v>659</v>
      </c>
      <c r="BC798" t="s">
        <v>659</v>
      </c>
      <c r="BD798" t="s">
        <v>137</v>
      </c>
      <c r="BE798" t="s">
        <v>92</v>
      </c>
      <c r="BF798" t="s">
        <v>123</v>
      </c>
      <c r="BG798" t="s">
        <v>92</v>
      </c>
      <c r="BH798" t="s">
        <v>92</v>
      </c>
      <c r="BI798" t="s">
        <v>92</v>
      </c>
      <c r="BJ798" t="s">
        <v>93</v>
      </c>
      <c r="BK798" t="s">
        <v>94</v>
      </c>
      <c r="BL798" t="s">
        <v>94</v>
      </c>
      <c r="BM798" t="s">
        <v>109</v>
      </c>
      <c r="BN798" t="s">
        <v>102</v>
      </c>
      <c r="BO798" t="s">
        <v>78</v>
      </c>
      <c r="BP798" t="s">
        <v>677</v>
      </c>
      <c r="BS798" t="s">
        <v>3153</v>
      </c>
    </row>
    <row r="799" spans="2:71">
      <c r="B799">
        <v>1958</v>
      </c>
      <c r="C799" t="s">
        <v>2929</v>
      </c>
      <c r="D799">
        <v>6</v>
      </c>
      <c r="E799" t="s">
        <v>68</v>
      </c>
      <c r="F799" t="s">
        <v>2930</v>
      </c>
      <c r="G799" t="s">
        <v>2929</v>
      </c>
      <c r="H799" t="s">
        <v>2931</v>
      </c>
      <c r="I799">
        <v>2014</v>
      </c>
      <c r="J799" t="s">
        <v>325</v>
      </c>
      <c r="K799"/>
      <c r="L799"/>
      <c r="M799"/>
      <c r="N799"/>
      <c r="O799"/>
      <c r="P799"/>
      <c r="Q799"/>
      <c r="R799"/>
      <c r="S799" t="s">
        <v>326</v>
      </c>
      <c r="T799"/>
      <c r="U799"/>
      <c r="V799"/>
      <c r="W799"/>
      <c r="X799"/>
      <c r="Y799"/>
      <c r="Z799"/>
      <c r="AA799"/>
      <c r="AB799"/>
      <c r="AC799" t="s">
        <v>135</v>
      </c>
      <c r="AI799" t="s">
        <v>88</v>
      </c>
      <c r="AO799" t="s">
        <v>104</v>
      </c>
      <c r="AP799" t="s">
        <v>84</v>
      </c>
      <c r="AQ799" t="s">
        <v>118</v>
      </c>
      <c r="AR799" t="s">
        <v>102</v>
      </c>
      <c r="AS799" t="s">
        <v>87</v>
      </c>
      <c r="AU799" t="s">
        <v>88</v>
      </c>
      <c r="AV799" t="s">
        <v>78</v>
      </c>
      <c r="AW799" t="s">
        <v>106</v>
      </c>
      <c r="AX799" t="s">
        <v>87</v>
      </c>
      <c r="AY799" t="s">
        <v>229</v>
      </c>
      <c r="AZ799" t="s">
        <v>170</v>
      </c>
      <c r="BA799" t="s">
        <v>89</v>
      </c>
      <c r="BB799" t="s">
        <v>659</v>
      </c>
      <c r="BC799" t="s">
        <v>230</v>
      </c>
      <c r="BD799" t="s">
        <v>137</v>
      </c>
      <c r="BE799" t="s">
        <v>92</v>
      </c>
      <c r="BF799" t="s">
        <v>92</v>
      </c>
      <c r="BG799" t="s">
        <v>92</v>
      </c>
      <c r="BH799" t="s">
        <v>123</v>
      </c>
      <c r="BI799" t="s">
        <v>92</v>
      </c>
      <c r="BJ799" t="s">
        <v>92</v>
      </c>
      <c r="BK799" t="s">
        <v>138</v>
      </c>
      <c r="BL799" t="s">
        <v>138</v>
      </c>
      <c r="BM799" t="s">
        <v>691</v>
      </c>
      <c r="BN799" t="s">
        <v>125</v>
      </c>
      <c r="BO799" t="s">
        <v>78</v>
      </c>
      <c r="BP799" t="s">
        <v>687</v>
      </c>
    </row>
    <row r="800" spans="2:71">
      <c r="B800">
        <v>1959</v>
      </c>
      <c r="C800" t="s">
        <v>2932</v>
      </c>
      <c r="D800">
        <v>6</v>
      </c>
      <c r="E800" t="s">
        <v>68</v>
      </c>
      <c r="F800" t="s">
        <v>2933</v>
      </c>
      <c r="G800" t="s">
        <v>2932</v>
      </c>
      <c r="H800" t="s">
        <v>2934</v>
      </c>
      <c r="I800">
        <v>2014</v>
      </c>
      <c r="J800" t="s">
        <v>325</v>
      </c>
      <c r="K800"/>
      <c r="L800"/>
      <c r="M800"/>
      <c r="N800"/>
      <c r="O800"/>
      <c r="P800"/>
      <c r="Q800"/>
      <c r="R800"/>
      <c r="S800" t="s">
        <v>326</v>
      </c>
      <c r="T800"/>
      <c r="U800"/>
      <c r="V800"/>
      <c r="W800"/>
      <c r="X800"/>
      <c r="Y800"/>
      <c r="Z800"/>
      <c r="AA800"/>
      <c r="AB800"/>
      <c r="AC800" t="s">
        <v>135</v>
      </c>
      <c r="AI800" t="s">
        <v>88</v>
      </c>
      <c r="AO800" t="s">
        <v>84</v>
      </c>
      <c r="AP800" t="s">
        <v>84</v>
      </c>
      <c r="AQ800" t="s">
        <v>85</v>
      </c>
      <c r="AR800" t="s">
        <v>102</v>
      </c>
      <c r="AS800" t="s">
        <v>87</v>
      </c>
      <c r="AU800" t="s">
        <v>88</v>
      </c>
      <c r="AV800" t="s">
        <v>78</v>
      </c>
      <c r="AW800" t="s">
        <v>119</v>
      </c>
      <c r="AX800" t="s">
        <v>87</v>
      </c>
      <c r="AY800" t="s">
        <v>107</v>
      </c>
      <c r="AZ800" t="s">
        <v>89</v>
      </c>
      <c r="BA800" t="s">
        <v>89</v>
      </c>
      <c r="BB800" t="s">
        <v>665</v>
      </c>
      <c r="BC800" t="s">
        <v>659</v>
      </c>
      <c r="BD800" t="s">
        <v>137</v>
      </c>
      <c r="BE800" t="s">
        <v>92</v>
      </c>
      <c r="BF800" t="s">
        <v>123</v>
      </c>
      <c r="BG800" t="s">
        <v>92</v>
      </c>
      <c r="BH800" t="s">
        <v>92</v>
      </c>
      <c r="BI800" t="s">
        <v>123</v>
      </c>
      <c r="BJ800" t="s">
        <v>92</v>
      </c>
      <c r="BK800" t="s">
        <v>94</v>
      </c>
      <c r="BL800" t="s">
        <v>94</v>
      </c>
      <c r="BM800" t="s">
        <v>691</v>
      </c>
      <c r="BN800" t="s">
        <v>192</v>
      </c>
      <c r="BO800" t="s">
        <v>78</v>
      </c>
      <c r="BP800" t="s">
        <v>667</v>
      </c>
    </row>
    <row r="801" spans="2:101">
      <c r="B801">
        <v>1961</v>
      </c>
      <c r="C801" t="s">
        <v>2935</v>
      </c>
      <c r="D801">
        <v>6</v>
      </c>
      <c r="E801" t="s">
        <v>68</v>
      </c>
      <c r="F801" t="s">
        <v>2936</v>
      </c>
      <c r="G801" t="s">
        <v>2935</v>
      </c>
      <c r="H801" t="s">
        <v>2937</v>
      </c>
      <c r="I801">
        <v>2015</v>
      </c>
      <c r="J801" t="s">
        <v>325</v>
      </c>
      <c r="K801"/>
      <c r="L801"/>
      <c r="M801"/>
      <c r="N801"/>
      <c r="O801"/>
      <c r="P801"/>
      <c r="Q801"/>
      <c r="R801"/>
      <c r="S801" t="s">
        <v>326</v>
      </c>
      <c r="T801"/>
      <c r="U801"/>
      <c r="V801"/>
      <c r="W801"/>
      <c r="X801"/>
      <c r="Y801"/>
      <c r="Z801"/>
      <c r="AA801"/>
      <c r="AB801"/>
      <c r="AC801" t="s">
        <v>135</v>
      </c>
      <c r="AI801" t="s">
        <v>88</v>
      </c>
      <c r="AO801" t="s">
        <v>128</v>
      </c>
      <c r="AP801" t="s">
        <v>84</v>
      </c>
      <c r="AQ801" t="s">
        <v>129</v>
      </c>
      <c r="AR801" t="s">
        <v>105</v>
      </c>
      <c r="AS801" t="s">
        <v>87</v>
      </c>
      <c r="AU801" t="s">
        <v>88</v>
      </c>
      <c r="AV801" t="s">
        <v>87</v>
      </c>
      <c r="AX801" t="s">
        <v>88</v>
      </c>
      <c r="AZ801" t="s">
        <v>170</v>
      </c>
      <c r="BA801" t="s">
        <v>89</v>
      </c>
      <c r="BB801" t="s">
        <v>773</v>
      </c>
      <c r="BC801" t="s">
        <v>230</v>
      </c>
      <c r="BD801" t="s">
        <v>137</v>
      </c>
      <c r="BE801" t="s">
        <v>92</v>
      </c>
      <c r="BF801" t="s">
        <v>123</v>
      </c>
      <c r="BG801" t="s">
        <v>123</v>
      </c>
      <c r="BH801" t="s">
        <v>92</v>
      </c>
      <c r="BI801" t="s">
        <v>92</v>
      </c>
      <c r="BJ801" t="s">
        <v>92</v>
      </c>
      <c r="BK801" t="s">
        <v>94</v>
      </c>
      <c r="BL801" t="s">
        <v>94</v>
      </c>
      <c r="BM801" t="s">
        <v>109</v>
      </c>
      <c r="BN801" t="s">
        <v>192</v>
      </c>
      <c r="BO801" t="s">
        <v>78</v>
      </c>
      <c r="BP801" t="s">
        <v>687</v>
      </c>
    </row>
    <row r="802" spans="2:101">
      <c r="B802">
        <v>1962</v>
      </c>
      <c r="C802" t="s">
        <v>2938</v>
      </c>
      <c r="D802">
        <v>6</v>
      </c>
      <c r="E802" t="s">
        <v>68</v>
      </c>
      <c r="F802" t="s">
        <v>2939</v>
      </c>
      <c r="G802" t="s">
        <v>2938</v>
      </c>
      <c r="H802" t="s">
        <v>2940</v>
      </c>
      <c r="I802">
        <v>2013</v>
      </c>
      <c r="J802" t="s">
        <v>325</v>
      </c>
      <c r="K802"/>
      <c r="L802"/>
      <c r="M802"/>
      <c r="N802"/>
      <c r="O802"/>
      <c r="P802"/>
      <c r="Q802"/>
      <c r="R802"/>
      <c r="S802" t="s">
        <v>99</v>
      </c>
      <c r="T802"/>
      <c r="U802"/>
      <c r="V802"/>
      <c r="W802"/>
      <c r="X802"/>
      <c r="Y802"/>
      <c r="Z802"/>
      <c r="AA802"/>
      <c r="AB802"/>
      <c r="AC802" t="s">
        <v>135</v>
      </c>
      <c r="AI802" t="s">
        <v>88</v>
      </c>
      <c r="AO802" t="s">
        <v>128</v>
      </c>
      <c r="AP802" t="s">
        <v>104</v>
      </c>
      <c r="AQ802" t="s">
        <v>118</v>
      </c>
      <c r="AR802" t="s">
        <v>86</v>
      </c>
      <c r="AS802" t="s">
        <v>87</v>
      </c>
      <c r="AU802" t="s">
        <v>88</v>
      </c>
      <c r="AV802" t="s">
        <v>78</v>
      </c>
      <c r="AW802" t="s">
        <v>158</v>
      </c>
      <c r="AX802" t="s">
        <v>87</v>
      </c>
      <c r="AY802" t="s">
        <v>107</v>
      </c>
      <c r="AZ802" t="s">
        <v>89</v>
      </c>
      <c r="BA802" t="s">
        <v>89</v>
      </c>
      <c r="BB802" t="s">
        <v>659</v>
      </c>
      <c r="BC802" t="s">
        <v>230</v>
      </c>
      <c r="BD802" t="s">
        <v>137</v>
      </c>
      <c r="BE802" t="s">
        <v>92</v>
      </c>
      <c r="BF802" t="s">
        <v>92</v>
      </c>
      <c r="BG802" t="s">
        <v>92</v>
      </c>
      <c r="BH802" t="s">
        <v>92</v>
      </c>
      <c r="BI802" t="s">
        <v>92</v>
      </c>
      <c r="BJ802" t="s">
        <v>92</v>
      </c>
      <c r="BK802" t="s">
        <v>94</v>
      </c>
      <c r="BL802" t="s">
        <v>94</v>
      </c>
      <c r="BM802" t="s">
        <v>691</v>
      </c>
      <c r="BN802" t="s">
        <v>192</v>
      </c>
      <c r="BO802" t="s">
        <v>78</v>
      </c>
      <c r="BP802" t="s">
        <v>687</v>
      </c>
    </row>
    <row r="803" spans="2:101">
      <c r="B803">
        <v>1963</v>
      </c>
      <c r="C803" t="s">
        <v>2941</v>
      </c>
      <c r="D803">
        <v>6</v>
      </c>
      <c r="E803" t="s">
        <v>68</v>
      </c>
      <c r="F803" t="s">
        <v>2942</v>
      </c>
      <c r="G803" t="s">
        <v>2941</v>
      </c>
      <c r="H803" t="s">
        <v>2943</v>
      </c>
      <c r="I803">
        <v>2015</v>
      </c>
      <c r="J803" t="s">
        <v>325</v>
      </c>
      <c r="K803"/>
      <c r="L803"/>
      <c r="M803"/>
      <c r="N803"/>
      <c r="O803"/>
      <c r="P803"/>
      <c r="Q803"/>
      <c r="R803"/>
      <c r="S803" t="s">
        <v>326</v>
      </c>
      <c r="T803"/>
      <c r="U803"/>
      <c r="V803"/>
      <c r="W803"/>
      <c r="X803"/>
      <c r="Y803"/>
      <c r="Z803"/>
      <c r="AA803"/>
      <c r="AB803"/>
      <c r="AC803" t="s">
        <v>135</v>
      </c>
      <c r="AI803" t="s">
        <v>88</v>
      </c>
      <c r="AO803" t="s">
        <v>84</v>
      </c>
      <c r="AP803" t="s">
        <v>83</v>
      </c>
      <c r="AQ803" t="s">
        <v>85</v>
      </c>
      <c r="AR803" t="s">
        <v>105</v>
      </c>
      <c r="AS803" t="s">
        <v>87</v>
      </c>
      <c r="AU803" t="s">
        <v>88</v>
      </c>
      <c r="AV803" t="s">
        <v>78</v>
      </c>
      <c r="AW803" t="s">
        <v>106</v>
      </c>
      <c r="AX803" t="s">
        <v>87</v>
      </c>
      <c r="AY803" t="s">
        <v>107</v>
      </c>
      <c r="AZ803" t="s">
        <v>170</v>
      </c>
      <c r="BA803" t="s">
        <v>89</v>
      </c>
      <c r="BB803" t="s">
        <v>230</v>
      </c>
      <c r="BC803" t="s">
        <v>230</v>
      </c>
      <c r="BD803" t="s">
        <v>137</v>
      </c>
      <c r="BE803" t="s">
        <v>92</v>
      </c>
      <c r="BF803" t="s">
        <v>123</v>
      </c>
      <c r="BG803" t="s">
        <v>92</v>
      </c>
      <c r="BH803" t="s">
        <v>92</v>
      </c>
      <c r="BI803" t="s">
        <v>92</v>
      </c>
      <c r="BJ803" t="s">
        <v>93</v>
      </c>
      <c r="BK803" t="s">
        <v>138</v>
      </c>
      <c r="BL803" t="s">
        <v>138</v>
      </c>
      <c r="BM803" t="s">
        <v>691</v>
      </c>
      <c r="BN803" t="s">
        <v>192</v>
      </c>
      <c r="BO803" t="s">
        <v>78</v>
      </c>
      <c r="BP803" t="s">
        <v>687</v>
      </c>
    </row>
    <row r="804" spans="2:101">
      <c r="B804">
        <v>1965</v>
      </c>
      <c r="C804" t="s">
        <v>2944</v>
      </c>
      <c r="D804">
        <v>6</v>
      </c>
      <c r="E804" t="s">
        <v>68</v>
      </c>
      <c r="F804" t="s">
        <v>2945</v>
      </c>
      <c r="G804" t="s">
        <v>2944</v>
      </c>
      <c r="H804" t="s">
        <v>2946</v>
      </c>
      <c r="I804">
        <v>2015</v>
      </c>
      <c r="J804" t="s">
        <v>325</v>
      </c>
      <c r="K804"/>
      <c r="L804"/>
      <c r="M804"/>
      <c r="N804"/>
      <c r="O804"/>
      <c r="P804"/>
      <c r="Q804"/>
      <c r="R804"/>
      <c r="S804" t="s">
        <v>326</v>
      </c>
      <c r="T804"/>
      <c r="U804"/>
      <c r="V804"/>
      <c r="W804"/>
      <c r="X804"/>
      <c r="Y804"/>
      <c r="Z804"/>
      <c r="AA804"/>
      <c r="AB804"/>
      <c r="AC804" t="s">
        <v>135</v>
      </c>
      <c r="AI804" t="s">
        <v>88</v>
      </c>
      <c r="AO804" t="s">
        <v>136</v>
      </c>
      <c r="AP804" t="s">
        <v>104</v>
      </c>
      <c r="AQ804" t="s">
        <v>85</v>
      </c>
      <c r="AR804" t="s">
        <v>102</v>
      </c>
      <c r="AS804" t="s">
        <v>87</v>
      </c>
      <c r="AU804" t="s">
        <v>88</v>
      </c>
      <c r="AV804" t="s">
        <v>78</v>
      </c>
      <c r="AW804" t="s">
        <v>106</v>
      </c>
      <c r="AX804" t="s">
        <v>87</v>
      </c>
      <c r="AY804" t="s">
        <v>107</v>
      </c>
      <c r="AZ804" t="s">
        <v>170</v>
      </c>
      <c r="BA804" t="s">
        <v>89</v>
      </c>
      <c r="BB804" t="s">
        <v>230</v>
      </c>
      <c r="BC804" t="s">
        <v>230</v>
      </c>
      <c r="BD804" t="s">
        <v>137</v>
      </c>
      <c r="BE804" t="s">
        <v>93</v>
      </c>
      <c r="BF804" t="s">
        <v>93</v>
      </c>
      <c r="BG804" t="s">
        <v>92</v>
      </c>
      <c r="BH804" t="s">
        <v>92</v>
      </c>
      <c r="BI804" t="s">
        <v>92</v>
      </c>
      <c r="BJ804" t="s">
        <v>92</v>
      </c>
      <c r="BK804" t="s">
        <v>94</v>
      </c>
      <c r="BL804" t="s">
        <v>138</v>
      </c>
      <c r="BM804" t="s">
        <v>109</v>
      </c>
      <c r="BN804" t="s">
        <v>192</v>
      </c>
      <c r="BO804" t="s">
        <v>78</v>
      </c>
      <c r="BP804" t="s">
        <v>687</v>
      </c>
      <c r="BS804" t="s">
        <v>3172</v>
      </c>
    </row>
    <row r="805" spans="2:101">
      <c r="B805">
        <v>1966</v>
      </c>
      <c r="C805" t="s">
        <v>2947</v>
      </c>
      <c r="D805">
        <v>6</v>
      </c>
      <c r="E805" t="s">
        <v>68</v>
      </c>
      <c r="F805" t="s">
        <v>2948</v>
      </c>
      <c r="G805" t="s">
        <v>2947</v>
      </c>
      <c r="H805" t="s">
        <v>2949</v>
      </c>
      <c r="I805">
        <v>2015</v>
      </c>
      <c r="J805" t="s">
        <v>325</v>
      </c>
      <c r="K805"/>
      <c r="L805"/>
      <c r="M805"/>
      <c r="N805"/>
      <c r="O805"/>
      <c r="P805"/>
      <c r="Q805"/>
      <c r="R805"/>
      <c r="S805" t="s">
        <v>99</v>
      </c>
      <c r="T805"/>
      <c r="U805"/>
      <c r="V805"/>
      <c r="W805"/>
      <c r="X805"/>
      <c r="Y805"/>
      <c r="Z805"/>
      <c r="AA805"/>
      <c r="AB805"/>
      <c r="AC805" t="s">
        <v>74</v>
      </c>
      <c r="AE805" t="s">
        <v>75</v>
      </c>
      <c r="AF805" t="s">
        <v>76</v>
      </c>
      <c r="AG805" t="s">
        <v>521</v>
      </c>
      <c r="AI805" t="s">
        <v>78</v>
      </c>
      <c r="AJ805" t="s">
        <v>79</v>
      </c>
      <c r="AK805" t="s">
        <v>103</v>
      </c>
      <c r="AM805" t="s">
        <v>81</v>
      </c>
      <c r="AN805" t="s">
        <v>739</v>
      </c>
      <c r="AO805" t="s">
        <v>84</v>
      </c>
      <c r="AP805" t="s">
        <v>83</v>
      </c>
      <c r="AQ805" t="s">
        <v>196</v>
      </c>
      <c r="AR805" t="s">
        <v>130</v>
      </c>
      <c r="AS805" t="s">
        <v>87</v>
      </c>
      <c r="AU805" t="s">
        <v>88</v>
      </c>
      <c r="AV805" t="s">
        <v>87</v>
      </c>
      <c r="AX805" t="s">
        <v>88</v>
      </c>
      <c r="AZ805" t="s">
        <v>89</v>
      </c>
      <c r="BA805" t="s">
        <v>89</v>
      </c>
      <c r="BB805" t="s">
        <v>698</v>
      </c>
      <c r="BC805" t="s">
        <v>659</v>
      </c>
      <c r="BD805" t="s">
        <v>137</v>
      </c>
      <c r="BE805" t="s">
        <v>92</v>
      </c>
      <c r="BF805" t="s">
        <v>123</v>
      </c>
      <c r="BG805" t="s">
        <v>92</v>
      </c>
      <c r="BH805" t="s">
        <v>92</v>
      </c>
      <c r="BI805" t="s">
        <v>123</v>
      </c>
      <c r="BJ805" t="s">
        <v>93</v>
      </c>
      <c r="BK805" t="s">
        <v>138</v>
      </c>
      <c r="BL805" t="s">
        <v>138</v>
      </c>
      <c r="BM805" t="s">
        <v>109</v>
      </c>
      <c r="BN805" t="s">
        <v>125</v>
      </c>
      <c r="BO805" t="s">
        <v>78</v>
      </c>
      <c r="BP805" t="s">
        <v>677</v>
      </c>
    </row>
    <row r="806" spans="2:101">
      <c r="B806">
        <v>1967</v>
      </c>
      <c r="C806" t="s">
        <v>2950</v>
      </c>
      <c r="D806">
        <v>6</v>
      </c>
      <c r="E806" t="s">
        <v>68</v>
      </c>
      <c r="F806" t="s">
        <v>2951</v>
      </c>
      <c r="G806" t="s">
        <v>2950</v>
      </c>
      <c r="H806" t="s">
        <v>2952</v>
      </c>
      <c r="I806">
        <v>2016</v>
      </c>
      <c r="J806" t="s">
        <v>325</v>
      </c>
      <c r="K806"/>
      <c r="L806"/>
      <c r="M806"/>
      <c r="N806"/>
      <c r="O806"/>
      <c r="P806"/>
      <c r="Q806"/>
      <c r="R806"/>
      <c r="S806" t="s">
        <v>326</v>
      </c>
      <c r="T806"/>
      <c r="U806"/>
      <c r="V806"/>
      <c r="W806"/>
      <c r="X806"/>
      <c r="Y806"/>
      <c r="Z806"/>
      <c r="AA806"/>
      <c r="AB806"/>
      <c r="AC806" t="s">
        <v>127</v>
      </c>
      <c r="AI806" t="s">
        <v>88</v>
      </c>
      <c r="AO806" t="s">
        <v>128</v>
      </c>
      <c r="AP806" t="s">
        <v>104</v>
      </c>
      <c r="AQ806" t="s">
        <v>118</v>
      </c>
      <c r="AR806" t="s">
        <v>86</v>
      </c>
      <c r="AS806" t="s">
        <v>87</v>
      </c>
      <c r="AU806" t="s">
        <v>88</v>
      </c>
      <c r="AV806" t="s">
        <v>78</v>
      </c>
      <c r="AW806" t="s">
        <v>158</v>
      </c>
      <c r="AX806" t="s">
        <v>87</v>
      </c>
      <c r="AY806" t="s">
        <v>159</v>
      </c>
      <c r="AZ806" t="s">
        <v>89</v>
      </c>
      <c r="BA806" t="s">
        <v>89</v>
      </c>
      <c r="BB806" t="s">
        <v>665</v>
      </c>
      <c r="BC806" t="s">
        <v>698</v>
      </c>
      <c r="BD806" t="s">
        <v>137</v>
      </c>
      <c r="BE806" t="s">
        <v>92</v>
      </c>
      <c r="BF806" t="s">
        <v>92</v>
      </c>
      <c r="BG806" t="s">
        <v>123</v>
      </c>
      <c r="BH806" t="s">
        <v>102</v>
      </c>
      <c r="BI806" t="s">
        <v>102</v>
      </c>
      <c r="BJ806" t="s">
        <v>92</v>
      </c>
      <c r="BK806" t="s">
        <v>94</v>
      </c>
      <c r="BL806" t="s">
        <v>94</v>
      </c>
      <c r="BM806" t="s">
        <v>691</v>
      </c>
      <c r="BN806" t="s">
        <v>192</v>
      </c>
      <c r="BO806" t="s">
        <v>78</v>
      </c>
      <c r="BP806" t="s">
        <v>677</v>
      </c>
      <c r="BR806" t="s">
        <v>2953</v>
      </c>
      <c r="BS806" s="6"/>
    </row>
    <row r="807" spans="2:101">
      <c r="B807">
        <v>1968</v>
      </c>
      <c r="C807" t="s">
        <v>2954</v>
      </c>
      <c r="D807">
        <v>6</v>
      </c>
      <c r="E807" t="s">
        <v>68</v>
      </c>
      <c r="F807" t="s">
        <v>2955</v>
      </c>
      <c r="G807" t="s">
        <v>2954</v>
      </c>
      <c r="H807" t="s">
        <v>2956</v>
      </c>
      <c r="I807">
        <v>2014</v>
      </c>
      <c r="J807" t="s">
        <v>325</v>
      </c>
      <c r="K807"/>
      <c r="L807"/>
      <c r="M807"/>
      <c r="N807"/>
      <c r="O807"/>
      <c r="P807"/>
      <c r="Q807"/>
      <c r="R807"/>
      <c r="S807" t="s">
        <v>99</v>
      </c>
      <c r="T807"/>
      <c r="U807"/>
      <c r="V807"/>
      <c r="W807"/>
      <c r="X807"/>
      <c r="Y807"/>
      <c r="Z807"/>
      <c r="AA807"/>
      <c r="AB807"/>
      <c r="AC807" t="s">
        <v>135</v>
      </c>
      <c r="AI807" t="s">
        <v>88</v>
      </c>
      <c r="AO807" t="s">
        <v>128</v>
      </c>
      <c r="AP807" t="s">
        <v>84</v>
      </c>
      <c r="AQ807" t="s">
        <v>176</v>
      </c>
      <c r="AR807" t="s">
        <v>105</v>
      </c>
      <c r="AS807" t="s">
        <v>87</v>
      </c>
      <c r="AU807" t="s">
        <v>88</v>
      </c>
      <c r="AV807" t="s">
        <v>78</v>
      </c>
      <c r="AW807" t="s">
        <v>158</v>
      </c>
      <c r="AX807" t="s">
        <v>87</v>
      </c>
      <c r="AY807" t="s">
        <v>159</v>
      </c>
      <c r="AZ807" t="s">
        <v>170</v>
      </c>
      <c r="BA807" t="s">
        <v>89</v>
      </c>
      <c r="BB807" t="s">
        <v>659</v>
      </c>
      <c r="BC807" t="s">
        <v>230</v>
      </c>
      <c r="BD807" t="s">
        <v>137</v>
      </c>
      <c r="BE807" t="s">
        <v>92</v>
      </c>
      <c r="BF807" t="s">
        <v>122</v>
      </c>
      <c r="BG807" t="s">
        <v>123</v>
      </c>
      <c r="BH807" t="s">
        <v>123</v>
      </c>
      <c r="BI807" t="s">
        <v>191</v>
      </c>
      <c r="BJ807" t="s">
        <v>123</v>
      </c>
      <c r="BK807" t="s">
        <v>94</v>
      </c>
      <c r="BL807" t="s">
        <v>124</v>
      </c>
      <c r="BM807" t="s">
        <v>691</v>
      </c>
      <c r="BN807" t="s">
        <v>192</v>
      </c>
      <c r="BO807" t="s">
        <v>78</v>
      </c>
      <c r="BP807" t="s">
        <v>667</v>
      </c>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row>
    <row r="808" spans="2:101">
      <c r="B808">
        <v>1970</v>
      </c>
      <c r="C808" t="s">
        <v>2957</v>
      </c>
      <c r="D808">
        <v>6</v>
      </c>
      <c r="E808" t="s">
        <v>68</v>
      </c>
      <c r="F808" t="s">
        <v>2958</v>
      </c>
      <c r="G808" t="s">
        <v>2959</v>
      </c>
      <c r="H808" t="s">
        <v>2960</v>
      </c>
      <c r="I808">
        <v>2015</v>
      </c>
      <c r="J808" t="s">
        <v>325</v>
      </c>
      <c r="K808"/>
      <c r="L808"/>
      <c r="M808"/>
      <c r="N808"/>
      <c r="O808"/>
      <c r="P808"/>
      <c r="Q808"/>
      <c r="R808"/>
      <c r="S808" t="s">
        <v>326</v>
      </c>
      <c r="T808"/>
      <c r="U808"/>
      <c r="V808"/>
      <c r="W808"/>
      <c r="X808"/>
      <c r="Y808"/>
      <c r="Z808"/>
      <c r="AA808"/>
      <c r="AB808"/>
      <c r="AC808" t="s">
        <v>135</v>
      </c>
      <c r="AI808" t="s">
        <v>88</v>
      </c>
      <c r="AO808" t="s">
        <v>128</v>
      </c>
      <c r="AP808" t="s">
        <v>104</v>
      </c>
      <c r="AQ808" t="s">
        <v>85</v>
      </c>
      <c r="AR808" t="s">
        <v>86</v>
      </c>
      <c r="AS808" t="s">
        <v>87</v>
      </c>
      <c r="AU808" t="s">
        <v>88</v>
      </c>
      <c r="AV808" t="s">
        <v>87</v>
      </c>
      <c r="AX808" t="s">
        <v>88</v>
      </c>
      <c r="AZ808" t="s">
        <v>170</v>
      </c>
      <c r="BA808" t="s">
        <v>89</v>
      </c>
      <c r="BB808" t="s">
        <v>230</v>
      </c>
      <c r="BC808" t="s">
        <v>230</v>
      </c>
      <c r="BD808" t="s">
        <v>137</v>
      </c>
      <c r="BE808" t="s">
        <v>93</v>
      </c>
      <c r="BF808" t="s">
        <v>92</v>
      </c>
      <c r="BG808" t="s">
        <v>92</v>
      </c>
      <c r="BH808" t="s">
        <v>122</v>
      </c>
      <c r="BI808" t="s">
        <v>122</v>
      </c>
      <c r="BJ808" t="s">
        <v>92</v>
      </c>
      <c r="BK808" t="s">
        <v>138</v>
      </c>
      <c r="BL808" t="s">
        <v>138</v>
      </c>
      <c r="BM808" t="s">
        <v>109</v>
      </c>
      <c r="BN808" t="s">
        <v>192</v>
      </c>
      <c r="BO808" t="s">
        <v>87</v>
      </c>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row>
    <row r="809" spans="2:101">
      <c r="B809">
        <v>1971</v>
      </c>
      <c r="C809" t="s">
        <v>2961</v>
      </c>
      <c r="D809">
        <v>6</v>
      </c>
      <c r="E809" t="s">
        <v>68</v>
      </c>
      <c r="F809" t="s">
        <v>2962</v>
      </c>
      <c r="G809" t="s">
        <v>2961</v>
      </c>
      <c r="H809" t="s">
        <v>2963</v>
      </c>
      <c r="I809">
        <v>2015</v>
      </c>
      <c r="J809" t="s">
        <v>325</v>
      </c>
      <c r="K809"/>
      <c r="L809"/>
      <c r="M809"/>
      <c r="N809"/>
      <c r="O809"/>
      <c r="P809"/>
      <c r="Q809"/>
      <c r="R809"/>
      <c r="S809" t="s">
        <v>99</v>
      </c>
      <c r="T809"/>
      <c r="U809"/>
      <c r="V809"/>
      <c r="W809"/>
      <c r="X809"/>
      <c r="Y809"/>
      <c r="Z809"/>
      <c r="AA809"/>
      <c r="AB809"/>
      <c r="AC809" t="s">
        <v>135</v>
      </c>
      <c r="AI809" t="s">
        <v>88</v>
      </c>
      <c r="AO809" t="s">
        <v>84</v>
      </c>
      <c r="AP809" t="s">
        <v>104</v>
      </c>
      <c r="AQ809" t="s">
        <v>85</v>
      </c>
      <c r="AR809" t="s">
        <v>105</v>
      </c>
      <c r="AS809" t="s">
        <v>87</v>
      </c>
      <c r="AU809" t="s">
        <v>88</v>
      </c>
      <c r="AV809" t="s">
        <v>78</v>
      </c>
      <c r="AW809" t="s">
        <v>119</v>
      </c>
      <c r="AX809" t="s">
        <v>87</v>
      </c>
      <c r="AY809" t="s">
        <v>107</v>
      </c>
      <c r="AZ809" t="s">
        <v>170</v>
      </c>
      <c r="BA809" t="s">
        <v>89</v>
      </c>
      <c r="BB809" t="s">
        <v>659</v>
      </c>
      <c r="BC809" t="s">
        <v>230</v>
      </c>
      <c r="BD809" t="s">
        <v>137</v>
      </c>
      <c r="BE809" t="s">
        <v>92</v>
      </c>
      <c r="BF809" t="s">
        <v>92</v>
      </c>
      <c r="BG809" t="s">
        <v>92</v>
      </c>
      <c r="BH809" t="s">
        <v>123</v>
      </c>
      <c r="BI809" t="s">
        <v>123</v>
      </c>
      <c r="BJ809" t="s">
        <v>93</v>
      </c>
      <c r="BK809" t="s">
        <v>94</v>
      </c>
      <c r="BL809" t="s">
        <v>138</v>
      </c>
      <c r="BM809" t="s">
        <v>691</v>
      </c>
      <c r="BN809" t="s">
        <v>139</v>
      </c>
      <c r="BO809" t="s">
        <v>78</v>
      </c>
      <c r="BP809" t="s">
        <v>660</v>
      </c>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row>
    <row r="810" spans="2:101">
      <c r="B810">
        <v>1972</v>
      </c>
      <c r="C810" t="s">
        <v>2964</v>
      </c>
      <c r="D810">
        <v>6</v>
      </c>
      <c r="E810" t="s">
        <v>68</v>
      </c>
      <c r="F810" t="s">
        <v>2965</v>
      </c>
      <c r="G810" t="s">
        <v>2964</v>
      </c>
      <c r="H810" t="s">
        <v>2966</v>
      </c>
      <c r="I810">
        <v>2015</v>
      </c>
      <c r="J810" t="s">
        <v>325</v>
      </c>
      <c r="K810"/>
      <c r="L810"/>
      <c r="M810"/>
      <c r="N810"/>
      <c r="O810"/>
      <c r="P810"/>
      <c r="Q810"/>
      <c r="R810"/>
      <c r="S810" t="s">
        <v>99</v>
      </c>
      <c r="T810"/>
      <c r="U810"/>
      <c r="V810"/>
      <c r="W810"/>
      <c r="X810"/>
      <c r="Y810"/>
      <c r="Z810"/>
      <c r="AA810"/>
      <c r="AB810"/>
      <c r="AC810" t="s">
        <v>135</v>
      </c>
      <c r="AI810" t="s">
        <v>88</v>
      </c>
      <c r="AO810" t="s">
        <v>84</v>
      </c>
      <c r="AP810" t="s">
        <v>104</v>
      </c>
      <c r="AQ810" t="s">
        <v>118</v>
      </c>
      <c r="AR810" t="s">
        <v>105</v>
      </c>
      <c r="AS810" t="s">
        <v>87</v>
      </c>
      <c r="AU810" t="s">
        <v>88</v>
      </c>
      <c r="AV810" t="s">
        <v>78</v>
      </c>
      <c r="AW810" t="s">
        <v>106</v>
      </c>
      <c r="AX810" t="s">
        <v>78</v>
      </c>
      <c r="AY810" t="s">
        <v>107</v>
      </c>
      <c r="AZ810" t="s">
        <v>89</v>
      </c>
      <c r="BA810" t="s">
        <v>89</v>
      </c>
      <c r="BB810" t="s">
        <v>698</v>
      </c>
      <c r="BC810" t="s">
        <v>659</v>
      </c>
      <c r="BD810" t="s">
        <v>137</v>
      </c>
      <c r="BE810" t="s">
        <v>92</v>
      </c>
      <c r="BF810" t="s">
        <v>122</v>
      </c>
      <c r="BG810" t="s">
        <v>92</v>
      </c>
      <c r="BH810" t="s">
        <v>92</v>
      </c>
      <c r="BI810" t="s">
        <v>92</v>
      </c>
      <c r="BJ810" t="s">
        <v>93</v>
      </c>
      <c r="BK810" t="s">
        <v>94</v>
      </c>
      <c r="BL810" t="s">
        <v>94</v>
      </c>
      <c r="BM810" t="s">
        <v>691</v>
      </c>
      <c r="BN810" t="s">
        <v>102</v>
      </c>
      <c r="BO810" t="s">
        <v>78</v>
      </c>
      <c r="BP810" t="s">
        <v>667</v>
      </c>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c r="CU810" s="6"/>
      <c r="CV810" s="6"/>
      <c r="CW810" s="6"/>
    </row>
    <row r="811" spans="2:101">
      <c r="B811">
        <v>1975</v>
      </c>
      <c r="C811" t="s">
        <v>2967</v>
      </c>
      <c r="D811">
        <v>6</v>
      </c>
      <c r="E811" t="s">
        <v>68</v>
      </c>
      <c r="F811" t="s">
        <v>2968</v>
      </c>
      <c r="G811" t="s">
        <v>2967</v>
      </c>
      <c r="H811" t="s">
        <v>2969</v>
      </c>
      <c r="I811">
        <v>2015</v>
      </c>
      <c r="J811" t="s">
        <v>325</v>
      </c>
      <c r="K811"/>
      <c r="L811"/>
      <c r="M811"/>
      <c r="N811"/>
      <c r="O811"/>
      <c r="P811"/>
      <c r="Q811"/>
      <c r="R811"/>
      <c r="S811" t="s">
        <v>99</v>
      </c>
      <c r="T811"/>
      <c r="U811"/>
      <c r="V811"/>
      <c r="W811"/>
      <c r="X811"/>
      <c r="Y811"/>
      <c r="Z811"/>
      <c r="AA811"/>
      <c r="AB811"/>
      <c r="AC811" t="s">
        <v>74</v>
      </c>
      <c r="AE811" t="s">
        <v>162</v>
      </c>
      <c r="AF811" t="s">
        <v>76</v>
      </c>
      <c r="AG811" t="s">
        <v>164</v>
      </c>
      <c r="AI811" t="s">
        <v>78</v>
      </c>
      <c r="AJ811" t="s">
        <v>165</v>
      </c>
      <c r="AK811" t="s">
        <v>166</v>
      </c>
      <c r="AM811" t="s">
        <v>222</v>
      </c>
      <c r="AN811" t="s">
        <v>657</v>
      </c>
      <c r="AO811" t="s">
        <v>83</v>
      </c>
      <c r="AP811" t="s">
        <v>83</v>
      </c>
      <c r="AQ811" t="s">
        <v>85</v>
      </c>
      <c r="AR811" t="s">
        <v>86</v>
      </c>
      <c r="AS811" t="s">
        <v>87</v>
      </c>
      <c r="AU811" t="s">
        <v>88</v>
      </c>
      <c r="AV811" t="s">
        <v>78</v>
      </c>
      <c r="AW811" t="s">
        <v>119</v>
      </c>
      <c r="AX811" t="s">
        <v>87</v>
      </c>
      <c r="AY811" t="s">
        <v>107</v>
      </c>
      <c r="AZ811" t="s">
        <v>185</v>
      </c>
      <c r="BA811" t="s">
        <v>89</v>
      </c>
      <c r="BB811" t="s">
        <v>773</v>
      </c>
      <c r="BC811" t="s">
        <v>230</v>
      </c>
      <c r="BD811" t="s">
        <v>137</v>
      </c>
      <c r="BE811" t="s">
        <v>93</v>
      </c>
      <c r="BF811" t="s">
        <v>123</v>
      </c>
      <c r="BG811" t="s">
        <v>92</v>
      </c>
      <c r="BH811" t="s">
        <v>93</v>
      </c>
      <c r="BI811" t="s">
        <v>122</v>
      </c>
      <c r="BJ811" t="s">
        <v>93</v>
      </c>
      <c r="BK811" t="s">
        <v>94</v>
      </c>
      <c r="BL811" t="s">
        <v>94</v>
      </c>
      <c r="BM811" t="s">
        <v>691</v>
      </c>
      <c r="BN811" t="s">
        <v>125</v>
      </c>
      <c r="BO811" t="s">
        <v>78</v>
      </c>
      <c r="BP811" t="s">
        <v>687</v>
      </c>
      <c r="BR811" t="s">
        <v>2970</v>
      </c>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c r="CU811" s="6"/>
      <c r="CV811" s="6"/>
      <c r="CW811" s="6"/>
    </row>
    <row r="812" spans="2:101">
      <c r="B812">
        <v>1979</v>
      </c>
      <c r="C812" t="s">
        <v>2982</v>
      </c>
      <c r="D812">
        <v>6</v>
      </c>
      <c r="E812" t="s">
        <v>68</v>
      </c>
      <c r="F812" t="s">
        <v>2983</v>
      </c>
      <c r="G812" t="s">
        <v>2982</v>
      </c>
      <c r="H812" t="s">
        <v>2984</v>
      </c>
      <c r="I812">
        <v>2015</v>
      </c>
      <c r="J812" t="s">
        <v>325</v>
      </c>
      <c r="K812"/>
      <c r="L812"/>
      <c r="M812"/>
      <c r="N812"/>
      <c r="O812"/>
      <c r="P812"/>
      <c r="Q812"/>
      <c r="R812"/>
      <c r="S812" t="s">
        <v>99</v>
      </c>
      <c r="T812"/>
      <c r="U812"/>
      <c r="V812"/>
      <c r="W812"/>
      <c r="X812"/>
      <c r="Y812"/>
      <c r="Z812"/>
      <c r="AA812"/>
      <c r="AB812"/>
      <c r="AC812" t="s">
        <v>135</v>
      </c>
      <c r="AI812" t="s">
        <v>88</v>
      </c>
      <c r="AO812" t="s">
        <v>128</v>
      </c>
      <c r="AP812" t="s">
        <v>84</v>
      </c>
      <c r="AQ812" t="s">
        <v>129</v>
      </c>
      <c r="AR812" t="s">
        <v>102</v>
      </c>
      <c r="AS812" t="s">
        <v>87</v>
      </c>
      <c r="AU812" t="s">
        <v>88</v>
      </c>
      <c r="AV812" t="s">
        <v>87</v>
      </c>
      <c r="AX812" t="s">
        <v>88</v>
      </c>
      <c r="AZ812" t="s">
        <v>170</v>
      </c>
      <c r="BA812" t="s">
        <v>89</v>
      </c>
      <c r="BB812" t="s">
        <v>230</v>
      </c>
      <c r="BC812" t="s">
        <v>659</v>
      </c>
      <c r="BD812" t="s">
        <v>137</v>
      </c>
      <c r="BE812" t="s">
        <v>92</v>
      </c>
      <c r="BF812" t="s">
        <v>123</v>
      </c>
      <c r="BG812" t="s">
        <v>93</v>
      </c>
      <c r="BH812" t="s">
        <v>123</v>
      </c>
      <c r="BI812" t="s">
        <v>123</v>
      </c>
      <c r="BJ812" t="s">
        <v>92</v>
      </c>
      <c r="BK812" t="s">
        <v>94</v>
      </c>
      <c r="BL812" t="s">
        <v>138</v>
      </c>
      <c r="BM812" t="s">
        <v>109</v>
      </c>
      <c r="BN812" t="s">
        <v>192</v>
      </c>
      <c r="BO812" t="s">
        <v>87</v>
      </c>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row>
    <row r="813" spans="2:101">
      <c r="B813">
        <v>1976</v>
      </c>
      <c r="C813" t="s">
        <v>2971</v>
      </c>
      <c r="D813">
        <v>6</v>
      </c>
      <c r="E813" t="s">
        <v>68</v>
      </c>
      <c r="F813" t="s">
        <v>2972</v>
      </c>
      <c r="G813" t="s">
        <v>2971</v>
      </c>
      <c r="H813" t="s">
        <v>2973</v>
      </c>
      <c r="I813">
        <v>2015</v>
      </c>
      <c r="J813" t="s">
        <v>325</v>
      </c>
      <c r="K813"/>
      <c r="L813"/>
      <c r="M813"/>
      <c r="N813"/>
      <c r="O813"/>
      <c r="P813"/>
      <c r="Q813"/>
      <c r="R813"/>
      <c r="S813" t="s">
        <v>99</v>
      </c>
      <c r="T813"/>
      <c r="U813"/>
      <c r="V813"/>
      <c r="W813"/>
      <c r="X813"/>
      <c r="Y813"/>
      <c r="Z813"/>
      <c r="AA813"/>
      <c r="AB813"/>
      <c r="AC813" t="s">
        <v>135</v>
      </c>
      <c r="AI813" t="s">
        <v>88</v>
      </c>
      <c r="AO813" t="s">
        <v>104</v>
      </c>
      <c r="AP813" t="s">
        <v>84</v>
      </c>
      <c r="AQ813" t="s">
        <v>196</v>
      </c>
      <c r="AR813" t="s">
        <v>105</v>
      </c>
      <c r="AS813" t="s">
        <v>87</v>
      </c>
      <c r="AU813" t="s">
        <v>88</v>
      </c>
      <c r="AV813" t="s">
        <v>87</v>
      </c>
      <c r="AX813" t="s">
        <v>88</v>
      </c>
      <c r="AZ813" t="s">
        <v>89</v>
      </c>
      <c r="BA813" t="s">
        <v>89</v>
      </c>
      <c r="BB813" t="s">
        <v>659</v>
      </c>
      <c r="BC813" t="s">
        <v>230</v>
      </c>
      <c r="BD813" t="s">
        <v>137</v>
      </c>
      <c r="BE813" t="s">
        <v>93</v>
      </c>
      <c r="BF813" t="s">
        <v>92</v>
      </c>
      <c r="BG813" t="s">
        <v>93</v>
      </c>
      <c r="BH813" t="s">
        <v>92</v>
      </c>
      <c r="BI813" t="s">
        <v>123</v>
      </c>
      <c r="BJ813" t="s">
        <v>93</v>
      </c>
      <c r="BK813" t="s">
        <v>138</v>
      </c>
      <c r="BL813" t="s">
        <v>138</v>
      </c>
      <c r="BM813" t="s">
        <v>109</v>
      </c>
      <c r="BN813" t="s">
        <v>208</v>
      </c>
      <c r="BO813" t="s">
        <v>78</v>
      </c>
      <c r="BP813" t="s">
        <v>687</v>
      </c>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row>
    <row r="814" spans="2:101">
      <c r="B814">
        <v>1977</v>
      </c>
      <c r="C814" t="s">
        <v>2974</v>
      </c>
      <c r="D814">
        <v>6</v>
      </c>
      <c r="E814" t="s">
        <v>68</v>
      </c>
      <c r="F814" t="s">
        <v>2975</v>
      </c>
      <c r="G814" t="s">
        <v>2974</v>
      </c>
      <c r="H814" t="s">
        <v>2976</v>
      </c>
      <c r="I814">
        <v>2015</v>
      </c>
      <c r="J814" t="s">
        <v>325</v>
      </c>
      <c r="K814"/>
      <c r="L814"/>
      <c r="M814"/>
      <c r="N814"/>
      <c r="O814"/>
      <c r="P814"/>
      <c r="Q814"/>
      <c r="R814"/>
      <c r="S814" t="s">
        <v>99</v>
      </c>
      <c r="T814"/>
      <c r="U814"/>
      <c r="V814"/>
      <c r="W814"/>
      <c r="X814"/>
      <c r="Y814"/>
      <c r="Z814"/>
      <c r="AA814"/>
      <c r="AB814"/>
      <c r="AC814" t="s">
        <v>135</v>
      </c>
      <c r="AI814" t="s">
        <v>88</v>
      </c>
      <c r="AO814" t="s">
        <v>84</v>
      </c>
      <c r="AP814" t="s">
        <v>104</v>
      </c>
      <c r="AQ814" t="s">
        <v>85</v>
      </c>
      <c r="AR814" t="s">
        <v>105</v>
      </c>
      <c r="AS814" t="s">
        <v>87</v>
      </c>
      <c r="AU814" t="s">
        <v>88</v>
      </c>
      <c r="AV814" t="s">
        <v>78</v>
      </c>
      <c r="AW814" t="s">
        <v>106</v>
      </c>
      <c r="AX814" t="s">
        <v>87</v>
      </c>
      <c r="AY814" t="s">
        <v>107</v>
      </c>
      <c r="AZ814" t="s">
        <v>185</v>
      </c>
      <c r="BA814" t="s">
        <v>89</v>
      </c>
      <c r="BB814" t="s">
        <v>659</v>
      </c>
      <c r="BC814" t="s">
        <v>659</v>
      </c>
      <c r="BD814" t="s">
        <v>137</v>
      </c>
      <c r="BE814" t="s">
        <v>92</v>
      </c>
      <c r="BF814" t="s">
        <v>123</v>
      </c>
      <c r="BG814" t="s">
        <v>92</v>
      </c>
      <c r="BH814" t="s">
        <v>92</v>
      </c>
      <c r="BI814" t="s">
        <v>122</v>
      </c>
      <c r="BJ814" t="s">
        <v>92</v>
      </c>
      <c r="BK814" t="s">
        <v>94</v>
      </c>
      <c r="BL814" t="s">
        <v>138</v>
      </c>
      <c r="BM814" t="s">
        <v>691</v>
      </c>
      <c r="BN814" t="s">
        <v>192</v>
      </c>
      <c r="BO814" t="s">
        <v>78</v>
      </c>
      <c r="BP814" t="s">
        <v>687</v>
      </c>
      <c r="BR814" t="s">
        <v>2977</v>
      </c>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row>
    <row r="815" spans="2:101">
      <c r="B815">
        <v>1978</v>
      </c>
      <c r="C815" t="s">
        <v>2978</v>
      </c>
      <c r="D815">
        <v>6</v>
      </c>
      <c r="E815" t="s">
        <v>68</v>
      </c>
      <c r="F815" t="s">
        <v>2979</v>
      </c>
      <c r="G815" t="s">
        <v>2978</v>
      </c>
      <c r="H815" t="s">
        <v>2980</v>
      </c>
      <c r="I815">
        <v>2014</v>
      </c>
      <c r="J815" t="s">
        <v>325</v>
      </c>
      <c r="K815"/>
      <c r="L815"/>
      <c r="M815"/>
      <c r="N815"/>
      <c r="O815"/>
      <c r="P815"/>
      <c r="Q815"/>
      <c r="R815"/>
      <c r="S815" t="s">
        <v>326</v>
      </c>
      <c r="T815"/>
      <c r="U815"/>
      <c r="V815"/>
      <c r="W815"/>
      <c r="X815"/>
      <c r="Y815"/>
      <c r="Z815"/>
      <c r="AA815"/>
      <c r="AB815"/>
      <c r="AC815" t="s">
        <v>135</v>
      </c>
      <c r="AI815" t="s">
        <v>88</v>
      </c>
      <c r="AO815" t="s">
        <v>84</v>
      </c>
      <c r="AP815" t="s">
        <v>104</v>
      </c>
      <c r="AQ815" t="s">
        <v>118</v>
      </c>
      <c r="AR815" t="s">
        <v>169</v>
      </c>
      <c r="AS815" t="s">
        <v>87</v>
      </c>
      <c r="AU815" t="s">
        <v>88</v>
      </c>
      <c r="AV815" t="s">
        <v>78</v>
      </c>
      <c r="AW815" t="s">
        <v>106</v>
      </c>
      <c r="AX815" t="s">
        <v>87</v>
      </c>
      <c r="AY815" t="s">
        <v>229</v>
      </c>
      <c r="AZ815" t="s">
        <v>183</v>
      </c>
      <c r="BA815" t="s">
        <v>89</v>
      </c>
      <c r="BB815" t="s">
        <v>659</v>
      </c>
      <c r="BC815" t="s">
        <v>698</v>
      </c>
      <c r="BD815" t="s">
        <v>137</v>
      </c>
      <c r="BE815" t="s">
        <v>93</v>
      </c>
      <c r="BF815" t="s">
        <v>93</v>
      </c>
      <c r="BG815" t="s">
        <v>93</v>
      </c>
      <c r="BH815" t="s">
        <v>93</v>
      </c>
      <c r="BI815" t="s">
        <v>93</v>
      </c>
      <c r="BJ815" t="s">
        <v>93</v>
      </c>
      <c r="BK815" t="s">
        <v>138</v>
      </c>
      <c r="BL815" t="s">
        <v>138</v>
      </c>
      <c r="BM815" t="s">
        <v>691</v>
      </c>
      <c r="BN815" t="s">
        <v>192</v>
      </c>
      <c r="BO815" t="s">
        <v>78</v>
      </c>
      <c r="BP815" t="s">
        <v>687</v>
      </c>
      <c r="BR815" t="s">
        <v>2981</v>
      </c>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c r="CU815" s="6"/>
      <c r="CV815" s="6"/>
      <c r="CW815" s="6"/>
    </row>
    <row r="816" spans="2:101">
      <c r="B816">
        <v>1981</v>
      </c>
      <c r="C816" t="s">
        <v>2985</v>
      </c>
      <c r="D816">
        <v>6</v>
      </c>
      <c r="E816" t="s">
        <v>68</v>
      </c>
      <c r="F816" t="s">
        <v>2986</v>
      </c>
      <c r="G816" t="s">
        <v>2985</v>
      </c>
      <c r="H816" t="s">
        <v>2987</v>
      </c>
      <c r="I816">
        <v>2015</v>
      </c>
      <c r="J816" t="s">
        <v>325</v>
      </c>
      <c r="K816"/>
      <c r="L816"/>
      <c r="M816"/>
      <c r="N816"/>
      <c r="O816"/>
      <c r="P816"/>
      <c r="Q816"/>
      <c r="R816"/>
      <c r="S816" t="s">
        <v>99</v>
      </c>
      <c r="T816"/>
      <c r="U816"/>
      <c r="V816"/>
      <c r="W816"/>
      <c r="X816"/>
      <c r="Y816"/>
      <c r="Z816"/>
      <c r="AA816"/>
      <c r="AB816"/>
      <c r="AC816" t="s">
        <v>74</v>
      </c>
      <c r="AE816" t="s">
        <v>87</v>
      </c>
      <c r="AF816" t="s">
        <v>100</v>
      </c>
      <c r="AG816" t="s">
        <v>164</v>
      </c>
      <c r="AI816" t="s">
        <v>87</v>
      </c>
      <c r="AJ816" t="s">
        <v>116</v>
      </c>
      <c r="AK816" t="s">
        <v>272</v>
      </c>
      <c r="AN816" t="s">
        <v>657</v>
      </c>
      <c r="AO816" t="s">
        <v>83</v>
      </c>
      <c r="AP816" t="s">
        <v>104</v>
      </c>
      <c r="AQ816" t="s">
        <v>118</v>
      </c>
      <c r="AR816" t="s">
        <v>86</v>
      </c>
      <c r="AS816" t="s">
        <v>87</v>
      </c>
      <c r="AU816" t="s">
        <v>88</v>
      </c>
      <c r="AV816" t="s">
        <v>78</v>
      </c>
      <c r="AW816" t="s">
        <v>119</v>
      </c>
      <c r="AX816" t="s">
        <v>87</v>
      </c>
      <c r="AY816" t="s">
        <v>107</v>
      </c>
      <c r="AZ816" t="s">
        <v>185</v>
      </c>
      <c r="BA816" t="s">
        <v>89</v>
      </c>
      <c r="BB816" t="s">
        <v>773</v>
      </c>
      <c r="BC816" t="s">
        <v>659</v>
      </c>
      <c r="BD816" t="s">
        <v>144</v>
      </c>
      <c r="BE816" t="s">
        <v>93</v>
      </c>
      <c r="BF816" t="s">
        <v>92</v>
      </c>
      <c r="BG816" t="s">
        <v>93</v>
      </c>
      <c r="BH816" t="s">
        <v>93</v>
      </c>
      <c r="BI816" t="s">
        <v>92</v>
      </c>
      <c r="BJ816" t="s">
        <v>93</v>
      </c>
      <c r="BK816" t="s">
        <v>94</v>
      </c>
      <c r="BL816" t="s">
        <v>94</v>
      </c>
      <c r="BM816" t="s">
        <v>691</v>
      </c>
      <c r="BN816" t="s">
        <v>125</v>
      </c>
      <c r="BO816" t="s">
        <v>78</v>
      </c>
      <c r="BP816" t="s">
        <v>660</v>
      </c>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row>
    <row r="817" spans="2:101">
      <c r="B817">
        <v>1982</v>
      </c>
      <c r="C817" t="s">
        <v>2988</v>
      </c>
      <c r="D817">
        <v>6</v>
      </c>
      <c r="E817" t="s">
        <v>68</v>
      </c>
      <c r="F817" t="s">
        <v>2989</v>
      </c>
      <c r="G817" t="s">
        <v>2988</v>
      </c>
      <c r="H817" t="s">
        <v>2990</v>
      </c>
      <c r="I817">
        <v>2013</v>
      </c>
      <c r="J817" t="s">
        <v>459</v>
      </c>
      <c r="K817"/>
      <c r="L817"/>
      <c r="M817"/>
      <c r="N817"/>
      <c r="O817"/>
      <c r="P817"/>
      <c r="Q817"/>
      <c r="R817"/>
      <c r="S817"/>
      <c r="T817" t="s">
        <v>1078</v>
      </c>
      <c r="U817"/>
      <c r="V817"/>
      <c r="W817"/>
      <c r="X817"/>
      <c r="Y817"/>
      <c r="Z817"/>
      <c r="AA817"/>
      <c r="AB817"/>
      <c r="AC817" t="s">
        <v>135</v>
      </c>
      <c r="AI817" t="s">
        <v>88</v>
      </c>
      <c r="AO817" t="s">
        <v>83</v>
      </c>
      <c r="AP817" t="s">
        <v>104</v>
      </c>
      <c r="AQ817" t="s">
        <v>85</v>
      </c>
      <c r="AR817" t="s">
        <v>105</v>
      </c>
      <c r="AS817" t="s">
        <v>78</v>
      </c>
      <c r="AT817" t="s">
        <v>228</v>
      </c>
      <c r="AU817" t="s">
        <v>87</v>
      </c>
      <c r="AV817" t="s">
        <v>78</v>
      </c>
      <c r="AW817" t="s">
        <v>119</v>
      </c>
      <c r="AX817" t="s">
        <v>87</v>
      </c>
      <c r="AY817" t="s">
        <v>107</v>
      </c>
      <c r="AZ817" t="s">
        <v>183</v>
      </c>
      <c r="BA817" t="s">
        <v>183</v>
      </c>
      <c r="BB817" t="s">
        <v>665</v>
      </c>
      <c r="BC817" t="s">
        <v>230</v>
      </c>
      <c r="BD817" t="s">
        <v>144</v>
      </c>
      <c r="BE817" t="s">
        <v>93</v>
      </c>
      <c r="BF817" t="s">
        <v>93</v>
      </c>
      <c r="BG817" t="s">
        <v>93</v>
      </c>
      <c r="BH817" t="s">
        <v>93</v>
      </c>
      <c r="BI817" t="s">
        <v>93</v>
      </c>
      <c r="BJ817" t="s">
        <v>93</v>
      </c>
      <c r="BK817" t="s">
        <v>138</v>
      </c>
      <c r="BL817" t="s">
        <v>138</v>
      </c>
      <c r="BM817" t="s">
        <v>691</v>
      </c>
      <c r="BN817" t="s">
        <v>111</v>
      </c>
      <c r="BO817" t="s">
        <v>78</v>
      </c>
      <c r="BP817" t="s">
        <v>667</v>
      </c>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c r="CU817" s="6"/>
      <c r="CV817" s="6"/>
      <c r="CW817" s="6"/>
    </row>
    <row r="818" spans="2:101">
      <c r="B818">
        <v>1983</v>
      </c>
      <c r="C818" t="s">
        <v>2991</v>
      </c>
      <c r="D818">
        <v>6</v>
      </c>
      <c r="E818" t="s">
        <v>68</v>
      </c>
      <c r="F818" t="s">
        <v>2992</v>
      </c>
      <c r="G818" t="s">
        <v>2991</v>
      </c>
      <c r="H818" t="s">
        <v>2993</v>
      </c>
      <c r="I818">
        <v>2015</v>
      </c>
      <c r="J818" t="s">
        <v>459</v>
      </c>
      <c r="K818"/>
      <c r="L818"/>
      <c r="M818"/>
      <c r="N818"/>
      <c r="O818"/>
      <c r="P818"/>
      <c r="Q818"/>
      <c r="R818"/>
      <c r="S818"/>
      <c r="T818" t="s">
        <v>1078</v>
      </c>
      <c r="U818"/>
      <c r="V818"/>
      <c r="W818"/>
      <c r="X818"/>
      <c r="Y818"/>
      <c r="Z818"/>
      <c r="AA818"/>
      <c r="AB818"/>
      <c r="AC818" t="s">
        <v>74</v>
      </c>
      <c r="AE818" t="s">
        <v>87</v>
      </c>
      <c r="AF818" t="s">
        <v>163</v>
      </c>
      <c r="AG818" t="s">
        <v>101</v>
      </c>
      <c r="AI818" t="s">
        <v>87</v>
      </c>
      <c r="AJ818" t="s">
        <v>116</v>
      </c>
      <c r="AK818" t="s">
        <v>102</v>
      </c>
      <c r="AN818" t="s">
        <v>657</v>
      </c>
      <c r="AO818" t="s">
        <v>104</v>
      </c>
      <c r="AP818" t="s">
        <v>83</v>
      </c>
      <c r="AQ818" t="s">
        <v>85</v>
      </c>
      <c r="AR818" t="s">
        <v>86</v>
      </c>
      <c r="AS818" t="s">
        <v>87</v>
      </c>
      <c r="AU818" t="s">
        <v>88</v>
      </c>
      <c r="AV818" t="s">
        <v>78</v>
      </c>
      <c r="AW818" t="s">
        <v>106</v>
      </c>
      <c r="AX818" t="s">
        <v>87</v>
      </c>
      <c r="AY818" t="s">
        <v>107</v>
      </c>
      <c r="AZ818" t="s">
        <v>89</v>
      </c>
      <c r="BA818" t="s">
        <v>89</v>
      </c>
      <c r="BB818" t="s">
        <v>665</v>
      </c>
      <c r="BC818" t="s">
        <v>698</v>
      </c>
      <c r="BD818" t="s">
        <v>137</v>
      </c>
      <c r="BE818" t="s">
        <v>93</v>
      </c>
      <c r="BF818" t="s">
        <v>93</v>
      </c>
      <c r="BG818" t="s">
        <v>93</v>
      </c>
      <c r="BH818" t="s">
        <v>93</v>
      </c>
      <c r="BI818" t="s">
        <v>92</v>
      </c>
      <c r="BJ818" t="s">
        <v>93</v>
      </c>
      <c r="BK818" t="s">
        <v>94</v>
      </c>
      <c r="BL818" t="s">
        <v>94</v>
      </c>
      <c r="BM818" t="s">
        <v>691</v>
      </c>
      <c r="BN818" t="s">
        <v>111</v>
      </c>
      <c r="BO818" t="s">
        <v>78</v>
      </c>
      <c r="BP818" t="s">
        <v>687</v>
      </c>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row>
    <row r="819" spans="2:101">
      <c r="B819">
        <v>1985</v>
      </c>
      <c r="C819" t="s">
        <v>2994</v>
      </c>
      <c r="D819">
        <v>6</v>
      </c>
      <c r="E819" t="s">
        <v>68</v>
      </c>
      <c r="F819" t="s">
        <v>2995</v>
      </c>
      <c r="G819" t="s">
        <v>2994</v>
      </c>
      <c r="H819" t="s">
        <v>2996</v>
      </c>
      <c r="I819">
        <v>2014</v>
      </c>
      <c r="J819" t="s">
        <v>325</v>
      </c>
      <c r="K819"/>
      <c r="L819"/>
      <c r="M819"/>
      <c r="N819"/>
      <c r="O819"/>
      <c r="P819"/>
      <c r="Q819"/>
      <c r="R819"/>
      <c r="S819" t="s">
        <v>99</v>
      </c>
      <c r="T819"/>
      <c r="U819"/>
      <c r="V819"/>
      <c r="W819"/>
      <c r="X819"/>
      <c r="Y819"/>
      <c r="Z819"/>
      <c r="AA819"/>
      <c r="AB819"/>
      <c r="AC819" t="s">
        <v>135</v>
      </c>
      <c r="AI819" t="s">
        <v>88</v>
      </c>
      <c r="AO819" t="s">
        <v>84</v>
      </c>
      <c r="AP819" t="s">
        <v>83</v>
      </c>
      <c r="AQ819" t="s">
        <v>196</v>
      </c>
      <c r="AR819" t="s">
        <v>169</v>
      </c>
      <c r="AS819" t="s">
        <v>87</v>
      </c>
      <c r="AU819" t="s">
        <v>88</v>
      </c>
      <c r="AV819" t="s">
        <v>78</v>
      </c>
      <c r="AW819" t="s">
        <v>119</v>
      </c>
      <c r="AX819" t="s">
        <v>87</v>
      </c>
      <c r="AY819" t="s">
        <v>107</v>
      </c>
      <c r="AZ819" t="s">
        <v>89</v>
      </c>
      <c r="BA819" t="s">
        <v>89</v>
      </c>
      <c r="BB819" t="s">
        <v>698</v>
      </c>
      <c r="BC819" t="s">
        <v>698</v>
      </c>
      <c r="BD819" t="s">
        <v>137</v>
      </c>
      <c r="BE819" t="s">
        <v>92</v>
      </c>
      <c r="BF819" t="s">
        <v>123</v>
      </c>
      <c r="BG819" t="s">
        <v>93</v>
      </c>
      <c r="BH819" t="s">
        <v>93</v>
      </c>
      <c r="BI819" t="s">
        <v>92</v>
      </c>
      <c r="BJ819" t="s">
        <v>93</v>
      </c>
      <c r="BK819" t="s">
        <v>138</v>
      </c>
      <c r="BL819" t="s">
        <v>94</v>
      </c>
      <c r="BM819" t="s">
        <v>691</v>
      </c>
      <c r="BN819" t="s">
        <v>192</v>
      </c>
      <c r="BO819" t="s">
        <v>78</v>
      </c>
      <c r="BP819" t="s">
        <v>687</v>
      </c>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row>
    <row r="820" spans="2:101">
      <c r="B820">
        <v>1986</v>
      </c>
      <c r="C820" t="s">
        <v>2997</v>
      </c>
      <c r="D820">
        <v>6</v>
      </c>
      <c r="E820" t="s">
        <v>68</v>
      </c>
      <c r="F820" t="s">
        <v>2998</v>
      </c>
      <c r="G820" t="s">
        <v>2997</v>
      </c>
      <c r="H820" t="s">
        <v>2999</v>
      </c>
      <c r="I820">
        <v>2015</v>
      </c>
      <c r="J820" t="s">
        <v>325</v>
      </c>
      <c r="K820"/>
      <c r="L820"/>
      <c r="M820"/>
      <c r="N820"/>
      <c r="O820"/>
      <c r="P820"/>
      <c r="Q820"/>
      <c r="R820"/>
      <c r="S820" t="s">
        <v>99</v>
      </c>
      <c r="T820"/>
      <c r="U820"/>
      <c r="V820"/>
      <c r="W820"/>
      <c r="X820"/>
      <c r="Y820"/>
      <c r="Z820"/>
      <c r="AA820"/>
      <c r="AB820"/>
      <c r="AC820" t="s">
        <v>148</v>
      </c>
      <c r="AE820" t="s">
        <v>75</v>
      </c>
      <c r="AF820" t="s">
        <v>175</v>
      </c>
      <c r="AG820" t="s">
        <v>164</v>
      </c>
      <c r="AI820" t="s">
        <v>87</v>
      </c>
      <c r="AJ820" t="s">
        <v>149</v>
      </c>
      <c r="AK820" t="s">
        <v>272</v>
      </c>
      <c r="AM820" t="s">
        <v>167</v>
      </c>
      <c r="AN820" t="s">
        <v>657</v>
      </c>
      <c r="AO820" t="s">
        <v>83</v>
      </c>
      <c r="AP820" t="s">
        <v>104</v>
      </c>
      <c r="AQ820" t="s">
        <v>85</v>
      </c>
      <c r="AR820" t="s">
        <v>105</v>
      </c>
      <c r="AS820" t="s">
        <v>87</v>
      </c>
      <c r="AU820" t="s">
        <v>88</v>
      </c>
      <c r="AV820" t="s">
        <v>87</v>
      </c>
      <c r="AX820" t="s">
        <v>88</v>
      </c>
      <c r="AZ820" t="s">
        <v>89</v>
      </c>
      <c r="BA820" t="s">
        <v>89</v>
      </c>
      <c r="BB820" t="s">
        <v>659</v>
      </c>
      <c r="BC820" t="s">
        <v>659</v>
      </c>
      <c r="BD820" t="s">
        <v>137</v>
      </c>
      <c r="BE820" t="s">
        <v>92</v>
      </c>
      <c r="BF820" t="s">
        <v>122</v>
      </c>
      <c r="BG820" t="s">
        <v>93</v>
      </c>
      <c r="BH820" t="s">
        <v>93</v>
      </c>
      <c r="BI820" t="s">
        <v>93</v>
      </c>
      <c r="BJ820" t="s">
        <v>93</v>
      </c>
      <c r="BK820" t="s">
        <v>94</v>
      </c>
      <c r="BL820" t="s">
        <v>138</v>
      </c>
      <c r="BM820" t="s">
        <v>109</v>
      </c>
      <c r="BN820" t="s">
        <v>125</v>
      </c>
      <c r="BO820" t="s">
        <v>87</v>
      </c>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row>
    <row r="821" spans="2:101">
      <c r="B821">
        <v>1988</v>
      </c>
      <c r="C821" t="s">
        <v>3000</v>
      </c>
      <c r="D821">
        <v>6</v>
      </c>
      <c r="E821" t="s">
        <v>68</v>
      </c>
      <c r="F821" t="s">
        <v>3001</v>
      </c>
      <c r="G821" t="s">
        <v>3000</v>
      </c>
      <c r="H821" t="s">
        <v>2138</v>
      </c>
      <c r="I821">
        <v>2012</v>
      </c>
      <c r="J821" t="s">
        <v>459</v>
      </c>
      <c r="K821"/>
      <c r="L821"/>
      <c r="M821"/>
      <c r="N821"/>
      <c r="O821"/>
      <c r="P821"/>
      <c r="Q821"/>
      <c r="R821"/>
      <c r="S821"/>
      <c r="T821" t="s">
        <v>1078</v>
      </c>
      <c r="U821"/>
      <c r="V821"/>
      <c r="W821"/>
      <c r="X821"/>
      <c r="Y821"/>
      <c r="Z821"/>
      <c r="AA821"/>
      <c r="AB821"/>
      <c r="AC821" t="s">
        <v>74</v>
      </c>
      <c r="AE821" t="s">
        <v>87</v>
      </c>
      <c r="AF821" t="s">
        <v>175</v>
      </c>
      <c r="AG821" t="s">
        <v>77</v>
      </c>
      <c r="AI821" t="s">
        <v>87</v>
      </c>
      <c r="AJ821" t="s">
        <v>102</v>
      </c>
      <c r="AK821" t="s">
        <v>80</v>
      </c>
      <c r="AN821" t="s">
        <v>657</v>
      </c>
      <c r="AO821" t="s">
        <v>104</v>
      </c>
      <c r="AP821" t="s">
        <v>104</v>
      </c>
      <c r="AQ821" t="s">
        <v>85</v>
      </c>
      <c r="AR821" t="s">
        <v>86</v>
      </c>
      <c r="AS821" t="s">
        <v>87</v>
      </c>
      <c r="AU821" t="s">
        <v>88</v>
      </c>
      <c r="AV821" t="s">
        <v>78</v>
      </c>
      <c r="AW821" t="s">
        <v>106</v>
      </c>
      <c r="AX821" t="s">
        <v>87</v>
      </c>
      <c r="AY821" t="s">
        <v>107</v>
      </c>
      <c r="AZ821" t="s">
        <v>89</v>
      </c>
      <c r="BA821" t="s">
        <v>89</v>
      </c>
      <c r="BB821" t="s">
        <v>698</v>
      </c>
      <c r="BC821" t="s">
        <v>659</v>
      </c>
      <c r="BD821" t="s">
        <v>144</v>
      </c>
      <c r="BE821" t="s">
        <v>92</v>
      </c>
      <c r="BF821" t="s">
        <v>92</v>
      </c>
      <c r="BG821" t="s">
        <v>92</v>
      </c>
      <c r="BH821" t="s">
        <v>92</v>
      </c>
      <c r="BI821" t="s">
        <v>123</v>
      </c>
      <c r="BJ821" t="s">
        <v>92</v>
      </c>
      <c r="BK821" t="s">
        <v>124</v>
      </c>
      <c r="BL821" t="s">
        <v>124</v>
      </c>
      <c r="BM821" t="s">
        <v>691</v>
      </c>
      <c r="BN821" t="s">
        <v>208</v>
      </c>
      <c r="BO821" t="s">
        <v>78</v>
      </c>
      <c r="BP821" t="s">
        <v>677</v>
      </c>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row>
    <row r="822" spans="2:101">
      <c r="B822">
        <v>1989</v>
      </c>
      <c r="C822" t="s">
        <v>3002</v>
      </c>
      <c r="D822">
        <v>6</v>
      </c>
      <c r="E822" t="s">
        <v>68</v>
      </c>
      <c r="F822" t="s">
        <v>3003</v>
      </c>
      <c r="G822" t="s">
        <v>3002</v>
      </c>
      <c r="H822" t="s">
        <v>3004</v>
      </c>
      <c r="I822">
        <v>2015</v>
      </c>
      <c r="J822" t="s">
        <v>325</v>
      </c>
      <c r="K822"/>
      <c r="L822"/>
      <c r="M822"/>
      <c r="N822"/>
      <c r="O822"/>
      <c r="P822"/>
      <c r="Q822"/>
      <c r="R822"/>
      <c r="S822" t="s">
        <v>99</v>
      </c>
      <c r="T822"/>
      <c r="U822"/>
      <c r="V822"/>
      <c r="W822"/>
      <c r="X822"/>
      <c r="Y822"/>
      <c r="Z822"/>
      <c r="AA822"/>
      <c r="AB822"/>
      <c r="AC822" t="s">
        <v>135</v>
      </c>
      <c r="AI822" t="s">
        <v>88</v>
      </c>
      <c r="AO822" t="s">
        <v>83</v>
      </c>
      <c r="AP822" t="s">
        <v>104</v>
      </c>
      <c r="AQ822" t="s">
        <v>176</v>
      </c>
      <c r="AR822" t="s">
        <v>86</v>
      </c>
      <c r="AS822" t="s">
        <v>87</v>
      </c>
      <c r="AU822" t="s">
        <v>88</v>
      </c>
      <c r="AV822" t="s">
        <v>78</v>
      </c>
      <c r="AW822" t="s">
        <v>106</v>
      </c>
      <c r="AX822" t="s">
        <v>87</v>
      </c>
      <c r="AY822" t="s">
        <v>107</v>
      </c>
      <c r="AZ822" t="s">
        <v>89</v>
      </c>
      <c r="BA822" t="s">
        <v>89</v>
      </c>
      <c r="BB822" t="s">
        <v>102</v>
      </c>
      <c r="BC822" t="s">
        <v>665</v>
      </c>
      <c r="BD822" t="s">
        <v>137</v>
      </c>
      <c r="BE822" t="s">
        <v>93</v>
      </c>
      <c r="BF822" t="s">
        <v>123</v>
      </c>
      <c r="BG822" t="s">
        <v>92</v>
      </c>
      <c r="BH822" t="s">
        <v>93</v>
      </c>
      <c r="BI822" t="s">
        <v>122</v>
      </c>
      <c r="BJ822" t="s">
        <v>93</v>
      </c>
      <c r="BK822" t="s">
        <v>94</v>
      </c>
      <c r="BL822" t="s">
        <v>138</v>
      </c>
      <c r="BM822" t="s">
        <v>691</v>
      </c>
      <c r="BN822" t="s">
        <v>111</v>
      </c>
      <c r="BO822" t="s">
        <v>78</v>
      </c>
      <c r="BP822" t="s">
        <v>156</v>
      </c>
      <c r="BQ822" t="s">
        <v>3005</v>
      </c>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row>
    <row r="823" spans="2:101">
      <c r="B823">
        <v>1990</v>
      </c>
      <c r="C823" t="s">
        <v>3006</v>
      </c>
      <c r="D823">
        <v>6</v>
      </c>
      <c r="E823" t="s">
        <v>68</v>
      </c>
      <c r="F823" t="s">
        <v>3007</v>
      </c>
      <c r="G823" t="s">
        <v>3006</v>
      </c>
      <c r="H823" t="s">
        <v>3008</v>
      </c>
      <c r="I823">
        <v>2014</v>
      </c>
      <c r="J823" t="s">
        <v>459</v>
      </c>
      <c r="K823"/>
      <c r="L823"/>
      <c r="M823"/>
      <c r="N823"/>
      <c r="O823"/>
      <c r="P823"/>
      <c r="Q823"/>
      <c r="R823"/>
      <c r="S823"/>
      <c r="T823" t="s">
        <v>1078</v>
      </c>
      <c r="U823"/>
      <c r="V823"/>
      <c r="W823"/>
      <c r="X823"/>
      <c r="Y823"/>
      <c r="Z823"/>
      <c r="AA823"/>
      <c r="AB823"/>
      <c r="AC823" t="s">
        <v>135</v>
      </c>
      <c r="AI823" t="s">
        <v>88</v>
      </c>
      <c r="AO823" t="s">
        <v>84</v>
      </c>
      <c r="AP823" t="s">
        <v>104</v>
      </c>
      <c r="AQ823" t="s">
        <v>85</v>
      </c>
      <c r="AR823" t="s">
        <v>86</v>
      </c>
      <c r="AS823" t="s">
        <v>87</v>
      </c>
      <c r="AU823" t="s">
        <v>88</v>
      </c>
      <c r="AV823" t="s">
        <v>78</v>
      </c>
      <c r="AW823" t="s">
        <v>106</v>
      </c>
      <c r="AX823" t="s">
        <v>87</v>
      </c>
      <c r="AY823" t="s">
        <v>107</v>
      </c>
      <c r="AZ823" t="s">
        <v>89</v>
      </c>
      <c r="BA823" t="s">
        <v>89</v>
      </c>
      <c r="BB823" t="s">
        <v>230</v>
      </c>
      <c r="BC823" t="s">
        <v>698</v>
      </c>
      <c r="BD823" t="s">
        <v>137</v>
      </c>
      <c r="BE823" t="s">
        <v>93</v>
      </c>
      <c r="BF823" t="s">
        <v>123</v>
      </c>
      <c r="BG823" t="s">
        <v>123</v>
      </c>
      <c r="BH823" t="s">
        <v>123</v>
      </c>
      <c r="BI823" t="s">
        <v>122</v>
      </c>
      <c r="BJ823" t="s">
        <v>123</v>
      </c>
      <c r="BK823" t="s">
        <v>94</v>
      </c>
      <c r="BL823" t="s">
        <v>138</v>
      </c>
      <c r="BM823" t="s">
        <v>691</v>
      </c>
      <c r="BN823" t="s">
        <v>192</v>
      </c>
      <c r="BO823" t="s">
        <v>78</v>
      </c>
      <c r="BP823" t="s">
        <v>677</v>
      </c>
      <c r="BR823" t="s">
        <v>3009</v>
      </c>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row>
    <row r="824" spans="2:101">
      <c r="B824">
        <v>1991</v>
      </c>
      <c r="C824" t="s">
        <v>3010</v>
      </c>
      <c r="D824">
        <v>6</v>
      </c>
      <c r="E824" t="s">
        <v>68</v>
      </c>
      <c r="F824" t="s">
        <v>3011</v>
      </c>
      <c r="G824" t="s">
        <v>3010</v>
      </c>
      <c r="H824" t="s">
        <v>3012</v>
      </c>
      <c r="I824">
        <v>2015</v>
      </c>
      <c r="J824" t="s">
        <v>459</v>
      </c>
      <c r="K824"/>
      <c r="L824"/>
      <c r="M824"/>
      <c r="N824"/>
      <c r="O824"/>
      <c r="P824"/>
      <c r="Q824"/>
      <c r="R824"/>
      <c r="S824"/>
      <c r="T824" t="s">
        <v>1078</v>
      </c>
      <c r="U824"/>
      <c r="V824"/>
      <c r="W824"/>
      <c r="X824"/>
      <c r="Y824"/>
      <c r="Z824"/>
      <c r="AA824"/>
      <c r="AB824"/>
      <c r="AC824" t="s">
        <v>127</v>
      </c>
      <c r="AI824" t="s">
        <v>88</v>
      </c>
      <c r="AO824" t="s">
        <v>104</v>
      </c>
      <c r="AP824" t="s">
        <v>104</v>
      </c>
      <c r="AQ824" t="s">
        <v>85</v>
      </c>
      <c r="AR824" t="s">
        <v>105</v>
      </c>
      <c r="AS824" t="s">
        <v>87</v>
      </c>
      <c r="AU824" t="s">
        <v>88</v>
      </c>
      <c r="AV824" t="s">
        <v>87</v>
      </c>
      <c r="AX824" t="s">
        <v>88</v>
      </c>
      <c r="AZ824" t="s">
        <v>183</v>
      </c>
      <c r="BA824" t="s">
        <v>89</v>
      </c>
      <c r="BB824" t="s">
        <v>665</v>
      </c>
      <c r="BC824" t="s">
        <v>659</v>
      </c>
      <c r="BD824" t="s">
        <v>144</v>
      </c>
      <c r="BE824" t="s">
        <v>92</v>
      </c>
      <c r="BF824" t="s">
        <v>92</v>
      </c>
      <c r="BG824" t="s">
        <v>93</v>
      </c>
      <c r="BH824" t="s">
        <v>93</v>
      </c>
      <c r="BI824" t="s">
        <v>92</v>
      </c>
      <c r="BJ824" t="s">
        <v>93</v>
      </c>
      <c r="BK824" t="s">
        <v>94</v>
      </c>
      <c r="BL824" t="s">
        <v>94</v>
      </c>
      <c r="BM824" t="s">
        <v>109</v>
      </c>
      <c r="BN824" t="s">
        <v>177</v>
      </c>
      <c r="BO824" t="s">
        <v>78</v>
      </c>
      <c r="BP824" t="s">
        <v>687</v>
      </c>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row>
    <row r="825" spans="2:101">
      <c r="B825">
        <v>1992</v>
      </c>
      <c r="C825" t="s">
        <v>3013</v>
      </c>
      <c r="D825">
        <v>6</v>
      </c>
      <c r="E825" t="s">
        <v>68</v>
      </c>
      <c r="F825" t="s">
        <v>3014</v>
      </c>
      <c r="G825" t="s">
        <v>3013</v>
      </c>
      <c r="H825" t="s">
        <v>3015</v>
      </c>
      <c r="I825">
        <v>2013</v>
      </c>
      <c r="J825" t="s">
        <v>325</v>
      </c>
      <c r="K825"/>
      <c r="L825"/>
      <c r="M825"/>
      <c r="N825"/>
      <c r="O825"/>
      <c r="P825"/>
      <c r="Q825"/>
      <c r="R825"/>
      <c r="S825" t="s">
        <v>99</v>
      </c>
      <c r="T825"/>
      <c r="U825"/>
      <c r="V825"/>
      <c r="W825"/>
      <c r="X825"/>
      <c r="Y825"/>
      <c r="Z825"/>
      <c r="AA825"/>
      <c r="AB825"/>
      <c r="AC825" t="s">
        <v>74</v>
      </c>
      <c r="AE825" t="s">
        <v>87</v>
      </c>
      <c r="AF825" t="s">
        <v>100</v>
      </c>
      <c r="AG825" t="s">
        <v>101</v>
      </c>
      <c r="AI825" t="s">
        <v>87</v>
      </c>
      <c r="AJ825" t="s">
        <v>102</v>
      </c>
      <c r="AK825" t="s">
        <v>103</v>
      </c>
      <c r="AN825" t="s">
        <v>657</v>
      </c>
      <c r="AO825" t="s">
        <v>104</v>
      </c>
      <c r="AP825" t="s">
        <v>104</v>
      </c>
      <c r="AQ825" t="s">
        <v>85</v>
      </c>
      <c r="AR825" t="s">
        <v>169</v>
      </c>
      <c r="AS825" t="s">
        <v>87</v>
      </c>
      <c r="AU825" t="s">
        <v>88</v>
      </c>
      <c r="AV825" t="s">
        <v>78</v>
      </c>
      <c r="AW825" t="s">
        <v>119</v>
      </c>
      <c r="AX825" t="s">
        <v>87</v>
      </c>
      <c r="AY825" t="s">
        <v>107</v>
      </c>
      <c r="AZ825" t="s">
        <v>89</v>
      </c>
      <c r="BA825" t="s">
        <v>89</v>
      </c>
      <c r="BB825" t="s">
        <v>659</v>
      </c>
      <c r="BC825" t="s">
        <v>665</v>
      </c>
      <c r="BD825" t="s">
        <v>137</v>
      </c>
      <c r="BE825" t="s">
        <v>92</v>
      </c>
      <c r="BF825" t="s">
        <v>92</v>
      </c>
      <c r="BG825" t="s">
        <v>92</v>
      </c>
      <c r="BH825" t="s">
        <v>92</v>
      </c>
      <c r="BI825" t="s">
        <v>92</v>
      </c>
      <c r="BJ825" t="s">
        <v>92</v>
      </c>
      <c r="BK825" t="s">
        <v>94</v>
      </c>
      <c r="BL825" t="s">
        <v>94</v>
      </c>
      <c r="BM825" t="s">
        <v>691</v>
      </c>
      <c r="BN825" t="s">
        <v>111</v>
      </c>
      <c r="BO825" t="s">
        <v>78</v>
      </c>
      <c r="BP825" t="s">
        <v>687</v>
      </c>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row>
    <row r="826" spans="2:101">
      <c r="B826">
        <v>1994</v>
      </c>
      <c r="C826" t="s">
        <v>3016</v>
      </c>
      <c r="D826">
        <v>6</v>
      </c>
      <c r="E826" t="s">
        <v>68</v>
      </c>
      <c r="F826" t="s">
        <v>3017</v>
      </c>
      <c r="G826" t="s">
        <v>3016</v>
      </c>
      <c r="H826" t="s">
        <v>3018</v>
      </c>
      <c r="I826">
        <v>2015</v>
      </c>
      <c r="J826" t="s">
        <v>325</v>
      </c>
      <c r="K826"/>
      <c r="L826"/>
      <c r="M826"/>
      <c r="N826"/>
      <c r="O826"/>
      <c r="P826"/>
      <c r="Q826"/>
      <c r="R826"/>
      <c r="S826" t="s">
        <v>99</v>
      </c>
      <c r="T826"/>
      <c r="U826"/>
      <c r="V826"/>
      <c r="W826"/>
      <c r="X826"/>
      <c r="Y826"/>
      <c r="Z826"/>
      <c r="AA826"/>
      <c r="AB826"/>
      <c r="AC826" t="s">
        <v>135</v>
      </c>
      <c r="AI826" t="s">
        <v>88</v>
      </c>
      <c r="AO826" t="s">
        <v>84</v>
      </c>
      <c r="AP826" t="s">
        <v>83</v>
      </c>
      <c r="AQ826" t="s">
        <v>85</v>
      </c>
      <c r="AR826" t="s">
        <v>105</v>
      </c>
      <c r="AS826" t="s">
        <v>87</v>
      </c>
      <c r="AU826" t="s">
        <v>88</v>
      </c>
      <c r="AV826" t="s">
        <v>78</v>
      </c>
      <c r="AW826" t="s">
        <v>106</v>
      </c>
      <c r="AX826" t="s">
        <v>87</v>
      </c>
      <c r="AY826" t="s">
        <v>107</v>
      </c>
      <c r="AZ826" t="s">
        <v>89</v>
      </c>
      <c r="BA826" t="s">
        <v>89</v>
      </c>
      <c r="BB826" t="s">
        <v>659</v>
      </c>
      <c r="BC826" t="s">
        <v>659</v>
      </c>
      <c r="BD826" t="s">
        <v>137</v>
      </c>
      <c r="BE826" t="s">
        <v>92</v>
      </c>
      <c r="BF826" t="s">
        <v>122</v>
      </c>
      <c r="BG826" t="s">
        <v>93</v>
      </c>
      <c r="BH826" t="s">
        <v>93</v>
      </c>
      <c r="BI826" t="s">
        <v>123</v>
      </c>
      <c r="BJ826" t="s">
        <v>93</v>
      </c>
      <c r="BK826" t="s">
        <v>94</v>
      </c>
      <c r="BL826" t="s">
        <v>138</v>
      </c>
      <c r="BM826" t="s">
        <v>109</v>
      </c>
      <c r="BN826" t="s">
        <v>192</v>
      </c>
      <c r="BO826" t="s">
        <v>78</v>
      </c>
      <c r="BP826" t="s">
        <v>660</v>
      </c>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row>
    <row r="827" spans="2:101">
      <c r="B827">
        <v>1998</v>
      </c>
      <c r="C827" t="s">
        <v>3019</v>
      </c>
      <c r="D827">
        <v>6</v>
      </c>
      <c r="E827" t="s">
        <v>68</v>
      </c>
      <c r="F827" t="s">
        <v>3020</v>
      </c>
      <c r="G827" t="s">
        <v>3019</v>
      </c>
      <c r="H827" t="s">
        <v>3021</v>
      </c>
      <c r="I827">
        <v>2015</v>
      </c>
      <c r="J827" t="s">
        <v>325</v>
      </c>
      <c r="K827"/>
      <c r="L827"/>
      <c r="M827"/>
      <c r="N827"/>
      <c r="O827"/>
      <c r="P827"/>
      <c r="Q827"/>
      <c r="R827"/>
      <c r="S827" t="s">
        <v>99</v>
      </c>
      <c r="T827"/>
      <c r="U827"/>
      <c r="V827"/>
      <c r="W827"/>
      <c r="X827"/>
      <c r="Y827"/>
      <c r="Z827"/>
      <c r="AA827"/>
      <c r="AB827"/>
      <c r="AC827" t="s">
        <v>135</v>
      </c>
      <c r="AI827" t="s">
        <v>88</v>
      </c>
      <c r="AO827" t="s">
        <v>136</v>
      </c>
      <c r="AP827" t="s">
        <v>83</v>
      </c>
      <c r="AQ827" t="s">
        <v>118</v>
      </c>
      <c r="AR827" t="s">
        <v>105</v>
      </c>
      <c r="AS827" t="s">
        <v>87</v>
      </c>
      <c r="AU827" t="s">
        <v>88</v>
      </c>
      <c r="AV827" t="s">
        <v>78</v>
      </c>
      <c r="AW827" t="s">
        <v>106</v>
      </c>
      <c r="AX827" t="s">
        <v>87</v>
      </c>
      <c r="AY827" t="s">
        <v>107</v>
      </c>
      <c r="AZ827" t="s">
        <v>89</v>
      </c>
      <c r="BA827" t="s">
        <v>89</v>
      </c>
      <c r="BB827" t="s">
        <v>230</v>
      </c>
      <c r="BC827" t="s">
        <v>230</v>
      </c>
      <c r="BD827" t="s">
        <v>137</v>
      </c>
      <c r="BE827" t="s">
        <v>93</v>
      </c>
      <c r="BF827" t="s">
        <v>92</v>
      </c>
      <c r="BG827" t="s">
        <v>93</v>
      </c>
      <c r="BH827" t="s">
        <v>93</v>
      </c>
      <c r="BI827" t="s">
        <v>93</v>
      </c>
      <c r="BJ827" t="s">
        <v>93</v>
      </c>
      <c r="BK827" t="s">
        <v>94</v>
      </c>
      <c r="BL827" t="s">
        <v>94</v>
      </c>
      <c r="BM827" t="s">
        <v>691</v>
      </c>
      <c r="BN827" t="s">
        <v>102</v>
      </c>
      <c r="BO827" t="s">
        <v>78</v>
      </c>
      <c r="BP827" t="s">
        <v>687</v>
      </c>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row>
    <row r="828" spans="2:101">
      <c r="B828">
        <v>1999</v>
      </c>
      <c r="C828" t="s">
        <v>3022</v>
      </c>
      <c r="D828">
        <v>6</v>
      </c>
      <c r="E828" t="s">
        <v>68</v>
      </c>
      <c r="F828" t="s">
        <v>3023</v>
      </c>
      <c r="G828" t="s">
        <v>3022</v>
      </c>
      <c r="H828" t="s">
        <v>3024</v>
      </c>
      <c r="I828">
        <v>2013</v>
      </c>
      <c r="J828" t="s">
        <v>459</v>
      </c>
      <c r="K828"/>
      <c r="L828"/>
      <c r="M828"/>
      <c r="N828"/>
      <c r="O828"/>
      <c r="P828"/>
      <c r="Q828"/>
      <c r="R828"/>
      <c r="S828"/>
      <c r="T828" t="s">
        <v>1078</v>
      </c>
      <c r="U828"/>
      <c r="V828"/>
      <c r="W828"/>
      <c r="X828"/>
      <c r="Y828"/>
      <c r="Z828"/>
      <c r="AA828"/>
      <c r="AB828"/>
      <c r="AC828" t="s">
        <v>74</v>
      </c>
      <c r="AE828" t="s">
        <v>162</v>
      </c>
      <c r="AF828" t="s">
        <v>76</v>
      </c>
      <c r="AG828" t="s">
        <v>77</v>
      </c>
      <c r="AI828" t="s">
        <v>78</v>
      </c>
      <c r="AJ828" t="s">
        <v>79</v>
      </c>
      <c r="AK828" t="s">
        <v>80</v>
      </c>
      <c r="AM828" t="s">
        <v>81</v>
      </c>
      <c r="AN828" t="s">
        <v>739</v>
      </c>
      <c r="AO828" t="s">
        <v>83</v>
      </c>
      <c r="AP828" t="s">
        <v>104</v>
      </c>
      <c r="AQ828" t="s">
        <v>85</v>
      </c>
      <c r="AR828" t="s">
        <v>105</v>
      </c>
      <c r="AS828" t="s">
        <v>87</v>
      </c>
      <c r="AU828" t="s">
        <v>88</v>
      </c>
      <c r="AV828" t="s">
        <v>87</v>
      </c>
      <c r="AX828" t="s">
        <v>88</v>
      </c>
      <c r="AZ828" t="s">
        <v>89</v>
      </c>
      <c r="BA828" t="s">
        <v>89</v>
      </c>
      <c r="BB828" t="s">
        <v>659</v>
      </c>
      <c r="BC828" t="s">
        <v>658</v>
      </c>
      <c r="BD828" t="s">
        <v>91</v>
      </c>
      <c r="BE828" t="s">
        <v>93</v>
      </c>
      <c r="BF828" t="s">
        <v>93</v>
      </c>
      <c r="BG828" t="s">
        <v>93</v>
      </c>
      <c r="BH828" t="s">
        <v>93</v>
      </c>
      <c r="BI828" t="s">
        <v>123</v>
      </c>
      <c r="BJ828" t="s">
        <v>93</v>
      </c>
      <c r="BK828" t="s">
        <v>138</v>
      </c>
      <c r="BL828" t="s">
        <v>138</v>
      </c>
      <c r="BM828" t="s">
        <v>691</v>
      </c>
      <c r="BN828" t="s">
        <v>139</v>
      </c>
      <c r="BO828" t="s">
        <v>78</v>
      </c>
      <c r="BP828" t="s">
        <v>687</v>
      </c>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row>
    <row r="829" spans="2:101">
      <c r="B829">
        <v>2001</v>
      </c>
      <c r="C829" t="s">
        <v>3025</v>
      </c>
      <c r="D829">
        <v>6</v>
      </c>
      <c r="E829" t="s">
        <v>68</v>
      </c>
      <c r="F829" t="s">
        <v>3026</v>
      </c>
      <c r="G829" t="s">
        <v>3025</v>
      </c>
      <c r="H829" t="s">
        <v>3027</v>
      </c>
      <c r="I829">
        <v>2013</v>
      </c>
      <c r="J829" t="s">
        <v>459</v>
      </c>
      <c r="K829"/>
      <c r="L829"/>
      <c r="M829"/>
      <c r="N829"/>
      <c r="O829"/>
      <c r="P829"/>
      <c r="Q829"/>
      <c r="R829"/>
      <c r="S829"/>
      <c r="T829" t="s">
        <v>96</v>
      </c>
      <c r="U829"/>
      <c r="V829"/>
      <c r="W829"/>
      <c r="X829"/>
      <c r="Y829"/>
      <c r="Z829"/>
      <c r="AA829"/>
      <c r="AB829"/>
      <c r="AC829" t="s">
        <v>148</v>
      </c>
      <c r="AE829" t="s">
        <v>162</v>
      </c>
      <c r="AF829" t="s">
        <v>175</v>
      </c>
      <c r="AG829" t="s">
        <v>164</v>
      </c>
      <c r="AI829" t="s">
        <v>87</v>
      </c>
      <c r="AJ829" t="s">
        <v>165</v>
      </c>
      <c r="AK829" t="s">
        <v>80</v>
      </c>
      <c r="AM829" t="s">
        <v>81</v>
      </c>
      <c r="AN829" t="s">
        <v>705</v>
      </c>
      <c r="AO829" t="s">
        <v>83</v>
      </c>
      <c r="AP829" t="s">
        <v>83</v>
      </c>
      <c r="AQ829" t="s">
        <v>196</v>
      </c>
      <c r="AR829" t="s">
        <v>105</v>
      </c>
      <c r="AS829" t="s">
        <v>87</v>
      </c>
      <c r="AU829" t="s">
        <v>88</v>
      </c>
      <c r="AV829" t="s">
        <v>87</v>
      </c>
      <c r="AX829" t="s">
        <v>88</v>
      </c>
      <c r="AZ829" t="s">
        <v>89</v>
      </c>
      <c r="BA829" t="s">
        <v>89</v>
      </c>
      <c r="BB829" t="s">
        <v>659</v>
      </c>
      <c r="BC829" t="s">
        <v>658</v>
      </c>
      <c r="BD829" t="s">
        <v>144</v>
      </c>
      <c r="BE829" t="s">
        <v>93</v>
      </c>
      <c r="BF829" t="s">
        <v>122</v>
      </c>
      <c r="BG829" t="s">
        <v>93</v>
      </c>
      <c r="BH829" t="s">
        <v>93</v>
      </c>
      <c r="BI829" t="s">
        <v>123</v>
      </c>
      <c r="BJ829" t="s">
        <v>93</v>
      </c>
      <c r="BK829" t="s">
        <v>138</v>
      </c>
      <c r="BL829" t="s">
        <v>138</v>
      </c>
      <c r="BM829" t="s">
        <v>109</v>
      </c>
      <c r="BN829" t="s">
        <v>177</v>
      </c>
      <c r="BO829" t="s">
        <v>78</v>
      </c>
      <c r="BP829" t="s">
        <v>677</v>
      </c>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row>
    <row r="830" spans="2:101">
      <c r="B830">
        <v>2002</v>
      </c>
      <c r="C830" t="s">
        <v>3028</v>
      </c>
      <c r="D830">
        <v>6</v>
      </c>
      <c r="E830" t="s">
        <v>68</v>
      </c>
      <c r="F830" t="s">
        <v>3029</v>
      </c>
      <c r="G830" t="s">
        <v>3028</v>
      </c>
      <c r="H830" t="s">
        <v>3030</v>
      </c>
      <c r="I830">
        <v>2014</v>
      </c>
      <c r="J830" t="s">
        <v>459</v>
      </c>
      <c r="K830"/>
      <c r="L830"/>
      <c r="M830"/>
      <c r="N830"/>
      <c r="O830"/>
      <c r="P830"/>
      <c r="Q830"/>
      <c r="R830"/>
      <c r="S830"/>
      <c r="T830" t="s">
        <v>96</v>
      </c>
      <c r="U830"/>
      <c r="V830"/>
      <c r="W830"/>
      <c r="X830"/>
      <c r="Y830"/>
      <c r="Z830"/>
      <c r="AA830"/>
      <c r="AB830"/>
      <c r="AC830" t="s">
        <v>74</v>
      </c>
      <c r="AE830" t="s">
        <v>87</v>
      </c>
      <c r="AF830" t="s">
        <v>76</v>
      </c>
      <c r="AG830" t="s">
        <v>156</v>
      </c>
      <c r="AH830" t="s">
        <v>3031</v>
      </c>
      <c r="AI830" t="s">
        <v>87</v>
      </c>
      <c r="AJ830" t="s">
        <v>116</v>
      </c>
      <c r="AK830" t="s">
        <v>103</v>
      </c>
      <c r="AN830" t="s">
        <v>739</v>
      </c>
      <c r="AO830" t="s">
        <v>83</v>
      </c>
      <c r="AP830" t="s">
        <v>104</v>
      </c>
      <c r="AQ830" t="s">
        <v>85</v>
      </c>
      <c r="AR830" t="s">
        <v>86</v>
      </c>
      <c r="AS830" t="s">
        <v>87</v>
      </c>
      <c r="AU830" t="s">
        <v>88</v>
      </c>
      <c r="AV830" t="s">
        <v>78</v>
      </c>
      <c r="AW830" t="s">
        <v>119</v>
      </c>
      <c r="AX830" t="s">
        <v>87</v>
      </c>
      <c r="AY830" t="s">
        <v>107</v>
      </c>
      <c r="AZ830" t="s">
        <v>89</v>
      </c>
      <c r="BA830" t="s">
        <v>89</v>
      </c>
      <c r="BB830" t="s">
        <v>665</v>
      </c>
      <c r="BC830" t="s">
        <v>659</v>
      </c>
      <c r="BD830" t="s">
        <v>137</v>
      </c>
      <c r="BE830" t="s">
        <v>93</v>
      </c>
      <c r="BF830" t="s">
        <v>93</v>
      </c>
      <c r="BG830" t="s">
        <v>92</v>
      </c>
      <c r="BH830" t="s">
        <v>92</v>
      </c>
      <c r="BI830" t="s">
        <v>123</v>
      </c>
      <c r="BJ830" t="s">
        <v>93</v>
      </c>
      <c r="BK830" t="s">
        <v>94</v>
      </c>
      <c r="BL830" t="s">
        <v>138</v>
      </c>
      <c r="BM830" t="s">
        <v>691</v>
      </c>
      <c r="BN830" t="s">
        <v>125</v>
      </c>
      <c r="BO830" t="s">
        <v>78</v>
      </c>
      <c r="BP830" t="s">
        <v>687</v>
      </c>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row>
    <row r="831" spans="2:101">
      <c r="B831">
        <v>2003</v>
      </c>
      <c r="C831" t="s">
        <v>3032</v>
      </c>
      <c r="D831">
        <v>6</v>
      </c>
      <c r="E831" t="s">
        <v>68</v>
      </c>
      <c r="F831" t="s">
        <v>3033</v>
      </c>
      <c r="G831" t="s">
        <v>3032</v>
      </c>
      <c r="H831" t="s">
        <v>3034</v>
      </c>
      <c r="I831">
        <v>2014</v>
      </c>
      <c r="J831" t="s">
        <v>325</v>
      </c>
      <c r="K831"/>
      <c r="L831"/>
      <c r="M831"/>
      <c r="N831"/>
      <c r="O831"/>
      <c r="P831"/>
      <c r="Q831"/>
      <c r="R831"/>
      <c r="S831" t="s">
        <v>326</v>
      </c>
      <c r="T831"/>
      <c r="U831"/>
      <c r="V831"/>
      <c r="W831"/>
      <c r="X831"/>
      <c r="Y831"/>
      <c r="Z831"/>
      <c r="AA831"/>
      <c r="AB831"/>
      <c r="AC831" t="s">
        <v>74</v>
      </c>
      <c r="AE831" t="s">
        <v>87</v>
      </c>
      <c r="AF831" t="s">
        <v>100</v>
      </c>
      <c r="AG831" t="s">
        <v>164</v>
      </c>
      <c r="AI831" t="s">
        <v>78</v>
      </c>
      <c r="AJ831" t="s">
        <v>116</v>
      </c>
      <c r="AK831" t="s">
        <v>166</v>
      </c>
      <c r="AN831" t="s">
        <v>657</v>
      </c>
      <c r="AO831" t="s">
        <v>83</v>
      </c>
      <c r="AP831" t="s">
        <v>83</v>
      </c>
      <c r="AQ831" t="s">
        <v>85</v>
      </c>
      <c r="AR831" t="s">
        <v>169</v>
      </c>
      <c r="AS831" t="s">
        <v>87</v>
      </c>
      <c r="AU831" t="s">
        <v>88</v>
      </c>
      <c r="AV831" t="s">
        <v>87</v>
      </c>
      <c r="AX831" t="s">
        <v>88</v>
      </c>
      <c r="AZ831" t="s">
        <v>89</v>
      </c>
      <c r="BA831" t="s">
        <v>89</v>
      </c>
      <c r="BB831" t="s">
        <v>658</v>
      </c>
      <c r="BC831" t="s">
        <v>659</v>
      </c>
      <c r="BD831" t="s">
        <v>144</v>
      </c>
      <c r="BE831" t="s">
        <v>93</v>
      </c>
      <c r="BF831" t="s">
        <v>92</v>
      </c>
      <c r="BG831" t="s">
        <v>93</v>
      </c>
      <c r="BH831" t="s">
        <v>93</v>
      </c>
      <c r="BI831" t="s">
        <v>93</v>
      </c>
      <c r="BJ831" t="s">
        <v>93</v>
      </c>
      <c r="BK831" t="s">
        <v>94</v>
      </c>
      <c r="BL831" t="s">
        <v>94</v>
      </c>
      <c r="BM831" t="s">
        <v>109</v>
      </c>
      <c r="BN831" t="s">
        <v>177</v>
      </c>
      <c r="BO831" t="s">
        <v>78</v>
      </c>
      <c r="BP831" t="s">
        <v>677</v>
      </c>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row>
    <row r="832" spans="2:101">
      <c r="B832">
        <v>2009</v>
      </c>
      <c r="C832" t="s">
        <v>3035</v>
      </c>
      <c r="D832">
        <v>6</v>
      </c>
      <c r="E832" t="s">
        <v>68</v>
      </c>
      <c r="F832" t="s">
        <v>3036</v>
      </c>
      <c r="G832" t="s">
        <v>3035</v>
      </c>
      <c r="H832" t="s">
        <v>3037</v>
      </c>
      <c r="I832">
        <v>1992</v>
      </c>
      <c r="J832" t="s">
        <v>95</v>
      </c>
      <c r="K832"/>
      <c r="L832"/>
      <c r="M832"/>
      <c r="N832"/>
      <c r="O832"/>
      <c r="P832"/>
      <c r="Q832"/>
      <c r="R832"/>
      <c r="S832"/>
      <c r="T832"/>
      <c r="U832"/>
      <c r="V832"/>
      <c r="W832"/>
      <c r="X832"/>
      <c r="Y832"/>
      <c r="Z832"/>
      <c r="AA832" t="s">
        <v>96</v>
      </c>
      <c r="AB832"/>
      <c r="AC832" t="s">
        <v>74</v>
      </c>
      <c r="AE832" t="s">
        <v>87</v>
      </c>
      <c r="AF832" t="s">
        <v>76</v>
      </c>
      <c r="AG832" t="s">
        <v>77</v>
      </c>
      <c r="AI832" t="s">
        <v>87</v>
      </c>
      <c r="AJ832" t="s">
        <v>116</v>
      </c>
      <c r="AK832" t="s">
        <v>103</v>
      </c>
      <c r="AN832" t="s">
        <v>657</v>
      </c>
      <c r="AO832" t="s">
        <v>128</v>
      </c>
      <c r="AP832" t="s">
        <v>104</v>
      </c>
      <c r="AQ832" t="s">
        <v>176</v>
      </c>
      <c r="AR832" t="s">
        <v>105</v>
      </c>
      <c r="AS832" t="s">
        <v>87</v>
      </c>
      <c r="AU832" t="s">
        <v>88</v>
      </c>
      <c r="AV832" t="s">
        <v>78</v>
      </c>
      <c r="AW832" t="s">
        <v>158</v>
      </c>
      <c r="AX832" t="s">
        <v>87</v>
      </c>
      <c r="AY832" t="s">
        <v>107</v>
      </c>
      <c r="AZ832" t="s">
        <v>89</v>
      </c>
      <c r="BA832" t="s">
        <v>89</v>
      </c>
      <c r="BB832" t="s">
        <v>773</v>
      </c>
      <c r="BC832" t="s">
        <v>665</v>
      </c>
      <c r="BD832" t="s">
        <v>137</v>
      </c>
      <c r="BE832" t="s">
        <v>93</v>
      </c>
      <c r="BF832" t="s">
        <v>93</v>
      </c>
      <c r="BG832" t="s">
        <v>93</v>
      </c>
      <c r="BH832" t="s">
        <v>92</v>
      </c>
      <c r="BI832" t="s">
        <v>92</v>
      </c>
      <c r="BJ832" t="s">
        <v>93</v>
      </c>
      <c r="BK832" t="s">
        <v>124</v>
      </c>
      <c r="BL832" t="s">
        <v>138</v>
      </c>
      <c r="BM832" t="s">
        <v>695</v>
      </c>
      <c r="BN832" t="s">
        <v>139</v>
      </c>
      <c r="BO832" t="s">
        <v>78</v>
      </c>
      <c r="BP832" t="s">
        <v>156</v>
      </c>
      <c r="BQ832" t="s">
        <v>3038</v>
      </c>
      <c r="BR832" t="s">
        <v>3039</v>
      </c>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row>
    <row r="833" spans="2:101">
      <c r="B833">
        <v>2010</v>
      </c>
      <c r="C833" t="s">
        <v>3040</v>
      </c>
      <c r="D833">
        <v>6</v>
      </c>
      <c r="E833" t="s">
        <v>68</v>
      </c>
      <c r="F833" t="s">
        <v>3041</v>
      </c>
      <c r="G833" t="s">
        <v>3040</v>
      </c>
      <c r="H833" t="s">
        <v>3042</v>
      </c>
      <c r="I833">
        <v>2014</v>
      </c>
      <c r="J833" t="s">
        <v>325</v>
      </c>
      <c r="K833"/>
      <c r="L833"/>
      <c r="M833"/>
      <c r="N833"/>
      <c r="O833"/>
      <c r="P833"/>
      <c r="Q833"/>
      <c r="R833"/>
      <c r="S833" t="s">
        <v>99</v>
      </c>
      <c r="T833"/>
      <c r="U833"/>
      <c r="V833"/>
      <c r="W833"/>
      <c r="X833"/>
      <c r="Y833"/>
      <c r="Z833"/>
      <c r="AA833"/>
      <c r="AB833"/>
      <c r="AC833" t="s">
        <v>74</v>
      </c>
      <c r="AE833" t="s">
        <v>75</v>
      </c>
      <c r="AF833" t="s">
        <v>206</v>
      </c>
      <c r="AG833" t="s">
        <v>164</v>
      </c>
      <c r="AI833" t="s">
        <v>87</v>
      </c>
      <c r="AJ833" t="s">
        <v>165</v>
      </c>
      <c r="AK833" t="s">
        <v>103</v>
      </c>
      <c r="AM833" t="s">
        <v>167</v>
      </c>
      <c r="AN833" t="s">
        <v>657</v>
      </c>
      <c r="AO833" t="s">
        <v>83</v>
      </c>
      <c r="AP833" t="s">
        <v>84</v>
      </c>
      <c r="AQ833" t="s">
        <v>176</v>
      </c>
      <c r="AR833" t="s">
        <v>86</v>
      </c>
      <c r="AS833" t="s">
        <v>87</v>
      </c>
      <c r="AU833" t="s">
        <v>88</v>
      </c>
      <c r="AV833" t="s">
        <v>78</v>
      </c>
      <c r="AW833" t="s">
        <v>119</v>
      </c>
      <c r="AX833" t="s">
        <v>87</v>
      </c>
      <c r="AY833" t="s">
        <v>107</v>
      </c>
      <c r="AZ833" t="s">
        <v>89</v>
      </c>
      <c r="BA833" t="s">
        <v>89</v>
      </c>
      <c r="BB833" t="s">
        <v>102</v>
      </c>
      <c r="BC833" t="s">
        <v>230</v>
      </c>
      <c r="BD833" t="s">
        <v>137</v>
      </c>
      <c r="BE833" t="s">
        <v>93</v>
      </c>
      <c r="BF833" t="s">
        <v>122</v>
      </c>
      <c r="BG833" t="s">
        <v>92</v>
      </c>
      <c r="BH833" t="s">
        <v>92</v>
      </c>
      <c r="BI833" t="s">
        <v>123</v>
      </c>
      <c r="BJ833" t="s">
        <v>93</v>
      </c>
      <c r="BK833" t="s">
        <v>138</v>
      </c>
      <c r="BL833" t="s">
        <v>138</v>
      </c>
      <c r="BM833" t="s">
        <v>691</v>
      </c>
      <c r="BN833" t="s">
        <v>125</v>
      </c>
      <c r="BO833" t="s">
        <v>78</v>
      </c>
      <c r="BP833" t="s">
        <v>677</v>
      </c>
      <c r="BR833" t="s">
        <v>3043</v>
      </c>
      <c r="BS833" s="6"/>
      <c r="BT833" s="6"/>
      <c r="BU833" s="6"/>
      <c r="BV833" s="6"/>
      <c r="BW833" s="6"/>
      <c r="BX833" s="6"/>
      <c r="BY833" s="6"/>
      <c r="BZ833" s="6"/>
      <c r="CA833" s="6"/>
      <c r="CB833" s="6"/>
      <c r="CC833" s="6"/>
      <c r="CD833" s="6"/>
      <c r="CE833" s="6"/>
      <c r="CF833" s="6"/>
      <c r="CG833" s="6"/>
      <c r="CH833" s="6"/>
      <c r="CI833" s="6"/>
      <c r="CJ833" s="6"/>
      <c r="CK833" s="6"/>
      <c r="CL833" s="6"/>
      <c r="CM833" s="6"/>
      <c r="CN833" s="6"/>
      <c r="CO833" s="6"/>
      <c r="CP833" s="6"/>
      <c r="CQ833" s="6"/>
      <c r="CR833" s="6"/>
      <c r="CS833" s="6"/>
      <c r="CT833" s="6"/>
      <c r="CU833" s="6"/>
      <c r="CV833" s="6"/>
      <c r="CW833" s="6"/>
    </row>
    <row r="834" spans="2:101">
      <c r="B834">
        <v>2011</v>
      </c>
      <c r="C834" t="s">
        <v>3044</v>
      </c>
      <c r="D834">
        <v>6</v>
      </c>
      <c r="E834" t="s">
        <v>68</v>
      </c>
      <c r="F834" t="s">
        <v>3045</v>
      </c>
      <c r="G834" t="s">
        <v>3044</v>
      </c>
      <c r="H834" t="s">
        <v>3046</v>
      </c>
      <c r="I834">
        <v>2014</v>
      </c>
      <c r="J834" t="s">
        <v>459</v>
      </c>
      <c r="K834"/>
      <c r="L834"/>
      <c r="M834"/>
      <c r="N834"/>
      <c r="O834"/>
      <c r="P834"/>
      <c r="Q834"/>
      <c r="R834"/>
      <c r="S834"/>
      <c r="T834" t="s">
        <v>96</v>
      </c>
      <c r="U834"/>
      <c r="V834"/>
      <c r="W834"/>
      <c r="X834"/>
      <c r="Y834"/>
      <c r="Z834"/>
      <c r="AA834"/>
      <c r="AB834"/>
      <c r="AC834" t="s">
        <v>135</v>
      </c>
      <c r="AI834" t="s">
        <v>88</v>
      </c>
      <c r="AO834" t="s">
        <v>104</v>
      </c>
      <c r="AP834" t="s">
        <v>84</v>
      </c>
      <c r="AQ834" t="s">
        <v>85</v>
      </c>
      <c r="AR834" t="s">
        <v>105</v>
      </c>
      <c r="AS834" t="s">
        <v>87</v>
      </c>
      <c r="AU834" t="s">
        <v>88</v>
      </c>
      <c r="AV834" t="s">
        <v>78</v>
      </c>
      <c r="AW834" t="s">
        <v>119</v>
      </c>
      <c r="AX834" t="s">
        <v>87</v>
      </c>
      <c r="AY834" t="s">
        <v>107</v>
      </c>
      <c r="AZ834" t="s">
        <v>170</v>
      </c>
      <c r="BA834" t="s">
        <v>89</v>
      </c>
      <c r="BB834" t="s">
        <v>659</v>
      </c>
      <c r="BC834" t="s">
        <v>659</v>
      </c>
      <c r="BD834" t="s">
        <v>137</v>
      </c>
      <c r="BE834" t="s">
        <v>92</v>
      </c>
      <c r="BF834" t="s">
        <v>92</v>
      </c>
      <c r="BG834" t="s">
        <v>123</v>
      </c>
      <c r="BH834" t="s">
        <v>123</v>
      </c>
      <c r="BI834" t="s">
        <v>123</v>
      </c>
      <c r="BJ834" t="s">
        <v>92</v>
      </c>
      <c r="BK834" t="s">
        <v>94</v>
      </c>
      <c r="BL834" t="s">
        <v>138</v>
      </c>
      <c r="BM834" t="s">
        <v>109</v>
      </c>
      <c r="BN834" t="s">
        <v>192</v>
      </c>
      <c r="BO834" t="s">
        <v>78</v>
      </c>
      <c r="BP834" t="s">
        <v>687</v>
      </c>
      <c r="BS834" s="6"/>
      <c r="BT834" s="6"/>
      <c r="BU834" s="6"/>
      <c r="BV834" s="6"/>
      <c r="BW834" s="6"/>
      <c r="BX834" s="6"/>
      <c r="BY834" s="6"/>
      <c r="BZ834" s="6"/>
      <c r="CA834" s="6"/>
      <c r="CB834" s="6"/>
      <c r="CC834" s="6"/>
      <c r="CD834" s="6"/>
      <c r="CE834" s="6"/>
      <c r="CF834" s="6"/>
      <c r="CG834" s="6"/>
      <c r="CH834" s="6"/>
      <c r="CI834" s="6"/>
      <c r="CJ834" s="6"/>
      <c r="CK834" s="6"/>
      <c r="CL834" s="6"/>
      <c r="CM834" s="6"/>
      <c r="CN834" s="6"/>
      <c r="CO834" s="6"/>
      <c r="CP834" s="6"/>
      <c r="CQ834" s="6"/>
      <c r="CR834" s="6"/>
      <c r="CS834" s="6"/>
      <c r="CT834" s="6"/>
      <c r="CU834" s="6"/>
      <c r="CV834" s="6"/>
      <c r="CW834" s="6"/>
    </row>
    <row r="835" spans="2:101">
      <c r="B835">
        <v>2014</v>
      </c>
      <c r="C835" t="s">
        <v>3047</v>
      </c>
      <c r="D835">
        <v>6</v>
      </c>
      <c r="E835" t="s">
        <v>68</v>
      </c>
      <c r="F835" t="s">
        <v>3048</v>
      </c>
      <c r="G835" t="s">
        <v>3047</v>
      </c>
      <c r="H835" t="s">
        <v>3049</v>
      </c>
      <c r="I835">
        <v>2015</v>
      </c>
      <c r="J835" t="s">
        <v>459</v>
      </c>
      <c r="K835"/>
      <c r="L835"/>
      <c r="M835"/>
      <c r="N835"/>
      <c r="O835"/>
      <c r="P835"/>
      <c r="Q835"/>
      <c r="R835"/>
      <c r="S835"/>
      <c r="T835" t="s">
        <v>1078</v>
      </c>
      <c r="U835"/>
      <c r="V835"/>
      <c r="W835"/>
      <c r="X835"/>
      <c r="Y835"/>
      <c r="Z835"/>
      <c r="AA835"/>
      <c r="AB835"/>
      <c r="AC835" t="s">
        <v>135</v>
      </c>
      <c r="AI835" t="s">
        <v>88</v>
      </c>
      <c r="AO835" t="s">
        <v>104</v>
      </c>
      <c r="AP835" t="s">
        <v>83</v>
      </c>
      <c r="AQ835" t="s">
        <v>85</v>
      </c>
      <c r="AR835" t="s">
        <v>86</v>
      </c>
      <c r="AS835" t="s">
        <v>87</v>
      </c>
      <c r="AU835" t="s">
        <v>88</v>
      </c>
      <c r="AV835" t="s">
        <v>78</v>
      </c>
      <c r="AW835" t="s">
        <v>119</v>
      </c>
      <c r="AX835" t="s">
        <v>87</v>
      </c>
      <c r="AY835" t="s">
        <v>107</v>
      </c>
      <c r="AZ835" t="s">
        <v>89</v>
      </c>
      <c r="BA835" t="s">
        <v>89</v>
      </c>
      <c r="BB835" t="s">
        <v>659</v>
      </c>
      <c r="BC835" t="s">
        <v>230</v>
      </c>
      <c r="BD835" t="s">
        <v>137</v>
      </c>
      <c r="BE835" t="s">
        <v>92</v>
      </c>
      <c r="BF835" t="s">
        <v>92</v>
      </c>
      <c r="BG835" t="s">
        <v>92</v>
      </c>
      <c r="BH835" t="s">
        <v>92</v>
      </c>
      <c r="BI835" t="s">
        <v>123</v>
      </c>
      <c r="BJ835" t="s">
        <v>93</v>
      </c>
      <c r="BK835" t="s">
        <v>138</v>
      </c>
      <c r="BL835" t="s">
        <v>94</v>
      </c>
      <c r="BM835" t="s">
        <v>691</v>
      </c>
      <c r="BN835" t="s">
        <v>192</v>
      </c>
      <c r="BO835" t="s">
        <v>78</v>
      </c>
      <c r="BP835" t="s">
        <v>677</v>
      </c>
      <c r="BS835" s="6"/>
      <c r="BT835" s="6"/>
      <c r="BU835" s="6"/>
      <c r="BV835" s="6"/>
      <c r="BW835" s="6"/>
      <c r="BX835" s="6"/>
      <c r="BY835" s="6"/>
      <c r="BZ835" s="6"/>
      <c r="CA835" s="6"/>
      <c r="CB835" s="6"/>
      <c r="CC835" s="6"/>
      <c r="CD835" s="6"/>
      <c r="CE835" s="6"/>
      <c r="CF835" s="6"/>
      <c r="CG835" s="6"/>
      <c r="CH835" s="6"/>
      <c r="CI835" s="6"/>
      <c r="CJ835" s="6"/>
      <c r="CK835" s="6"/>
      <c r="CL835" s="6"/>
      <c r="CM835" s="6"/>
      <c r="CN835" s="6"/>
      <c r="CO835" s="6"/>
      <c r="CP835" s="6"/>
      <c r="CQ835" s="6"/>
      <c r="CR835" s="6"/>
      <c r="CS835" s="6"/>
      <c r="CT835" s="6"/>
      <c r="CU835" s="6"/>
      <c r="CV835" s="6"/>
      <c r="CW835" s="6"/>
    </row>
    <row r="836" spans="2:101">
      <c r="B836">
        <v>2017</v>
      </c>
      <c r="C836" t="s">
        <v>3050</v>
      </c>
      <c r="D836">
        <v>6</v>
      </c>
      <c r="E836" t="s">
        <v>68</v>
      </c>
      <c r="F836" t="s">
        <v>3051</v>
      </c>
      <c r="G836" t="s">
        <v>3050</v>
      </c>
      <c r="H836" t="s">
        <v>3052</v>
      </c>
      <c r="I836">
        <v>2015</v>
      </c>
      <c r="J836" t="s">
        <v>95</v>
      </c>
      <c r="K836"/>
      <c r="L836"/>
      <c r="M836"/>
      <c r="N836"/>
      <c r="O836"/>
      <c r="P836"/>
      <c r="Q836"/>
      <c r="R836"/>
      <c r="S836"/>
      <c r="T836"/>
      <c r="U836"/>
      <c r="V836"/>
      <c r="W836"/>
      <c r="X836"/>
      <c r="Y836"/>
      <c r="Z836"/>
      <c r="AA836" t="s">
        <v>227</v>
      </c>
      <c r="AB836"/>
      <c r="AC836" t="s">
        <v>135</v>
      </c>
      <c r="AI836" t="s">
        <v>88</v>
      </c>
      <c r="AO836" t="s">
        <v>128</v>
      </c>
      <c r="AP836" t="s">
        <v>128</v>
      </c>
      <c r="AQ836" t="s">
        <v>118</v>
      </c>
      <c r="AR836" t="s">
        <v>105</v>
      </c>
      <c r="AS836" t="s">
        <v>87</v>
      </c>
      <c r="AU836" t="s">
        <v>88</v>
      </c>
      <c r="AV836" t="s">
        <v>78</v>
      </c>
      <c r="AW836" t="s">
        <v>119</v>
      </c>
      <c r="AX836" t="s">
        <v>87</v>
      </c>
      <c r="AY836" t="s">
        <v>107</v>
      </c>
      <c r="AZ836" t="s">
        <v>170</v>
      </c>
      <c r="BA836" t="s">
        <v>89</v>
      </c>
      <c r="BB836" t="s">
        <v>659</v>
      </c>
      <c r="BC836" t="s">
        <v>230</v>
      </c>
      <c r="BD836" t="s">
        <v>137</v>
      </c>
      <c r="BE836" t="s">
        <v>122</v>
      </c>
      <c r="BF836" t="s">
        <v>122</v>
      </c>
      <c r="BG836" t="s">
        <v>122</v>
      </c>
      <c r="BH836" t="s">
        <v>123</v>
      </c>
      <c r="BI836" t="s">
        <v>92</v>
      </c>
      <c r="BJ836" t="s">
        <v>122</v>
      </c>
      <c r="BK836" t="s">
        <v>124</v>
      </c>
      <c r="BL836" t="s">
        <v>124</v>
      </c>
      <c r="BM836" t="s">
        <v>691</v>
      </c>
      <c r="BN836" t="s">
        <v>192</v>
      </c>
      <c r="BO836" t="s">
        <v>87</v>
      </c>
      <c r="BR836" t="s">
        <v>3053</v>
      </c>
      <c r="BS836" s="6"/>
      <c r="BT836" s="6"/>
      <c r="BU836" s="6"/>
      <c r="BV836" s="6"/>
      <c r="BW836" s="6"/>
      <c r="BX836" s="6"/>
      <c r="BY836" s="6"/>
      <c r="BZ836" s="6"/>
      <c r="CA836" s="6"/>
      <c r="CB836" s="6"/>
      <c r="CC836" s="6"/>
      <c r="CD836" s="6"/>
      <c r="CE836" s="6"/>
      <c r="CF836" s="6"/>
      <c r="CG836" s="6"/>
      <c r="CH836" s="6"/>
      <c r="CI836" s="6"/>
      <c r="CJ836" s="6"/>
      <c r="CK836" s="6"/>
      <c r="CL836" s="6"/>
      <c r="CM836" s="6"/>
      <c r="CN836" s="6"/>
      <c r="CO836" s="6"/>
      <c r="CP836" s="6"/>
      <c r="CQ836" s="6"/>
      <c r="CR836" s="6"/>
      <c r="CS836" s="6"/>
      <c r="CT836" s="6"/>
      <c r="CU836" s="6"/>
      <c r="CV836" s="6"/>
      <c r="CW836" s="6"/>
    </row>
    <row r="837" spans="2:101">
      <c r="B837">
        <v>2018</v>
      </c>
      <c r="C837" t="s">
        <v>3054</v>
      </c>
      <c r="D837">
        <v>6</v>
      </c>
      <c r="E837" t="s">
        <v>68</v>
      </c>
      <c r="F837" t="s">
        <v>3055</v>
      </c>
      <c r="G837" t="s">
        <v>3054</v>
      </c>
      <c r="H837" t="s">
        <v>3056</v>
      </c>
      <c r="I837">
        <v>2013</v>
      </c>
      <c r="J837" t="s">
        <v>95</v>
      </c>
      <c r="K837"/>
      <c r="L837"/>
      <c r="M837"/>
      <c r="N837"/>
      <c r="O837"/>
      <c r="P837"/>
      <c r="Q837"/>
      <c r="R837"/>
      <c r="S837"/>
      <c r="T837"/>
      <c r="U837"/>
      <c r="V837"/>
      <c r="W837"/>
      <c r="X837"/>
      <c r="Y837"/>
      <c r="Z837"/>
      <c r="AA837" t="s">
        <v>391</v>
      </c>
      <c r="AB837"/>
      <c r="AC837" t="s">
        <v>135</v>
      </c>
      <c r="AI837" t="s">
        <v>88</v>
      </c>
      <c r="AO837" t="s">
        <v>128</v>
      </c>
      <c r="AP837" t="s">
        <v>84</v>
      </c>
      <c r="AQ837" t="s">
        <v>85</v>
      </c>
      <c r="AR837" t="s">
        <v>86</v>
      </c>
      <c r="AS837" t="s">
        <v>87</v>
      </c>
      <c r="AU837" t="s">
        <v>88</v>
      </c>
      <c r="AV837" t="s">
        <v>78</v>
      </c>
      <c r="AW837" t="s">
        <v>158</v>
      </c>
      <c r="AX837" t="s">
        <v>87</v>
      </c>
      <c r="AY837" t="s">
        <v>107</v>
      </c>
      <c r="AZ837" t="s">
        <v>89</v>
      </c>
      <c r="BA837" t="s">
        <v>89</v>
      </c>
      <c r="BB837" t="s">
        <v>230</v>
      </c>
      <c r="BC837" t="s">
        <v>230</v>
      </c>
      <c r="BD837" t="s">
        <v>137</v>
      </c>
      <c r="BE837" t="s">
        <v>93</v>
      </c>
      <c r="BF837" t="s">
        <v>92</v>
      </c>
      <c r="BG837" t="s">
        <v>92</v>
      </c>
      <c r="BH837" t="s">
        <v>93</v>
      </c>
      <c r="BI837" t="s">
        <v>123</v>
      </c>
      <c r="BJ837" t="s">
        <v>92</v>
      </c>
      <c r="BK837" t="s">
        <v>94</v>
      </c>
      <c r="BL837" t="s">
        <v>138</v>
      </c>
      <c r="BM837" t="s">
        <v>691</v>
      </c>
      <c r="BN837" t="s">
        <v>125</v>
      </c>
      <c r="BO837" t="s">
        <v>78</v>
      </c>
      <c r="BP837" t="s">
        <v>156</v>
      </c>
      <c r="BQ837" t="s">
        <v>3057</v>
      </c>
      <c r="BR837" t="s">
        <v>3058</v>
      </c>
      <c r="BS837" s="6"/>
      <c r="BT837" s="6"/>
      <c r="BU837" s="6"/>
      <c r="BV837" s="6"/>
      <c r="BW837" s="6"/>
      <c r="BX837" s="6"/>
      <c r="BY837" s="6"/>
      <c r="BZ837" s="6"/>
      <c r="CA837" s="6"/>
      <c r="CB837" s="6"/>
      <c r="CC837" s="6"/>
      <c r="CD837" s="6"/>
      <c r="CE837" s="6"/>
      <c r="CF837" s="6"/>
      <c r="CG837" s="6"/>
      <c r="CH837" s="6"/>
      <c r="CI837" s="6"/>
      <c r="CJ837" s="6"/>
      <c r="CK837" s="6"/>
      <c r="CL837" s="6"/>
      <c r="CM837" s="6"/>
      <c r="CN837" s="6"/>
      <c r="CO837" s="6"/>
      <c r="CP837" s="6"/>
      <c r="CQ837" s="6"/>
      <c r="CR837" s="6"/>
      <c r="CS837" s="6"/>
      <c r="CT837" s="6"/>
      <c r="CU837" s="6"/>
      <c r="CV837" s="6"/>
      <c r="CW837" s="6"/>
    </row>
    <row r="838" spans="2:101">
      <c r="B838">
        <v>2023</v>
      </c>
      <c r="C838" t="s">
        <v>3059</v>
      </c>
      <c r="D838">
        <v>6</v>
      </c>
      <c r="E838" t="s">
        <v>68</v>
      </c>
      <c r="F838" t="s">
        <v>3060</v>
      </c>
      <c r="G838" t="s">
        <v>3059</v>
      </c>
      <c r="H838" t="s">
        <v>3061</v>
      </c>
      <c r="I838">
        <v>2014</v>
      </c>
      <c r="J838" t="s">
        <v>459</v>
      </c>
      <c r="K838"/>
      <c r="L838"/>
      <c r="M838"/>
      <c r="N838"/>
      <c r="O838"/>
      <c r="P838"/>
      <c r="Q838"/>
      <c r="R838"/>
      <c r="S838"/>
      <c r="T838" t="s">
        <v>1078</v>
      </c>
      <c r="U838"/>
      <c r="V838"/>
      <c r="W838"/>
      <c r="X838"/>
      <c r="Y838"/>
      <c r="Z838"/>
      <c r="AA838"/>
      <c r="AB838"/>
      <c r="AC838" t="s">
        <v>135</v>
      </c>
      <c r="AI838" t="s">
        <v>88</v>
      </c>
      <c r="AO838" t="s">
        <v>128</v>
      </c>
      <c r="AP838" t="s">
        <v>104</v>
      </c>
      <c r="AQ838" t="s">
        <v>85</v>
      </c>
      <c r="AR838" t="s">
        <v>86</v>
      </c>
      <c r="AS838" t="s">
        <v>87</v>
      </c>
      <c r="AU838" t="s">
        <v>88</v>
      </c>
      <c r="AV838" t="s">
        <v>78</v>
      </c>
      <c r="AW838" t="s">
        <v>158</v>
      </c>
      <c r="AX838" t="s">
        <v>87</v>
      </c>
      <c r="AY838" t="s">
        <v>107</v>
      </c>
      <c r="AZ838" t="s">
        <v>89</v>
      </c>
      <c r="BA838" t="s">
        <v>89</v>
      </c>
      <c r="BB838" t="s">
        <v>698</v>
      </c>
      <c r="BC838" t="s">
        <v>230</v>
      </c>
      <c r="BD838" t="s">
        <v>137</v>
      </c>
      <c r="BE838" t="s">
        <v>92</v>
      </c>
      <c r="BF838" t="s">
        <v>123</v>
      </c>
      <c r="BG838" t="s">
        <v>122</v>
      </c>
      <c r="BH838" t="s">
        <v>92</v>
      </c>
      <c r="BI838" t="s">
        <v>122</v>
      </c>
      <c r="BJ838" t="s">
        <v>92</v>
      </c>
      <c r="BK838" t="s">
        <v>124</v>
      </c>
      <c r="BL838" t="s">
        <v>94</v>
      </c>
      <c r="BM838" t="s">
        <v>691</v>
      </c>
      <c r="BN838" t="s">
        <v>139</v>
      </c>
      <c r="BO838" t="s">
        <v>78</v>
      </c>
      <c r="BP838" t="s">
        <v>687</v>
      </c>
      <c r="BS838" s="6"/>
      <c r="BT838" s="6"/>
      <c r="BU838" s="6"/>
      <c r="BV838" s="6"/>
      <c r="BW838" s="6"/>
      <c r="BX838" s="6"/>
      <c r="BY838" s="6"/>
      <c r="BZ838" s="6"/>
      <c r="CA838" s="6"/>
      <c r="CB838" s="6"/>
      <c r="CC838" s="6"/>
      <c r="CD838" s="6"/>
      <c r="CE838" s="6"/>
      <c r="CF838" s="6"/>
      <c r="CG838" s="6"/>
      <c r="CH838" s="6"/>
      <c r="CI838" s="6"/>
      <c r="CJ838" s="6"/>
      <c r="CK838" s="6"/>
      <c r="CL838" s="6"/>
      <c r="CM838" s="6"/>
      <c r="CN838" s="6"/>
      <c r="CO838" s="6"/>
      <c r="CP838" s="6"/>
      <c r="CQ838" s="6"/>
      <c r="CR838" s="6"/>
      <c r="CS838" s="6"/>
      <c r="CT838" s="6"/>
      <c r="CU838" s="6"/>
      <c r="CV838" s="6"/>
      <c r="CW838" s="6"/>
    </row>
    <row r="839" spans="2:101">
      <c r="B839">
        <v>2024</v>
      </c>
      <c r="C839" t="s">
        <v>3062</v>
      </c>
      <c r="D839">
        <v>6</v>
      </c>
      <c r="E839" t="s">
        <v>68</v>
      </c>
      <c r="F839" t="s">
        <v>3063</v>
      </c>
      <c r="G839" t="s">
        <v>3062</v>
      </c>
      <c r="H839" t="s">
        <v>3064</v>
      </c>
      <c r="I839">
        <v>2011</v>
      </c>
      <c r="J839" t="s">
        <v>161</v>
      </c>
      <c r="K839"/>
      <c r="L839"/>
      <c r="M839"/>
      <c r="N839"/>
      <c r="O839" t="s">
        <v>911</v>
      </c>
      <c r="P839"/>
      <c r="Q839"/>
      <c r="R839"/>
      <c r="S839"/>
      <c r="T839"/>
      <c r="U839"/>
      <c r="V839"/>
      <c r="W839"/>
      <c r="X839"/>
      <c r="Y839"/>
      <c r="Z839"/>
      <c r="AA839"/>
      <c r="AB839"/>
      <c r="AC839" t="s">
        <v>74</v>
      </c>
      <c r="AE839" t="s">
        <v>87</v>
      </c>
      <c r="AF839" t="s">
        <v>163</v>
      </c>
      <c r="AG839" t="s">
        <v>77</v>
      </c>
      <c r="AI839" t="s">
        <v>87</v>
      </c>
      <c r="AJ839" t="s">
        <v>116</v>
      </c>
      <c r="AK839" t="s">
        <v>156</v>
      </c>
      <c r="AL839" t="s">
        <v>3065</v>
      </c>
      <c r="AN839" t="s">
        <v>718</v>
      </c>
      <c r="AO839" t="s">
        <v>128</v>
      </c>
      <c r="AP839" t="s">
        <v>136</v>
      </c>
      <c r="AQ839" t="s">
        <v>176</v>
      </c>
      <c r="AR839" t="s">
        <v>130</v>
      </c>
      <c r="AS839" t="s">
        <v>87</v>
      </c>
      <c r="AU839" t="s">
        <v>88</v>
      </c>
      <c r="AV839" t="s">
        <v>78</v>
      </c>
      <c r="AW839" t="s">
        <v>158</v>
      </c>
      <c r="AX839" t="s">
        <v>87</v>
      </c>
      <c r="AY839" t="s">
        <v>107</v>
      </c>
      <c r="AZ839" t="s">
        <v>89</v>
      </c>
      <c r="BA839" t="s">
        <v>89</v>
      </c>
      <c r="BB839" t="s">
        <v>102</v>
      </c>
      <c r="BC839" t="s">
        <v>659</v>
      </c>
      <c r="BD839" t="s">
        <v>137</v>
      </c>
      <c r="BE839" t="s">
        <v>93</v>
      </c>
      <c r="BF839" t="s">
        <v>93</v>
      </c>
      <c r="BG839" t="s">
        <v>123</v>
      </c>
      <c r="BH839" t="s">
        <v>123</v>
      </c>
      <c r="BI839" t="s">
        <v>122</v>
      </c>
      <c r="BJ839" t="s">
        <v>92</v>
      </c>
      <c r="BK839" t="s">
        <v>124</v>
      </c>
      <c r="BL839" t="s">
        <v>138</v>
      </c>
      <c r="BM839" t="s">
        <v>672</v>
      </c>
      <c r="BN839" t="s">
        <v>125</v>
      </c>
      <c r="BO839" t="s">
        <v>78</v>
      </c>
      <c r="BP839" t="s">
        <v>677</v>
      </c>
      <c r="BS839" s="6"/>
      <c r="BT839" s="6"/>
      <c r="BU839" s="6"/>
      <c r="BV839" s="6"/>
      <c r="BW839" s="6"/>
      <c r="BX839" s="6"/>
      <c r="BY839" s="6"/>
      <c r="BZ839" s="6"/>
      <c r="CA839" s="6"/>
      <c r="CB839" s="6"/>
      <c r="CC839" s="6"/>
      <c r="CD839" s="6"/>
      <c r="CE839" s="6"/>
      <c r="CF839" s="6"/>
      <c r="CG839" s="6"/>
      <c r="CH839" s="6"/>
      <c r="CI839" s="6"/>
      <c r="CJ839" s="6"/>
      <c r="CK839" s="6"/>
      <c r="CL839" s="6"/>
      <c r="CM839" s="6"/>
      <c r="CN839" s="6"/>
      <c r="CO839" s="6"/>
      <c r="CP839" s="6"/>
      <c r="CQ839" s="6"/>
      <c r="CR839" s="6"/>
      <c r="CS839" s="6"/>
      <c r="CT839" s="6"/>
      <c r="CU839" s="6"/>
      <c r="CV839" s="6"/>
      <c r="CW839" s="6"/>
    </row>
    <row r="840" spans="2:101">
      <c r="B840">
        <v>2026</v>
      </c>
      <c r="C840" t="s">
        <v>3066</v>
      </c>
      <c r="D840">
        <v>6</v>
      </c>
      <c r="E840" t="s">
        <v>68</v>
      </c>
      <c r="F840" t="s">
        <v>3067</v>
      </c>
      <c r="G840" t="s">
        <v>3066</v>
      </c>
      <c r="H840" t="s">
        <v>3068</v>
      </c>
      <c r="I840">
        <v>2013</v>
      </c>
      <c r="J840" t="s">
        <v>126</v>
      </c>
      <c r="K840"/>
      <c r="L840"/>
      <c r="M840"/>
      <c r="N840"/>
      <c r="O840"/>
      <c r="P840" t="s">
        <v>569</v>
      </c>
      <c r="Q840"/>
      <c r="R840"/>
      <c r="S840"/>
      <c r="T840"/>
      <c r="U840"/>
      <c r="V840"/>
      <c r="W840"/>
      <c r="X840"/>
      <c r="Y840"/>
      <c r="Z840"/>
      <c r="AA840"/>
      <c r="AB840"/>
      <c r="AC840" t="s">
        <v>148</v>
      </c>
      <c r="AE840" t="s">
        <v>162</v>
      </c>
      <c r="AF840" t="s">
        <v>175</v>
      </c>
      <c r="AG840" t="s">
        <v>164</v>
      </c>
      <c r="AI840" t="s">
        <v>78</v>
      </c>
      <c r="AJ840" t="s">
        <v>149</v>
      </c>
      <c r="AK840" t="s">
        <v>80</v>
      </c>
      <c r="AM840" t="s">
        <v>222</v>
      </c>
      <c r="AN840" t="s">
        <v>705</v>
      </c>
      <c r="AO840" t="s">
        <v>83</v>
      </c>
      <c r="AP840" t="s">
        <v>84</v>
      </c>
      <c r="AQ840" t="s">
        <v>196</v>
      </c>
      <c r="AR840" t="s">
        <v>169</v>
      </c>
      <c r="AS840" t="s">
        <v>87</v>
      </c>
      <c r="AU840" t="s">
        <v>88</v>
      </c>
      <c r="AV840" t="s">
        <v>87</v>
      </c>
      <c r="AX840" t="s">
        <v>88</v>
      </c>
      <c r="AZ840" t="s">
        <v>89</v>
      </c>
      <c r="BA840" t="s">
        <v>89</v>
      </c>
      <c r="BB840" t="s">
        <v>659</v>
      </c>
      <c r="BC840" t="s">
        <v>698</v>
      </c>
      <c r="BD840" t="s">
        <v>91</v>
      </c>
      <c r="BE840" t="s">
        <v>123</v>
      </c>
      <c r="BF840" t="s">
        <v>122</v>
      </c>
      <c r="BG840" t="s">
        <v>122</v>
      </c>
      <c r="BH840" t="s">
        <v>123</v>
      </c>
      <c r="BI840" t="s">
        <v>191</v>
      </c>
      <c r="BJ840" t="s">
        <v>123</v>
      </c>
      <c r="BK840" t="s">
        <v>124</v>
      </c>
      <c r="BL840" t="s">
        <v>124</v>
      </c>
      <c r="BM840" t="s">
        <v>109</v>
      </c>
      <c r="BN840" t="s">
        <v>208</v>
      </c>
      <c r="BO840" t="s">
        <v>78</v>
      </c>
      <c r="BP840" t="s">
        <v>667</v>
      </c>
      <c r="BS840" s="6"/>
      <c r="BT840" s="6"/>
      <c r="BU840" s="6"/>
      <c r="BV840" s="6"/>
      <c r="BW840" s="6"/>
      <c r="BX840" s="6"/>
      <c r="BY840" s="6"/>
      <c r="BZ840" s="6"/>
      <c r="CA840" s="6"/>
      <c r="CB840" s="6"/>
      <c r="CC840" s="6"/>
      <c r="CD840" s="6"/>
      <c r="CE840" s="6"/>
      <c r="CF840" s="6"/>
      <c r="CG840" s="6"/>
      <c r="CH840" s="6"/>
      <c r="CI840" s="6"/>
      <c r="CJ840" s="6"/>
      <c r="CK840" s="6"/>
      <c r="CL840" s="6"/>
      <c r="CM840" s="6"/>
      <c r="CN840" s="6"/>
      <c r="CO840" s="6"/>
      <c r="CP840" s="6"/>
      <c r="CQ840" s="6"/>
      <c r="CR840" s="6"/>
      <c r="CS840" s="6"/>
      <c r="CT840" s="6"/>
      <c r="CU840" s="6"/>
      <c r="CV840" s="6"/>
      <c r="CW840" s="6"/>
    </row>
    <row r="841" spans="2:101">
      <c r="B841">
        <v>2027</v>
      </c>
      <c r="C841" t="s">
        <v>3069</v>
      </c>
      <c r="D841">
        <v>6</v>
      </c>
      <c r="E841" t="s">
        <v>68</v>
      </c>
      <c r="F841" t="s">
        <v>3070</v>
      </c>
      <c r="G841" t="s">
        <v>3069</v>
      </c>
      <c r="H841" t="s">
        <v>3071</v>
      </c>
      <c r="I841">
        <v>2016</v>
      </c>
      <c r="J841" t="s">
        <v>305</v>
      </c>
      <c r="K841"/>
      <c r="L841"/>
      <c r="M841"/>
      <c r="N841"/>
      <c r="O841"/>
      <c r="P841"/>
      <c r="Q841"/>
      <c r="R841"/>
      <c r="S841"/>
      <c r="T841"/>
      <c r="U841"/>
      <c r="V841"/>
      <c r="W841" t="s">
        <v>391</v>
      </c>
      <c r="X841"/>
      <c r="Y841"/>
      <c r="Z841"/>
      <c r="AA841"/>
      <c r="AB841"/>
      <c r="AC841" t="s">
        <v>135</v>
      </c>
      <c r="AI841" t="s">
        <v>88</v>
      </c>
      <c r="AO841" t="s">
        <v>83</v>
      </c>
      <c r="AP841" t="s">
        <v>104</v>
      </c>
      <c r="AQ841" t="s">
        <v>196</v>
      </c>
      <c r="AR841" t="s">
        <v>86</v>
      </c>
      <c r="AS841" t="s">
        <v>87</v>
      </c>
      <c r="AU841" t="s">
        <v>88</v>
      </c>
      <c r="AV841" t="s">
        <v>78</v>
      </c>
      <c r="AW841" t="s">
        <v>119</v>
      </c>
      <c r="AX841" t="s">
        <v>87</v>
      </c>
      <c r="AY841" t="s">
        <v>107</v>
      </c>
      <c r="AZ841" t="s">
        <v>89</v>
      </c>
      <c r="BA841" t="s">
        <v>89</v>
      </c>
      <c r="BB841" t="s">
        <v>658</v>
      </c>
      <c r="BC841" t="s">
        <v>698</v>
      </c>
      <c r="BD841" t="s">
        <v>137</v>
      </c>
      <c r="BE841" t="s">
        <v>92</v>
      </c>
      <c r="BF841" t="s">
        <v>123</v>
      </c>
      <c r="BG841" t="s">
        <v>93</v>
      </c>
      <c r="BH841" t="s">
        <v>93</v>
      </c>
      <c r="BI841" t="s">
        <v>92</v>
      </c>
      <c r="BJ841" t="s">
        <v>93</v>
      </c>
      <c r="BK841" t="s">
        <v>138</v>
      </c>
      <c r="BL841" t="s">
        <v>138</v>
      </c>
      <c r="BM841" t="s">
        <v>109</v>
      </c>
      <c r="BN841" t="s">
        <v>192</v>
      </c>
      <c r="BO841" t="s">
        <v>78</v>
      </c>
      <c r="BP841" t="s">
        <v>677</v>
      </c>
      <c r="BS841" s="6"/>
      <c r="BT841" s="6"/>
      <c r="BU841" s="6"/>
      <c r="BV841" s="6"/>
      <c r="BW841" s="6"/>
      <c r="BX841" s="6"/>
      <c r="BY841" s="6"/>
      <c r="BZ841" s="6"/>
      <c r="CA841" s="6"/>
      <c r="CB841" s="6"/>
      <c r="CC841" s="6"/>
      <c r="CD841" s="6"/>
      <c r="CE841" s="6"/>
      <c r="CF841" s="6"/>
      <c r="CG841" s="6"/>
      <c r="CH841" s="6"/>
      <c r="CI841" s="6"/>
      <c r="CJ841" s="6"/>
      <c r="CK841" s="6"/>
      <c r="CL841" s="6"/>
      <c r="CM841" s="6"/>
      <c r="CN841" s="6"/>
      <c r="CO841" s="6"/>
      <c r="CP841" s="6"/>
      <c r="CQ841" s="6"/>
      <c r="CR841" s="6"/>
      <c r="CS841" s="6"/>
      <c r="CT841" s="6"/>
      <c r="CU841" s="6"/>
      <c r="CV841" s="6"/>
      <c r="CW841" s="6"/>
    </row>
    <row r="842" spans="2:101">
      <c r="B842">
        <v>2032</v>
      </c>
      <c r="C842" t="s">
        <v>3072</v>
      </c>
      <c r="D842">
        <v>6</v>
      </c>
      <c r="E842" t="s">
        <v>68</v>
      </c>
      <c r="F842" t="s">
        <v>3073</v>
      </c>
      <c r="G842" t="s">
        <v>3072</v>
      </c>
      <c r="H842" t="s">
        <v>3074</v>
      </c>
      <c r="I842">
        <v>2004</v>
      </c>
      <c r="J842" t="s">
        <v>161</v>
      </c>
      <c r="K842"/>
      <c r="L842"/>
      <c r="M842"/>
      <c r="N842"/>
      <c r="O842" t="s">
        <v>98</v>
      </c>
      <c r="P842"/>
      <c r="Q842"/>
      <c r="R842"/>
      <c r="S842"/>
      <c r="T842"/>
      <c r="U842"/>
      <c r="V842"/>
      <c r="W842"/>
      <c r="X842"/>
      <c r="Y842"/>
      <c r="Z842"/>
      <c r="AA842"/>
      <c r="AB842"/>
      <c r="AC842" t="s">
        <v>148</v>
      </c>
      <c r="AE842" t="s">
        <v>162</v>
      </c>
      <c r="AF842" t="s">
        <v>76</v>
      </c>
      <c r="AG842" t="s">
        <v>77</v>
      </c>
      <c r="AI842" t="s">
        <v>87</v>
      </c>
      <c r="AJ842" t="s">
        <v>309</v>
      </c>
      <c r="AK842" t="s">
        <v>80</v>
      </c>
      <c r="AM842" t="s">
        <v>222</v>
      </c>
      <c r="AN842" t="s">
        <v>664</v>
      </c>
      <c r="AO842" t="s">
        <v>104</v>
      </c>
      <c r="AP842" t="s">
        <v>84</v>
      </c>
      <c r="AQ842" t="s">
        <v>85</v>
      </c>
      <c r="AR842" t="s">
        <v>169</v>
      </c>
      <c r="AS842" t="s">
        <v>87</v>
      </c>
      <c r="AU842" t="s">
        <v>88</v>
      </c>
      <c r="AV842" t="s">
        <v>78</v>
      </c>
      <c r="AW842" t="s">
        <v>119</v>
      </c>
      <c r="AX842" t="s">
        <v>78</v>
      </c>
      <c r="AY842" t="s">
        <v>229</v>
      </c>
      <c r="AZ842" t="s">
        <v>89</v>
      </c>
      <c r="BA842" t="s">
        <v>170</v>
      </c>
      <c r="BB842" t="s">
        <v>659</v>
      </c>
      <c r="BC842" t="s">
        <v>659</v>
      </c>
      <c r="BD842" t="s">
        <v>91</v>
      </c>
      <c r="BE842" t="s">
        <v>92</v>
      </c>
      <c r="BF842" t="s">
        <v>92</v>
      </c>
      <c r="BG842" t="s">
        <v>92</v>
      </c>
      <c r="BH842" t="s">
        <v>92</v>
      </c>
      <c r="BI842" t="s">
        <v>92</v>
      </c>
      <c r="BJ842" t="s">
        <v>92</v>
      </c>
      <c r="BK842" t="s">
        <v>94</v>
      </c>
      <c r="BL842" t="s">
        <v>94</v>
      </c>
      <c r="BM842" t="s">
        <v>672</v>
      </c>
      <c r="BN842" t="s">
        <v>139</v>
      </c>
      <c r="BO842" t="s">
        <v>78</v>
      </c>
      <c r="BP842" t="s">
        <v>687</v>
      </c>
      <c r="BS842" s="6"/>
      <c r="BT842" s="6"/>
      <c r="BU842" s="6"/>
      <c r="BV842" s="6"/>
      <c r="BW842" s="6"/>
      <c r="BX842" s="6"/>
      <c r="BY842" s="6"/>
      <c r="BZ842" s="6"/>
      <c r="CA842" s="6"/>
      <c r="CB842" s="6"/>
      <c r="CC842" s="6"/>
      <c r="CD842" s="6"/>
      <c r="CE842" s="6"/>
      <c r="CF842" s="6"/>
      <c r="CG842" s="6"/>
      <c r="CH842" s="6"/>
      <c r="CI842" s="6"/>
      <c r="CJ842" s="6"/>
      <c r="CK842" s="6"/>
      <c r="CL842" s="6"/>
      <c r="CM842" s="6"/>
      <c r="CN842" s="6"/>
      <c r="CO842" s="6"/>
      <c r="CP842" s="6"/>
      <c r="CQ842" s="6"/>
      <c r="CR842" s="6"/>
      <c r="CS842" s="6"/>
      <c r="CT842" s="6"/>
      <c r="CU842" s="6"/>
      <c r="CV842" s="6"/>
      <c r="CW842" s="6"/>
    </row>
    <row r="843" spans="2:101">
      <c r="B843">
        <v>2040</v>
      </c>
      <c r="C843" t="s">
        <v>3077</v>
      </c>
      <c r="D843">
        <v>6</v>
      </c>
      <c r="E843" t="s">
        <v>68</v>
      </c>
      <c r="F843" t="s">
        <v>3078</v>
      </c>
      <c r="G843" t="s">
        <v>3077</v>
      </c>
      <c r="H843" t="s">
        <v>3079</v>
      </c>
      <c r="I843">
        <v>2016</v>
      </c>
      <c r="J843" t="s">
        <v>325</v>
      </c>
      <c r="K843"/>
      <c r="L843"/>
      <c r="M843"/>
      <c r="N843"/>
      <c r="O843"/>
      <c r="P843"/>
      <c r="Q843"/>
      <c r="R843"/>
      <c r="S843" t="s">
        <v>326</v>
      </c>
      <c r="T843"/>
      <c r="U843"/>
      <c r="V843"/>
      <c r="W843"/>
      <c r="X843"/>
      <c r="Y843"/>
      <c r="Z843"/>
      <c r="AA843"/>
      <c r="AB843"/>
      <c r="AC843" t="s">
        <v>135</v>
      </c>
      <c r="AI843" t="s">
        <v>88</v>
      </c>
      <c r="AO843" t="s">
        <v>128</v>
      </c>
      <c r="AP843" t="s">
        <v>83</v>
      </c>
      <c r="AQ843" t="s">
        <v>102</v>
      </c>
      <c r="AR843" t="s">
        <v>130</v>
      </c>
      <c r="AS843" t="s">
        <v>87</v>
      </c>
      <c r="AU843" t="s">
        <v>88</v>
      </c>
      <c r="AV843" t="s">
        <v>78</v>
      </c>
      <c r="AW843" t="s">
        <v>158</v>
      </c>
      <c r="AX843" t="s">
        <v>87</v>
      </c>
      <c r="AY843" t="s">
        <v>102</v>
      </c>
      <c r="AZ843" t="s">
        <v>89</v>
      </c>
      <c r="BA843" t="s">
        <v>89</v>
      </c>
      <c r="BB843" t="s">
        <v>665</v>
      </c>
      <c r="BC843" t="s">
        <v>230</v>
      </c>
      <c r="BD843" t="s">
        <v>137</v>
      </c>
      <c r="BE843" t="s">
        <v>93</v>
      </c>
      <c r="BF843" t="s">
        <v>92</v>
      </c>
      <c r="BG843" t="s">
        <v>93</v>
      </c>
      <c r="BH843" t="s">
        <v>93</v>
      </c>
      <c r="BI843" t="s">
        <v>92</v>
      </c>
      <c r="BJ843" t="s">
        <v>93</v>
      </c>
      <c r="BK843" t="s">
        <v>138</v>
      </c>
      <c r="BL843" t="s">
        <v>138</v>
      </c>
      <c r="BM843" t="s">
        <v>691</v>
      </c>
      <c r="BN843" t="s">
        <v>125</v>
      </c>
      <c r="BO843" t="s">
        <v>78</v>
      </c>
      <c r="BP843" t="s">
        <v>687</v>
      </c>
      <c r="BS843" s="6"/>
      <c r="BT843" s="6"/>
      <c r="BU843" s="6"/>
      <c r="BV843" s="6"/>
      <c r="BW843" s="6"/>
      <c r="BX843" s="6"/>
      <c r="BY843" s="6"/>
      <c r="BZ843" s="6"/>
      <c r="CA843" s="6"/>
      <c r="CB843" s="6"/>
      <c r="CC843" s="6"/>
      <c r="CD843" s="6"/>
      <c r="CE843" s="6"/>
      <c r="CF843" s="6"/>
      <c r="CG843" s="6"/>
      <c r="CH843" s="6"/>
      <c r="CI843" s="6"/>
      <c r="CJ843" s="6"/>
      <c r="CK843" s="6"/>
      <c r="CL843" s="6"/>
      <c r="CM843" s="6"/>
      <c r="CN843" s="6"/>
      <c r="CO843" s="6"/>
      <c r="CP843" s="6"/>
      <c r="CQ843" s="6"/>
      <c r="CR843" s="6"/>
      <c r="CS843" s="6"/>
      <c r="CT843" s="6"/>
      <c r="CU843" s="6"/>
      <c r="CV843" s="6"/>
      <c r="CW843" s="6"/>
    </row>
    <row r="844" spans="2:101">
      <c r="B844">
        <v>2045</v>
      </c>
      <c r="C844" t="s">
        <v>3080</v>
      </c>
      <c r="D844">
        <v>6</v>
      </c>
      <c r="E844" t="s">
        <v>68</v>
      </c>
      <c r="F844" t="s">
        <v>3081</v>
      </c>
      <c r="G844" t="s">
        <v>3080</v>
      </c>
      <c r="H844" t="s">
        <v>3082</v>
      </c>
      <c r="I844">
        <v>1993</v>
      </c>
      <c r="J844" t="s">
        <v>95</v>
      </c>
      <c r="K844"/>
      <c r="L844"/>
      <c r="M844"/>
      <c r="N844"/>
      <c r="O844"/>
      <c r="P844"/>
      <c r="Q844"/>
      <c r="R844"/>
      <c r="S844"/>
      <c r="T844"/>
      <c r="U844"/>
      <c r="V844"/>
      <c r="W844"/>
      <c r="X844"/>
      <c r="Y844"/>
      <c r="Z844"/>
      <c r="AA844" t="s">
        <v>391</v>
      </c>
      <c r="AB844"/>
      <c r="AC844" t="s">
        <v>148</v>
      </c>
      <c r="AE844" t="s">
        <v>75</v>
      </c>
      <c r="AF844" t="s">
        <v>76</v>
      </c>
      <c r="AG844" t="s">
        <v>77</v>
      </c>
      <c r="AI844" t="s">
        <v>87</v>
      </c>
      <c r="AJ844" t="s">
        <v>309</v>
      </c>
      <c r="AK844" t="s">
        <v>80</v>
      </c>
      <c r="AM844" t="s">
        <v>167</v>
      </c>
      <c r="AN844" t="s">
        <v>664</v>
      </c>
      <c r="AO844" t="s">
        <v>104</v>
      </c>
      <c r="AP844" t="s">
        <v>104</v>
      </c>
      <c r="AQ844" t="s">
        <v>85</v>
      </c>
      <c r="AR844" t="s">
        <v>86</v>
      </c>
      <c r="AS844" t="s">
        <v>78</v>
      </c>
      <c r="AT844" t="s">
        <v>207</v>
      </c>
      <c r="AU844" t="s">
        <v>78</v>
      </c>
      <c r="AV844" t="s">
        <v>78</v>
      </c>
      <c r="AW844" t="s">
        <v>106</v>
      </c>
      <c r="AX844" t="s">
        <v>87</v>
      </c>
      <c r="AY844" t="s">
        <v>229</v>
      </c>
      <c r="AZ844" t="s">
        <v>185</v>
      </c>
      <c r="BA844" t="s">
        <v>89</v>
      </c>
      <c r="BB844" t="s">
        <v>659</v>
      </c>
      <c r="BC844" t="s">
        <v>773</v>
      </c>
      <c r="BD844" t="s">
        <v>137</v>
      </c>
      <c r="BE844" t="s">
        <v>93</v>
      </c>
      <c r="BF844" t="s">
        <v>93</v>
      </c>
      <c r="BG844" t="s">
        <v>93</v>
      </c>
      <c r="BH844" t="s">
        <v>93</v>
      </c>
      <c r="BI844" t="s">
        <v>93</v>
      </c>
      <c r="BJ844" t="s">
        <v>92</v>
      </c>
      <c r="BK844" t="s">
        <v>138</v>
      </c>
      <c r="BL844" t="s">
        <v>138</v>
      </c>
      <c r="BM844" t="s">
        <v>666</v>
      </c>
      <c r="BN844" t="s">
        <v>208</v>
      </c>
      <c r="BO844" t="s">
        <v>78</v>
      </c>
      <c r="BP844" t="s">
        <v>687</v>
      </c>
      <c r="BS844" s="6"/>
      <c r="BT844" s="6"/>
      <c r="BU844" s="6"/>
      <c r="BV844" s="6"/>
      <c r="BW844" s="6"/>
      <c r="BX844" s="6"/>
      <c r="BY844" s="6"/>
      <c r="BZ844" s="6"/>
      <c r="CA844" s="6"/>
      <c r="CB844" s="6"/>
      <c r="CC844" s="6"/>
      <c r="CD844" s="6"/>
      <c r="CE844" s="6"/>
      <c r="CF844" s="6"/>
      <c r="CG844" s="6"/>
      <c r="CH844" s="6"/>
      <c r="CI844" s="6"/>
      <c r="CJ844" s="6"/>
      <c r="CK844" s="6"/>
      <c r="CL844" s="6"/>
      <c r="CM844" s="6"/>
      <c r="CN844" s="6"/>
      <c r="CO844" s="6"/>
      <c r="CP844" s="6"/>
      <c r="CQ844" s="6"/>
      <c r="CR844" s="6"/>
      <c r="CS844" s="6"/>
      <c r="CT844" s="6"/>
      <c r="CU844" s="6"/>
      <c r="CV844" s="6"/>
      <c r="CW844" s="6"/>
    </row>
    <row r="845" spans="2:101">
      <c r="B845">
        <v>2046</v>
      </c>
      <c r="C845" t="s">
        <v>3083</v>
      </c>
      <c r="D845">
        <v>6</v>
      </c>
      <c r="E845" t="s">
        <v>68</v>
      </c>
      <c r="F845" t="s">
        <v>3084</v>
      </c>
      <c r="G845" t="s">
        <v>3083</v>
      </c>
      <c r="H845" t="s">
        <v>3085</v>
      </c>
      <c r="I845">
        <v>1999</v>
      </c>
      <c r="J845" t="s">
        <v>95</v>
      </c>
      <c r="K845"/>
      <c r="L845"/>
      <c r="M845"/>
      <c r="N845"/>
      <c r="O845"/>
      <c r="P845"/>
      <c r="Q845"/>
      <c r="R845"/>
      <c r="S845"/>
      <c r="T845"/>
      <c r="U845"/>
      <c r="V845"/>
      <c r="W845"/>
      <c r="X845"/>
      <c r="Y845"/>
      <c r="Z845"/>
      <c r="AA845" t="s">
        <v>391</v>
      </c>
      <c r="AB845"/>
      <c r="AC845" t="s">
        <v>74</v>
      </c>
      <c r="AE845" t="s">
        <v>87</v>
      </c>
      <c r="AF845" t="s">
        <v>100</v>
      </c>
      <c r="AG845" t="s">
        <v>115</v>
      </c>
      <c r="AI845" t="s">
        <v>87</v>
      </c>
      <c r="AJ845" t="s">
        <v>116</v>
      </c>
      <c r="AK845" t="s">
        <v>156</v>
      </c>
      <c r="AL845" t="s">
        <v>927</v>
      </c>
      <c r="AN845" t="s">
        <v>657</v>
      </c>
      <c r="AO845" t="s">
        <v>128</v>
      </c>
      <c r="AP845" t="s">
        <v>104</v>
      </c>
      <c r="AQ845" t="s">
        <v>102</v>
      </c>
      <c r="AR845" t="s">
        <v>105</v>
      </c>
      <c r="AS845" t="s">
        <v>87</v>
      </c>
      <c r="AU845" t="s">
        <v>88</v>
      </c>
      <c r="AV845" t="s">
        <v>78</v>
      </c>
      <c r="AW845" t="s">
        <v>158</v>
      </c>
      <c r="AX845" t="s">
        <v>87</v>
      </c>
      <c r="AY845" t="s">
        <v>107</v>
      </c>
      <c r="AZ845" t="s">
        <v>185</v>
      </c>
      <c r="BA845" t="s">
        <v>89</v>
      </c>
      <c r="BB845" t="s">
        <v>659</v>
      </c>
      <c r="BC845" t="s">
        <v>659</v>
      </c>
      <c r="BD845" t="s">
        <v>137</v>
      </c>
      <c r="BE845" t="s">
        <v>93</v>
      </c>
      <c r="BF845" t="s">
        <v>93</v>
      </c>
      <c r="BG845" t="s">
        <v>93</v>
      </c>
      <c r="BH845" t="s">
        <v>93</v>
      </c>
      <c r="BI845" t="s">
        <v>93</v>
      </c>
      <c r="BJ845" t="s">
        <v>92</v>
      </c>
      <c r="BK845" t="s">
        <v>94</v>
      </c>
      <c r="BL845" t="s">
        <v>138</v>
      </c>
      <c r="BM845" t="s">
        <v>695</v>
      </c>
      <c r="BN845" t="s">
        <v>177</v>
      </c>
      <c r="BO845" t="s">
        <v>78</v>
      </c>
      <c r="BP845" t="s">
        <v>677</v>
      </c>
      <c r="BS845" s="6"/>
      <c r="BT845" s="6"/>
      <c r="BU845" s="6"/>
      <c r="BV845" s="6"/>
      <c r="BW845" s="6"/>
      <c r="BX845" s="6"/>
      <c r="BY845" s="6"/>
      <c r="BZ845" s="6"/>
      <c r="CA845" s="6"/>
      <c r="CB845" s="6"/>
      <c r="CC845" s="6"/>
      <c r="CD845" s="6"/>
      <c r="CE845" s="6"/>
      <c r="CF845" s="6"/>
      <c r="CG845" s="6"/>
      <c r="CH845" s="6"/>
      <c r="CI845" s="6"/>
      <c r="CJ845" s="6"/>
      <c r="CK845" s="6"/>
      <c r="CL845" s="6"/>
      <c r="CM845" s="6"/>
      <c r="CN845" s="6"/>
      <c r="CO845" s="6"/>
      <c r="CP845" s="6"/>
      <c r="CQ845" s="6"/>
      <c r="CR845" s="6"/>
      <c r="CS845" s="6"/>
      <c r="CT845" s="6"/>
      <c r="CU845" s="6"/>
      <c r="CV845" s="6"/>
      <c r="CW845" s="6"/>
    </row>
    <row r="846" spans="2:101">
      <c r="B846">
        <v>2047</v>
      </c>
      <c r="C846" t="s">
        <v>3086</v>
      </c>
      <c r="D846">
        <v>6</v>
      </c>
      <c r="E846" t="s">
        <v>68</v>
      </c>
      <c r="F846" t="s">
        <v>3087</v>
      </c>
      <c r="G846" t="s">
        <v>3086</v>
      </c>
      <c r="H846" t="s">
        <v>3088</v>
      </c>
      <c r="I846">
        <v>2012</v>
      </c>
      <c r="J846" t="s">
        <v>161</v>
      </c>
      <c r="K846"/>
      <c r="L846"/>
      <c r="M846"/>
      <c r="N846"/>
      <c r="O846" t="s">
        <v>178</v>
      </c>
      <c r="P846"/>
      <c r="Q846"/>
      <c r="R846"/>
      <c r="S846"/>
      <c r="T846"/>
      <c r="U846"/>
      <c r="V846"/>
      <c r="W846"/>
      <c r="X846"/>
      <c r="Y846"/>
      <c r="Z846"/>
      <c r="AA846"/>
      <c r="AB846"/>
      <c r="AC846" t="s">
        <v>74</v>
      </c>
      <c r="AE846" t="s">
        <v>162</v>
      </c>
      <c r="AF846" t="s">
        <v>76</v>
      </c>
      <c r="AG846" t="s">
        <v>115</v>
      </c>
      <c r="AI846" t="s">
        <v>78</v>
      </c>
      <c r="AJ846" t="s">
        <v>79</v>
      </c>
      <c r="AK846" t="s">
        <v>80</v>
      </c>
      <c r="AM846" t="s">
        <v>167</v>
      </c>
      <c r="AN846" t="s">
        <v>664</v>
      </c>
      <c r="AO846" t="s">
        <v>104</v>
      </c>
      <c r="AP846" t="s">
        <v>104</v>
      </c>
      <c r="AQ846" t="s">
        <v>85</v>
      </c>
      <c r="AR846" t="s">
        <v>130</v>
      </c>
      <c r="AS846" t="s">
        <v>87</v>
      </c>
      <c r="AU846" t="s">
        <v>88</v>
      </c>
      <c r="AV846" t="s">
        <v>78</v>
      </c>
      <c r="AW846" t="s">
        <v>119</v>
      </c>
      <c r="AX846" t="s">
        <v>87</v>
      </c>
      <c r="AY846" t="s">
        <v>107</v>
      </c>
      <c r="AZ846" t="s">
        <v>89</v>
      </c>
      <c r="BA846" t="s">
        <v>89</v>
      </c>
      <c r="BB846" t="s">
        <v>665</v>
      </c>
      <c r="BC846" t="s">
        <v>665</v>
      </c>
      <c r="BD846" t="s">
        <v>137</v>
      </c>
      <c r="BE846" t="s">
        <v>93</v>
      </c>
      <c r="BF846" t="s">
        <v>93</v>
      </c>
      <c r="BG846" t="s">
        <v>92</v>
      </c>
      <c r="BH846" t="s">
        <v>92</v>
      </c>
      <c r="BI846" t="s">
        <v>92</v>
      </c>
      <c r="BJ846" t="s">
        <v>93</v>
      </c>
      <c r="BK846" t="s">
        <v>94</v>
      </c>
      <c r="BL846" t="s">
        <v>138</v>
      </c>
      <c r="BM846" t="s">
        <v>691</v>
      </c>
      <c r="BN846" t="s">
        <v>125</v>
      </c>
      <c r="BO846" t="s">
        <v>78</v>
      </c>
      <c r="BP846" t="s">
        <v>677</v>
      </c>
      <c r="BS846" s="6"/>
      <c r="BT846" s="6"/>
      <c r="BU846" s="6"/>
      <c r="BV846" s="6"/>
      <c r="BW846" s="6"/>
      <c r="BX846" s="6"/>
      <c r="BY846" s="6"/>
      <c r="BZ846" s="6"/>
      <c r="CA846" s="6"/>
      <c r="CB846" s="6"/>
      <c r="CC846" s="6"/>
      <c r="CD846" s="6"/>
      <c r="CE846" s="6"/>
      <c r="CF846" s="6"/>
      <c r="CG846" s="6"/>
      <c r="CH846" s="6"/>
      <c r="CI846" s="6"/>
      <c r="CJ846" s="6"/>
      <c r="CK846" s="6"/>
      <c r="CL846" s="6"/>
      <c r="CM846" s="6"/>
      <c r="CN846" s="6"/>
      <c r="CO846" s="6"/>
      <c r="CP846" s="6"/>
      <c r="CQ846" s="6"/>
      <c r="CR846" s="6"/>
      <c r="CS846" s="6"/>
      <c r="CT846" s="6"/>
      <c r="CU846" s="6"/>
      <c r="CV846" s="6"/>
      <c r="CW846" s="6"/>
    </row>
    <row r="847" spans="2:101">
      <c r="B847">
        <v>2048</v>
      </c>
      <c r="C847" t="s">
        <v>3089</v>
      </c>
      <c r="D847">
        <v>6</v>
      </c>
      <c r="E847" t="s">
        <v>68</v>
      </c>
      <c r="F847" t="s">
        <v>3090</v>
      </c>
      <c r="G847" t="s">
        <v>3089</v>
      </c>
      <c r="H847" t="s">
        <v>3091</v>
      </c>
      <c r="I847">
        <v>2014</v>
      </c>
      <c r="J847" t="s">
        <v>95</v>
      </c>
      <c r="K847"/>
      <c r="L847"/>
      <c r="M847"/>
      <c r="N847"/>
      <c r="O847"/>
      <c r="P847"/>
      <c r="Q847"/>
      <c r="R847"/>
      <c r="S847"/>
      <c r="T847"/>
      <c r="U847"/>
      <c r="V847"/>
      <c r="W847"/>
      <c r="X847"/>
      <c r="Y847"/>
      <c r="Z847"/>
      <c r="AA847" t="s">
        <v>96</v>
      </c>
      <c r="AB847"/>
      <c r="AC847" t="s">
        <v>148</v>
      </c>
      <c r="AE847" t="s">
        <v>162</v>
      </c>
      <c r="AF847" t="s">
        <v>76</v>
      </c>
      <c r="AG847" t="s">
        <v>77</v>
      </c>
      <c r="AI847" t="s">
        <v>87</v>
      </c>
      <c r="AJ847" t="s">
        <v>309</v>
      </c>
      <c r="AK847" t="s">
        <v>80</v>
      </c>
      <c r="AM847" t="s">
        <v>167</v>
      </c>
      <c r="AN847" t="s">
        <v>657</v>
      </c>
      <c r="AO847" t="s">
        <v>83</v>
      </c>
      <c r="AP847" t="s">
        <v>104</v>
      </c>
      <c r="AQ847" t="s">
        <v>85</v>
      </c>
      <c r="AR847" t="s">
        <v>105</v>
      </c>
      <c r="AS847" t="s">
        <v>87</v>
      </c>
      <c r="AU847" t="s">
        <v>88</v>
      </c>
      <c r="AV847" t="s">
        <v>78</v>
      </c>
      <c r="AW847" t="s">
        <v>119</v>
      </c>
      <c r="AX847" t="s">
        <v>87</v>
      </c>
      <c r="AY847" t="s">
        <v>107</v>
      </c>
      <c r="AZ847" t="s">
        <v>89</v>
      </c>
      <c r="BA847" t="s">
        <v>89</v>
      </c>
      <c r="BB847" t="s">
        <v>658</v>
      </c>
      <c r="BC847" t="s">
        <v>659</v>
      </c>
      <c r="BD847" t="s">
        <v>91</v>
      </c>
      <c r="BE847" t="s">
        <v>92</v>
      </c>
      <c r="BF847" t="s">
        <v>93</v>
      </c>
      <c r="BG847" t="s">
        <v>92</v>
      </c>
      <c r="BH847" t="s">
        <v>92</v>
      </c>
      <c r="BI847" t="s">
        <v>92</v>
      </c>
      <c r="BJ847" t="s">
        <v>92</v>
      </c>
      <c r="BK847" t="s">
        <v>94</v>
      </c>
      <c r="BL847" t="s">
        <v>94</v>
      </c>
      <c r="BM847" t="s">
        <v>666</v>
      </c>
      <c r="BN847" t="s">
        <v>418</v>
      </c>
      <c r="BO847" t="s">
        <v>78</v>
      </c>
      <c r="BP847" t="s">
        <v>660</v>
      </c>
      <c r="BS847" s="6"/>
      <c r="BT847" s="6"/>
      <c r="BU847" s="6"/>
      <c r="BV847" s="6"/>
      <c r="BW847" s="6"/>
      <c r="BX847" s="6"/>
      <c r="BY847" s="6"/>
      <c r="BZ847" s="6"/>
      <c r="CA847" s="6"/>
      <c r="CB847" s="6"/>
      <c r="CC847" s="6"/>
      <c r="CD847" s="6"/>
      <c r="CE847" s="6"/>
      <c r="CF847" s="6"/>
      <c r="CG847" s="6"/>
      <c r="CH847" s="6"/>
      <c r="CI847" s="6"/>
      <c r="CJ847" s="6"/>
      <c r="CK847" s="6"/>
      <c r="CL847" s="6"/>
      <c r="CM847" s="6"/>
      <c r="CN847" s="6"/>
      <c r="CO847" s="6"/>
      <c r="CP847" s="6"/>
      <c r="CQ847" s="6"/>
      <c r="CR847" s="6"/>
      <c r="CS847" s="6"/>
      <c r="CT847" s="6"/>
      <c r="CU847" s="6"/>
      <c r="CV847" s="6"/>
      <c r="CW847" s="6"/>
    </row>
    <row r="848" spans="2:101">
      <c r="B848">
        <v>2051</v>
      </c>
      <c r="C848" t="s">
        <v>3092</v>
      </c>
      <c r="D848">
        <v>6</v>
      </c>
      <c r="E848" t="s">
        <v>68</v>
      </c>
      <c r="F848" t="s">
        <v>3093</v>
      </c>
      <c r="G848" t="s">
        <v>3092</v>
      </c>
      <c r="H848" t="s">
        <v>3094</v>
      </c>
      <c r="I848">
        <v>2015</v>
      </c>
      <c r="J848" t="s">
        <v>3095</v>
      </c>
      <c r="K848"/>
      <c r="L848"/>
      <c r="M848"/>
      <c r="N848"/>
      <c r="O848"/>
      <c r="P848"/>
      <c r="Q848"/>
      <c r="R848"/>
      <c r="S848"/>
      <c r="T848"/>
      <c r="U848"/>
      <c r="V848"/>
      <c r="W848"/>
      <c r="X848"/>
      <c r="Y848"/>
      <c r="Z848"/>
      <c r="AA848"/>
      <c r="AB848" t="s">
        <v>99</v>
      </c>
      <c r="AC848" t="s">
        <v>135</v>
      </c>
      <c r="AI848" t="s">
        <v>88</v>
      </c>
      <c r="AO848" t="s">
        <v>104</v>
      </c>
      <c r="AP848" t="s">
        <v>104</v>
      </c>
      <c r="AQ848" t="s">
        <v>85</v>
      </c>
      <c r="AR848" t="s">
        <v>86</v>
      </c>
      <c r="AS848" t="s">
        <v>87</v>
      </c>
      <c r="AU848" t="s">
        <v>88</v>
      </c>
      <c r="AV848" t="s">
        <v>78</v>
      </c>
      <c r="AW848" t="s">
        <v>119</v>
      </c>
      <c r="AX848" t="s">
        <v>87</v>
      </c>
      <c r="AY848" t="s">
        <v>107</v>
      </c>
      <c r="AZ848" t="s">
        <v>89</v>
      </c>
      <c r="BA848" t="s">
        <v>89</v>
      </c>
      <c r="BB848" t="s">
        <v>90</v>
      </c>
      <c r="BC848" t="s">
        <v>665</v>
      </c>
      <c r="BD848" t="s">
        <v>102</v>
      </c>
      <c r="BE848" t="s">
        <v>93</v>
      </c>
      <c r="BF848" t="s">
        <v>123</v>
      </c>
      <c r="BG848" t="s">
        <v>93</v>
      </c>
      <c r="BH848" t="s">
        <v>92</v>
      </c>
      <c r="BI848" t="s">
        <v>92</v>
      </c>
      <c r="BJ848" t="s">
        <v>93</v>
      </c>
      <c r="BK848" t="s">
        <v>138</v>
      </c>
      <c r="BL848" t="s">
        <v>138</v>
      </c>
      <c r="BM848" t="s">
        <v>691</v>
      </c>
      <c r="BN848" t="s">
        <v>192</v>
      </c>
      <c r="BO848" t="s">
        <v>78</v>
      </c>
      <c r="BP848" t="s">
        <v>687</v>
      </c>
      <c r="BS848" s="6"/>
      <c r="BT848" s="6"/>
      <c r="BU848" s="6"/>
      <c r="BV848" s="6"/>
      <c r="BW848" s="6"/>
      <c r="BX848" s="6"/>
      <c r="BY848" s="6"/>
      <c r="BZ848" s="6"/>
      <c r="CA848" s="6"/>
      <c r="CB848" s="6"/>
      <c r="CC848" s="6"/>
      <c r="CD848" s="6"/>
      <c r="CE848" s="6"/>
      <c r="CF848" s="6"/>
      <c r="CG848" s="6"/>
      <c r="CH848" s="6"/>
      <c r="CI848" s="6"/>
      <c r="CJ848" s="6"/>
      <c r="CK848" s="6"/>
      <c r="CL848" s="6"/>
      <c r="CM848" s="6"/>
      <c r="CN848" s="6"/>
      <c r="CO848" s="6"/>
      <c r="CP848" s="6"/>
      <c r="CQ848" s="6"/>
      <c r="CR848" s="6"/>
      <c r="CS848" s="6"/>
      <c r="CT848" s="6"/>
      <c r="CU848" s="6"/>
      <c r="CV848" s="6"/>
      <c r="CW848" s="6"/>
    </row>
    <row r="849" spans="2:101">
      <c r="B849">
        <v>2053</v>
      </c>
      <c r="C849" t="s">
        <v>3096</v>
      </c>
      <c r="D849">
        <v>6</v>
      </c>
      <c r="E849" t="s">
        <v>68</v>
      </c>
      <c r="F849" t="s">
        <v>3097</v>
      </c>
      <c r="G849" t="s">
        <v>3096</v>
      </c>
      <c r="H849" t="s">
        <v>3098</v>
      </c>
      <c r="I849">
        <v>2015</v>
      </c>
      <c r="J849" t="s">
        <v>3095</v>
      </c>
      <c r="K849"/>
      <c r="L849"/>
      <c r="M849"/>
      <c r="N849"/>
      <c r="O849"/>
      <c r="P849"/>
      <c r="Q849"/>
      <c r="R849"/>
      <c r="S849"/>
      <c r="T849"/>
      <c r="U849"/>
      <c r="V849"/>
      <c r="W849"/>
      <c r="X849"/>
      <c r="Y849"/>
      <c r="Z849"/>
      <c r="AA849"/>
      <c r="AB849" t="s">
        <v>99</v>
      </c>
      <c r="AC849" t="s">
        <v>74</v>
      </c>
      <c r="AE849" t="s">
        <v>75</v>
      </c>
      <c r="AF849" t="s">
        <v>175</v>
      </c>
      <c r="AG849" t="s">
        <v>164</v>
      </c>
      <c r="AI849" t="s">
        <v>78</v>
      </c>
      <c r="AJ849" t="s">
        <v>165</v>
      </c>
      <c r="AK849" t="s">
        <v>103</v>
      </c>
      <c r="AM849" t="s">
        <v>81</v>
      </c>
      <c r="AN849" t="s">
        <v>657</v>
      </c>
      <c r="AO849" t="s">
        <v>104</v>
      </c>
      <c r="AP849" t="s">
        <v>104</v>
      </c>
      <c r="AQ849" t="s">
        <v>85</v>
      </c>
      <c r="AR849" t="s">
        <v>130</v>
      </c>
      <c r="AS849" t="s">
        <v>87</v>
      </c>
      <c r="AU849" t="s">
        <v>88</v>
      </c>
      <c r="AV849" t="s">
        <v>78</v>
      </c>
      <c r="AW849" t="s">
        <v>119</v>
      </c>
      <c r="AX849" t="s">
        <v>87</v>
      </c>
      <c r="AY849" t="s">
        <v>102</v>
      </c>
      <c r="AZ849" t="s">
        <v>170</v>
      </c>
      <c r="BA849" t="s">
        <v>170</v>
      </c>
      <c r="BB849" t="s">
        <v>659</v>
      </c>
      <c r="BC849" t="s">
        <v>230</v>
      </c>
      <c r="BD849" t="s">
        <v>91</v>
      </c>
      <c r="BE849" t="s">
        <v>93</v>
      </c>
      <c r="BF849" t="s">
        <v>123</v>
      </c>
      <c r="BG849" t="s">
        <v>93</v>
      </c>
      <c r="BH849" t="s">
        <v>92</v>
      </c>
      <c r="BI849" t="s">
        <v>92</v>
      </c>
      <c r="BJ849" t="s">
        <v>93</v>
      </c>
      <c r="BK849" t="s">
        <v>94</v>
      </c>
      <c r="BL849" t="s">
        <v>138</v>
      </c>
      <c r="BM849" t="s">
        <v>672</v>
      </c>
      <c r="BN849" t="s">
        <v>208</v>
      </c>
      <c r="BO849" t="s">
        <v>78</v>
      </c>
      <c r="BP849" t="s">
        <v>687</v>
      </c>
      <c r="BS849" s="6"/>
      <c r="BT849" s="6"/>
      <c r="BU849" s="6"/>
      <c r="BV849" s="6"/>
      <c r="BW849" s="6"/>
      <c r="BX849" s="6"/>
      <c r="BY849" s="6"/>
      <c r="BZ849" s="6"/>
      <c r="CA849" s="6"/>
      <c r="CB849" s="6"/>
      <c r="CC849" s="6"/>
      <c r="CD849" s="6"/>
      <c r="CE849" s="6"/>
      <c r="CF849" s="6"/>
      <c r="CG849" s="6"/>
      <c r="CH849" s="6"/>
      <c r="CI849" s="6"/>
      <c r="CJ849" s="6"/>
      <c r="CK849" s="6"/>
      <c r="CL849" s="6"/>
      <c r="CM849" s="6"/>
      <c r="CN849" s="6"/>
      <c r="CO849" s="6"/>
      <c r="CP849" s="6"/>
      <c r="CQ849" s="6"/>
      <c r="CR849" s="6"/>
      <c r="CS849" s="6"/>
      <c r="CT849" s="6"/>
      <c r="CU849" s="6"/>
      <c r="CV849" s="6"/>
      <c r="CW849" s="6"/>
    </row>
    <row r="850" spans="2:101">
      <c r="B850">
        <v>2054</v>
      </c>
      <c r="C850" t="s">
        <v>3099</v>
      </c>
      <c r="D850">
        <v>6</v>
      </c>
      <c r="E850" t="s">
        <v>68</v>
      </c>
      <c r="F850" t="s">
        <v>3100</v>
      </c>
      <c r="G850" t="s">
        <v>3099</v>
      </c>
      <c r="H850" t="s">
        <v>3101</v>
      </c>
      <c r="I850">
        <v>2015</v>
      </c>
      <c r="J850" t="s">
        <v>3095</v>
      </c>
      <c r="K850"/>
      <c r="L850"/>
      <c r="M850"/>
      <c r="N850"/>
      <c r="O850"/>
      <c r="P850"/>
      <c r="Q850"/>
      <c r="R850"/>
      <c r="S850"/>
      <c r="T850"/>
      <c r="U850"/>
      <c r="V850"/>
      <c r="W850"/>
      <c r="X850"/>
      <c r="Y850"/>
      <c r="Z850"/>
      <c r="AA850"/>
      <c r="AB850" t="s">
        <v>99</v>
      </c>
      <c r="AC850" t="s">
        <v>74</v>
      </c>
      <c r="AE850" t="s">
        <v>87</v>
      </c>
      <c r="AF850" t="s">
        <v>175</v>
      </c>
      <c r="AG850" t="s">
        <v>164</v>
      </c>
      <c r="AI850" t="s">
        <v>87</v>
      </c>
      <c r="AJ850" t="s">
        <v>116</v>
      </c>
      <c r="AK850" t="s">
        <v>156</v>
      </c>
      <c r="AL850" t="s">
        <v>3102</v>
      </c>
      <c r="AN850" t="s">
        <v>657</v>
      </c>
      <c r="AO850" t="s">
        <v>104</v>
      </c>
      <c r="AP850" t="s">
        <v>104</v>
      </c>
      <c r="AQ850" t="s">
        <v>196</v>
      </c>
      <c r="AR850" t="s">
        <v>105</v>
      </c>
      <c r="AS850" t="s">
        <v>87</v>
      </c>
      <c r="AU850" t="s">
        <v>88</v>
      </c>
      <c r="AV850" t="s">
        <v>78</v>
      </c>
      <c r="AW850" t="s">
        <v>106</v>
      </c>
      <c r="AX850" t="s">
        <v>87</v>
      </c>
      <c r="AY850" t="s">
        <v>159</v>
      </c>
      <c r="AZ850" t="s">
        <v>89</v>
      </c>
      <c r="BA850" t="s">
        <v>89</v>
      </c>
      <c r="BB850" t="s">
        <v>659</v>
      </c>
      <c r="BC850" t="s">
        <v>659</v>
      </c>
      <c r="BD850" t="s">
        <v>144</v>
      </c>
      <c r="BE850" t="s">
        <v>93</v>
      </c>
      <c r="BF850" t="s">
        <v>92</v>
      </c>
      <c r="BG850" t="s">
        <v>93</v>
      </c>
      <c r="BH850" t="s">
        <v>93</v>
      </c>
      <c r="BI850" t="s">
        <v>92</v>
      </c>
      <c r="BJ850" t="s">
        <v>93</v>
      </c>
      <c r="BK850" t="s">
        <v>138</v>
      </c>
      <c r="BL850" t="s">
        <v>138</v>
      </c>
      <c r="BM850" t="s">
        <v>691</v>
      </c>
      <c r="BN850" t="s">
        <v>111</v>
      </c>
      <c r="BO850" t="s">
        <v>78</v>
      </c>
      <c r="BP850" t="s">
        <v>677</v>
      </c>
      <c r="BS850" s="6"/>
      <c r="BT850" s="6"/>
      <c r="BU850" s="6"/>
      <c r="BV850" s="6"/>
      <c r="BW850" s="6"/>
      <c r="BX850" s="6"/>
      <c r="BY850" s="6"/>
      <c r="BZ850" s="6"/>
      <c r="CA850" s="6"/>
      <c r="CB850" s="6"/>
      <c r="CC850" s="6"/>
      <c r="CD850" s="6"/>
      <c r="CE850" s="6"/>
      <c r="CF850" s="6"/>
      <c r="CG850" s="6"/>
      <c r="CH850" s="6"/>
      <c r="CI850" s="6"/>
      <c r="CJ850" s="6"/>
      <c r="CK850" s="6"/>
      <c r="CL850" s="6"/>
      <c r="CM850" s="6"/>
      <c r="CN850" s="6"/>
      <c r="CO850" s="6"/>
      <c r="CP850" s="6"/>
      <c r="CQ850" s="6"/>
      <c r="CR850" s="6"/>
      <c r="CS850" s="6"/>
      <c r="CT850" s="6"/>
      <c r="CU850" s="6"/>
      <c r="CV850" s="6"/>
      <c r="CW850" s="6"/>
    </row>
    <row r="851" spans="2:101">
      <c r="B851">
        <v>2061</v>
      </c>
      <c r="C851" t="s">
        <v>3103</v>
      </c>
      <c r="D851">
        <v>6</v>
      </c>
      <c r="E851" t="s">
        <v>68</v>
      </c>
      <c r="F851" t="s">
        <v>3104</v>
      </c>
      <c r="G851" t="s">
        <v>3103</v>
      </c>
      <c r="H851" t="s">
        <v>3105</v>
      </c>
      <c r="I851">
        <v>2016</v>
      </c>
      <c r="J851" t="s">
        <v>95</v>
      </c>
      <c r="K851"/>
      <c r="L851"/>
      <c r="M851"/>
      <c r="N851"/>
      <c r="O851"/>
      <c r="P851"/>
      <c r="Q851"/>
      <c r="R851"/>
      <c r="S851"/>
      <c r="T851"/>
      <c r="U851"/>
      <c r="V851"/>
      <c r="W851"/>
      <c r="X851"/>
      <c r="Y851"/>
      <c r="Z851"/>
      <c r="AA851" t="s">
        <v>227</v>
      </c>
      <c r="AB851"/>
      <c r="AC851" t="s">
        <v>127</v>
      </c>
      <c r="AI851" t="s">
        <v>88</v>
      </c>
      <c r="AO851" t="s">
        <v>83</v>
      </c>
      <c r="AP851" t="s">
        <v>104</v>
      </c>
      <c r="AQ851" t="s">
        <v>176</v>
      </c>
      <c r="AR851" t="s">
        <v>130</v>
      </c>
      <c r="AS851" t="s">
        <v>87</v>
      </c>
      <c r="AU851" t="s">
        <v>88</v>
      </c>
      <c r="AV851" t="s">
        <v>87</v>
      </c>
      <c r="AX851" t="s">
        <v>88</v>
      </c>
      <c r="AZ851" t="s">
        <v>183</v>
      </c>
      <c r="BA851" t="s">
        <v>170</v>
      </c>
      <c r="BB851" t="s">
        <v>230</v>
      </c>
      <c r="BC851" t="s">
        <v>659</v>
      </c>
      <c r="BD851" t="s">
        <v>144</v>
      </c>
      <c r="BE851" t="s">
        <v>93</v>
      </c>
      <c r="BF851" t="s">
        <v>93</v>
      </c>
      <c r="BG851" t="s">
        <v>123</v>
      </c>
      <c r="BH851" t="s">
        <v>123</v>
      </c>
      <c r="BI851" t="s">
        <v>92</v>
      </c>
      <c r="BJ851" t="s">
        <v>122</v>
      </c>
      <c r="BK851" t="s">
        <v>94</v>
      </c>
      <c r="BL851" t="s">
        <v>94</v>
      </c>
      <c r="BM851" t="s">
        <v>109</v>
      </c>
      <c r="BN851" t="s">
        <v>192</v>
      </c>
      <c r="BO851" t="s">
        <v>78</v>
      </c>
      <c r="BP851" t="s">
        <v>660</v>
      </c>
      <c r="BS851" s="6"/>
      <c r="BT851" s="6"/>
      <c r="BU851" s="6"/>
      <c r="BV851" s="6"/>
      <c r="BW851" s="6"/>
      <c r="BX851" s="6"/>
      <c r="BY851" s="6"/>
      <c r="BZ851" s="6"/>
      <c r="CA851" s="6"/>
      <c r="CB851" s="6"/>
      <c r="CC851" s="6"/>
      <c r="CD851" s="6"/>
      <c r="CE851" s="6"/>
      <c r="CF851" s="6"/>
      <c r="CG851" s="6"/>
      <c r="CH851" s="6"/>
      <c r="CI851" s="6"/>
      <c r="CJ851" s="6"/>
      <c r="CK851" s="6"/>
      <c r="CL851" s="6"/>
      <c r="CM851" s="6"/>
      <c r="CN851" s="6"/>
      <c r="CO851" s="6"/>
      <c r="CP851" s="6"/>
      <c r="CQ851" s="6"/>
      <c r="CR851" s="6"/>
      <c r="CS851" s="6"/>
      <c r="CT851" s="6"/>
      <c r="CU851" s="6"/>
      <c r="CV851" s="6"/>
      <c r="CW851" s="6"/>
    </row>
    <row r="852" spans="2:101">
      <c r="B852">
        <v>2064</v>
      </c>
      <c r="C852" t="s">
        <v>3107</v>
      </c>
      <c r="D852">
        <v>6</v>
      </c>
      <c r="E852" t="s">
        <v>68</v>
      </c>
      <c r="F852" t="s">
        <v>3108</v>
      </c>
      <c r="G852" t="s">
        <v>3107</v>
      </c>
      <c r="H852" t="s">
        <v>3109</v>
      </c>
      <c r="I852">
        <v>2016</v>
      </c>
      <c r="J852" t="s">
        <v>802</v>
      </c>
      <c r="K852"/>
      <c r="L852"/>
      <c r="M852" t="s">
        <v>98</v>
      </c>
      <c r="N852"/>
      <c r="O852"/>
      <c r="P852"/>
      <c r="Q852"/>
      <c r="R852"/>
      <c r="S852"/>
      <c r="T852"/>
      <c r="U852"/>
      <c r="V852"/>
      <c r="W852"/>
      <c r="X852"/>
      <c r="Y852"/>
      <c r="Z852"/>
      <c r="AA852"/>
      <c r="AB852"/>
      <c r="AC852" t="s">
        <v>135</v>
      </c>
      <c r="AI852" t="s">
        <v>88</v>
      </c>
      <c r="AO852" t="s">
        <v>83</v>
      </c>
      <c r="AP852" t="s">
        <v>84</v>
      </c>
      <c r="AQ852" t="s">
        <v>196</v>
      </c>
      <c r="AR852" t="s">
        <v>86</v>
      </c>
      <c r="AS852" t="s">
        <v>87</v>
      </c>
      <c r="AU852" t="s">
        <v>88</v>
      </c>
      <c r="AV852" t="s">
        <v>78</v>
      </c>
      <c r="AW852" t="s">
        <v>119</v>
      </c>
      <c r="AX852" t="s">
        <v>78</v>
      </c>
      <c r="AY852" t="s">
        <v>107</v>
      </c>
      <c r="AZ852" t="s">
        <v>89</v>
      </c>
      <c r="BA852" t="s">
        <v>89</v>
      </c>
      <c r="BB852" t="s">
        <v>665</v>
      </c>
      <c r="BC852" t="s">
        <v>658</v>
      </c>
      <c r="BD852" t="s">
        <v>137</v>
      </c>
      <c r="BE852" t="s">
        <v>92</v>
      </c>
      <c r="BF852" t="s">
        <v>92</v>
      </c>
      <c r="BG852" t="s">
        <v>123</v>
      </c>
      <c r="BH852" t="s">
        <v>123</v>
      </c>
      <c r="BI852" t="s">
        <v>122</v>
      </c>
      <c r="BJ852" t="s">
        <v>93</v>
      </c>
      <c r="BK852" t="s">
        <v>94</v>
      </c>
      <c r="BL852" t="s">
        <v>94</v>
      </c>
      <c r="BM852" t="s">
        <v>109</v>
      </c>
      <c r="BN852" t="s">
        <v>192</v>
      </c>
      <c r="BO852" t="s">
        <v>78</v>
      </c>
      <c r="BP852" t="s">
        <v>687</v>
      </c>
      <c r="BS852" s="6"/>
      <c r="BT852" s="6"/>
      <c r="BU852" s="6"/>
      <c r="BV852" s="6"/>
      <c r="BW852" s="6"/>
      <c r="BX852" s="6"/>
      <c r="BY852" s="6"/>
      <c r="BZ852" s="6"/>
      <c r="CA852" s="6"/>
      <c r="CB852" s="6"/>
      <c r="CC852" s="6"/>
      <c r="CD852" s="6"/>
      <c r="CE852" s="6"/>
      <c r="CF852" s="6"/>
      <c r="CG852" s="6"/>
      <c r="CH852" s="6"/>
      <c r="CI852" s="6"/>
      <c r="CJ852" s="6"/>
      <c r="CK852" s="6"/>
      <c r="CL852" s="6"/>
      <c r="CM852" s="6"/>
      <c r="CN852" s="6"/>
      <c r="CO852" s="6"/>
      <c r="CP852" s="6"/>
      <c r="CQ852" s="6"/>
      <c r="CR852" s="6"/>
      <c r="CS852" s="6"/>
      <c r="CT852" s="6"/>
      <c r="CU852" s="6"/>
      <c r="CV852" s="6"/>
      <c r="CW852" s="6"/>
    </row>
    <row r="853" spans="2:101">
      <c r="B853">
        <v>2065</v>
      </c>
      <c r="C853" t="s">
        <v>3110</v>
      </c>
      <c r="D853">
        <v>6</v>
      </c>
      <c r="E853" t="s">
        <v>68</v>
      </c>
      <c r="F853" t="s">
        <v>3111</v>
      </c>
      <c r="G853" t="s">
        <v>3110</v>
      </c>
      <c r="H853" t="s">
        <v>3112</v>
      </c>
      <c r="I853">
        <v>2011</v>
      </c>
      <c r="J853" t="s">
        <v>161</v>
      </c>
      <c r="K853"/>
      <c r="L853"/>
      <c r="M853"/>
      <c r="N853"/>
      <c r="O853" t="s">
        <v>3113</v>
      </c>
      <c r="P853"/>
      <c r="Q853"/>
      <c r="R853"/>
      <c r="S853"/>
      <c r="T853"/>
      <c r="U853"/>
      <c r="V853"/>
      <c r="W853"/>
      <c r="X853"/>
      <c r="Y853"/>
      <c r="Z853"/>
      <c r="AA853"/>
      <c r="AB853"/>
      <c r="AC853" t="s">
        <v>74</v>
      </c>
      <c r="AE853" t="s">
        <v>162</v>
      </c>
      <c r="AF853" t="s">
        <v>76</v>
      </c>
      <c r="AG853" t="s">
        <v>77</v>
      </c>
      <c r="AI853" t="s">
        <v>78</v>
      </c>
      <c r="AJ853" t="s">
        <v>309</v>
      </c>
      <c r="AK853" t="s">
        <v>80</v>
      </c>
      <c r="AM853" t="s">
        <v>222</v>
      </c>
      <c r="AN853" t="s">
        <v>664</v>
      </c>
      <c r="AO853" t="s">
        <v>83</v>
      </c>
      <c r="AP853" t="s">
        <v>83</v>
      </c>
      <c r="AQ853" t="s">
        <v>196</v>
      </c>
      <c r="AR853" t="s">
        <v>105</v>
      </c>
      <c r="AS853" t="s">
        <v>87</v>
      </c>
      <c r="AU853" t="s">
        <v>88</v>
      </c>
      <c r="AV853" t="s">
        <v>87</v>
      </c>
      <c r="AX853" t="s">
        <v>88</v>
      </c>
      <c r="AZ853" t="s">
        <v>185</v>
      </c>
      <c r="BA853" t="s">
        <v>170</v>
      </c>
      <c r="BB853" t="s">
        <v>230</v>
      </c>
      <c r="BC853" t="s">
        <v>230</v>
      </c>
      <c r="BD853" t="s">
        <v>91</v>
      </c>
      <c r="BE853" t="s">
        <v>92</v>
      </c>
      <c r="BF853" t="s">
        <v>92</v>
      </c>
      <c r="BG853" t="s">
        <v>123</v>
      </c>
      <c r="BH853" t="s">
        <v>92</v>
      </c>
      <c r="BI853" t="s">
        <v>92</v>
      </c>
      <c r="BJ853" t="s">
        <v>92</v>
      </c>
      <c r="BK853" t="s">
        <v>94</v>
      </c>
      <c r="BL853" t="s">
        <v>94</v>
      </c>
      <c r="BM853" t="s">
        <v>686</v>
      </c>
      <c r="BN853" t="s">
        <v>139</v>
      </c>
      <c r="BO853" t="s">
        <v>78</v>
      </c>
      <c r="BP853" t="s">
        <v>667</v>
      </c>
      <c r="BS853" s="6"/>
      <c r="BT853" s="6"/>
      <c r="BU853" s="6"/>
      <c r="BV853" s="6"/>
      <c r="BW853" s="6"/>
      <c r="BX853" s="6"/>
      <c r="BY853" s="6"/>
      <c r="BZ853" s="6"/>
      <c r="CA853" s="6"/>
      <c r="CB853" s="6"/>
      <c r="CC853" s="6"/>
      <c r="CD853" s="6"/>
      <c r="CE853" s="6"/>
      <c r="CF853" s="6"/>
      <c r="CG853" s="6"/>
      <c r="CH853" s="6"/>
      <c r="CI853" s="6"/>
      <c r="CJ853" s="6"/>
      <c r="CK853" s="6"/>
      <c r="CL853" s="6"/>
      <c r="CM853" s="6"/>
      <c r="CN853" s="6"/>
      <c r="CO853" s="6"/>
      <c r="CP853" s="6"/>
      <c r="CQ853" s="6"/>
      <c r="CR853" s="6"/>
      <c r="CS853" s="6"/>
      <c r="CT853" s="6"/>
      <c r="CU853" s="6"/>
      <c r="CV853" s="6"/>
      <c r="CW853" s="6"/>
    </row>
    <row r="854" spans="2:101">
      <c r="B854">
        <v>2073</v>
      </c>
      <c r="C854" t="s">
        <v>3115</v>
      </c>
      <c r="D854">
        <v>6</v>
      </c>
      <c r="E854" t="s">
        <v>68</v>
      </c>
      <c r="F854" t="s">
        <v>3116</v>
      </c>
      <c r="G854" t="s">
        <v>3115</v>
      </c>
      <c r="H854" t="s">
        <v>3117</v>
      </c>
      <c r="I854">
        <v>2011</v>
      </c>
      <c r="J854" t="s">
        <v>126</v>
      </c>
      <c r="K854"/>
      <c r="L854"/>
      <c r="M854"/>
      <c r="N854"/>
      <c r="O854"/>
      <c r="P854" t="s">
        <v>99</v>
      </c>
      <c r="Q854"/>
      <c r="R854"/>
      <c r="S854"/>
      <c r="T854"/>
      <c r="U854"/>
      <c r="V854"/>
      <c r="W854"/>
      <c r="X854"/>
      <c r="Y854"/>
      <c r="Z854"/>
      <c r="AA854"/>
      <c r="AB854"/>
      <c r="AC854" t="s">
        <v>74</v>
      </c>
      <c r="AE854" t="s">
        <v>87</v>
      </c>
      <c r="AF854" t="s">
        <v>175</v>
      </c>
      <c r="AG854" t="s">
        <v>164</v>
      </c>
      <c r="AI854" t="s">
        <v>78</v>
      </c>
      <c r="AJ854" t="s">
        <v>116</v>
      </c>
      <c r="AK854" t="s">
        <v>156</v>
      </c>
      <c r="AL854" t="s">
        <v>3118</v>
      </c>
      <c r="AN854" t="s">
        <v>657</v>
      </c>
      <c r="AO854" t="s">
        <v>83</v>
      </c>
      <c r="AP854" t="s">
        <v>104</v>
      </c>
      <c r="AQ854" t="s">
        <v>118</v>
      </c>
      <c r="AR854" t="s">
        <v>86</v>
      </c>
      <c r="AS854" t="s">
        <v>87</v>
      </c>
      <c r="AU854" t="s">
        <v>88</v>
      </c>
      <c r="AV854" t="s">
        <v>78</v>
      </c>
      <c r="AW854" t="s">
        <v>106</v>
      </c>
      <c r="AX854" t="s">
        <v>87</v>
      </c>
      <c r="AY854" t="s">
        <v>107</v>
      </c>
      <c r="AZ854" t="s">
        <v>89</v>
      </c>
      <c r="BA854" t="s">
        <v>89</v>
      </c>
      <c r="BB854" t="s">
        <v>665</v>
      </c>
      <c r="BC854" t="s">
        <v>773</v>
      </c>
      <c r="BD854" t="s">
        <v>144</v>
      </c>
      <c r="BE854" t="s">
        <v>93</v>
      </c>
      <c r="BF854" t="s">
        <v>92</v>
      </c>
      <c r="BG854" t="s">
        <v>93</v>
      </c>
      <c r="BH854" t="s">
        <v>93</v>
      </c>
      <c r="BI854" t="s">
        <v>123</v>
      </c>
      <c r="BJ854" t="s">
        <v>93</v>
      </c>
      <c r="BK854" t="s">
        <v>94</v>
      </c>
      <c r="BL854" t="s">
        <v>94</v>
      </c>
      <c r="BM854" t="s">
        <v>691</v>
      </c>
      <c r="BN854" t="s">
        <v>125</v>
      </c>
      <c r="BO854" t="s">
        <v>78</v>
      </c>
      <c r="BP854" t="s">
        <v>687</v>
      </c>
      <c r="BS854" s="6"/>
      <c r="BT854" s="6"/>
      <c r="BU854" s="6"/>
      <c r="BV854" s="6"/>
      <c r="BW854" s="6"/>
      <c r="BX854" s="6"/>
      <c r="BY854" s="6"/>
      <c r="BZ854" s="6"/>
      <c r="CA854" s="6"/>
      <c r="CB854" s="6"/>
      <c r="CC854" s="6"/>
      <c r="CD854" s="6"/>
      <c r="CE854" s="6"/>
      <c r="CF854" s="6"/>
      <c r="CG854" s="6"/>
      <c r="CH854" s="6"/>
      <c r="CI854" s="6"/>
      <c r="CJ854" s="6"/>
      <c r="CK854" s="6"/>
      <c r="CL854" s="6"/>
      <c r="CM854" s="6"/>
      <c r="CN854" s="6"/>
      <c r="CO854" s="6"/>
      <c r="CP854" s="6"/>
      <c r="CQ854" s="6"/>
      <c r="CR854" s="6"/>
      <c r="CS854" s="6"/>
      <c r="CT854" s="6"/>
      <c r="CU854" s="6"/>
      <c r="CV854" s="6"/>
      <c r="CW854" s="6"/>
    </row>
    <row r="855" spans="2:101">
      <c r="B855">
        <v>2077</v>
      </c>
      <c r="C855" t="s">
        <v>3120</v>
      </c>
      <c r="D855">
        <v>6</v>
      </c>
      <c r="E855" t="s">
        <v>68</v>
      </c>
      <c r="F855" t="s">
        <v>3121</v>
      </c>
      <c r="G855" t="s">
        <v>3120</v>
      </c>
      <c r="H855" t="s">
        <v>3122</v>
      </c>
      <c r="I855">
        <v>2016</v>
      </c>
      <c r="J855" t="s">
        <v>802</v>
      </c>
      <c r="K855"/>
      <c r="L855"/>
      <c r="M855" t="s">
        <v>98</v>
      </c>
      <c r="N855"/>
      <c r="O855"/>
      <c r="P855"/>
      <c r="Q855"/>
      <c r="R855"/>
      <c r="S855"/>
      <c r="T855"/>
      <c r="U855"/>
      <c r="V855"/>
      <c r="W855"/>
      <c r="X855"/>
      <c r="Y855"/>
      <c r="Z855"/>
      <c r="AA855"/>
      <c r="AB855"/>
      <c r="AC855" t="s">
        <v>74</v>
      </c>
      <c r="AE855" t="s">
        <v>162</v>
      </c>
      <c r="AF855" t="s">
        <v>163</v>
      </c>
      <c r="AG855" t="s">
        <v>101</v>
      </c>
      <c r="AI855" t="s">
        <v>78</v>
      </c>
      <c r="AJ855" t="s">
        <v>79</v>
      </c>
      <c r="AK855" t="s">
        <v>80</v>
      </c>
      <c r="AM855" t="s">
        <v>81</v>
      </c>
      <c r="AN855" t="s">
        <v>657</v>
      </c>
      <c r="AO855" t="s">
        <v>84</v>
      </c>
      <c r="AP855" t="s">
        <v>104</v>
      </c>
      <c r="AQ855" t="s">
        <v>196</v>
      </c>
      <c r="AR855" t="s">
        <v>169</v>
      </c>
      <c r="AS855" t="s">
        <v>87</v>
      </c>
      <c r="AU855" t="s">
        <v>88</v>
      </c>
      <c r="AV855" t="s">
        <v>87</v>
      </c>
      <c r="AX855" t="s">
        <v>88</v>
      </c>
      <c r="AZ855" t="s">
        <v>89</v>
      </c>
      <c r="BA855" t="s">
        <v>89</v>
      </c>
      <c r="BB855" t="s">
        <v>665</v>
      </c>
      <c r="BC855" t="s">
        <v>665</v>
      </c>
      <c r="BD855" t="s">
        <v>144</v>
      </c>
      <c r="BE855" t="s">
        <v>93</v>
      </c>
      <c r="BF855" t="s">
        <v>92</v>
      </c>
      <c r="BG855" t="s">
        <v>93</v>
      </c>
      <c r="BH855" t="s">
        <v>93</v>
      </c>
      <c r="BI855" t="s">
        <v>93</v>
      </c>
      <c r="BJ855" t="s">
        <v>93</v>
      </c>
      <c r="BK855" t="s">
        <v>138</v>
      </c>
      <c r="BL855" t="s">
        <v>94</v>
      </c>
      <c r="BM855" t="s">
        <v>109</v>
      </c>
      <c r="BN855" t="s">
        <v>125</v>
      </c>
      <c r="BO855" t="s">
        <v>78</v>
      </c>
      <c r="BP855" t="s">
        <v>667</v>
      </c>
      <c r="BS855" s="6"/>
      <c r="BT855" s="6"/>
      <c r="BU855" s="6"/>
      <c r="BV855" s="6"/>
      <c r="BW855" s="6"/>
      <c r="BX855" s="6"/>
      <c r="BY855" s="6"/>
      <c r="BZ855" s="6"/>
      <c r="CA855" s="6"/>
      <c r="CB855" s="6"/>
      <c r="CC855" s="6"/>
      <c r="CD855" s="6"/>
      <c r="CE855" s="6"/>
      <c r="CF855" s="6"/>
      <c r="CG855" s="6"/>
      <c r="CH855" s="6"/>
      <c r="CI855" s="6"/>
      <c r="CJ855" s="6"/>
      <c r="CK855" s="6"/>
      <c r="CL855" s="6"/>
      <c r="CM855" s="6"/>
      <c r="CN855" s="6"/>
      <c r="CO855" s="6"/>
      <c r="CP855" s="6"/>
      <c r="CQ855" s="6"/>
      <c r="CR855" s="6"/>
      <c r="CS855" s="6"/>
      <c r="CT855" s="6"/>
      <c r="CU855" s="6"/>
      <c r="CV855" s="6"/>
      <c r="CW855" s="6"/>
    </row>
    <row r="856" spans="2:101">
      <c r="B856">
        <v>2087</v>
      </c>
      <c r="C856" t="s">
        <v>3123</v>
      </c>
      <c r="D856">
        <v>6</v>
      </c>
      <c r="E856" t="s">
        <v>68</v>
      </c>
      <c r="F856" t="s">
        <v>3124</v>
      </c>
      <c r="G856" t="s">
        <v>3123</v>
      </c>
      <c r="H856" t="s">
        <v>3125</v>
      </c>
      <c r="I856">
        <v>2005</v>
      </c>
      <c r="J856" t="s">
        <v>95</v>
      </c>
      <c r="K856"/>
      <c r="L856"/>
      <c r="M856"/>
      <c r="N856"/>
      <c r="O856"/>
      <c r="P856"/>
      <c r="Q856"/>
      <c r="R856"/>
      <c r="S856"/>
      <c r="T856"/>
      <c r="U856"/>
      <c r="V856"/>
      <c r="W856"/>
      <c r="X856"/>
      <c r="Y856"/>
      <c r="Z856"/>
      <c r="AA856" t="s">
        <v>3126</v>
      </c>
      <c r="AB856"/>
      <c r="AC856" t="s">
        <v>148</v>
      </c>
      <c r="AE856" t="s">
        <v>75</v>
      </c>
      <c r="AF856" t="s">
        <v>175</v>
      </c>
      <c r="AG856" t="s">
        <v>164</v>
      </c>
      <c r="AI856" t="s">
        <v>87</v>
      </c>
      <c r="AJ856" t="s">
        <v>309</v>
      </c>
      <c r="AK856" t="s">
        <v>80</v>
      </c>
      <c r="AM856" t="s">
        <v>222</v>
      </c>
      <c r="AN856" t="s">
        <v>739</v>
      </c>
      <c r="AO856" t="s">
        <v>83</v>
      </c>
      <c r="AP856" t="s">
        <v>84</v>
      </c>
      <c r="AQ856" t="s">
        <v>85</v>
      </c>
      <c r="AR856" t="s">
        <v>130</v>
      </c>
      <c r="AS856" t="s">
        <v>87</v>
      </c>
      <c r="AU856" t="s">
        <v>88</v>
      </c>
      <c r="AV856" t="s">
        <v>78</v>
      </c>
      <c r="AW856" t="s">
        <v>106</v>
      </c>
      <c r="AX856" t="s">
        <v>87</v>
      </c>
      <c r="AY856" t="s">
        <v>107</v>
      </c>
      <c r="AZ856" t="s">
        <v>89</v>
      </c>
      <c r="BA856" t="s">
        <v>89</v>
      </c>
      <c r="BB856" t="s">
        <v>90</v>
      </c>
      <c r="BC856" t="s">
        <v>659</v>
      </c>
      <c r="BD856" t="s">
        <v>91</v>
      </c>
      <c r="BE856" t="s">
        <v>93</v>
      </c>
      <c r="BF856" t="s">
        <v>93</v>
      </c>
      <c r="BG856" t="s">
        <v>123</v>
      </c>
      <c r="BH856" t="s">
        <v>123</v>
      </c>
      <c r="BI856" t="s">
        <v>123</v>
      </c>
      <c r="BJ856" t="s">
        <v>92</v>
      </c>
      <c r="BK856" t="s">
        <v>124</v>
      </c>
      <c r="BL856" t="s">
        <v>94</v>
      </c>
      <c r="BM856" t="s">
        <v>666</v>
      </c>
      <c r="BN856" t="s">
        <v>177</v>
      </c>
      <c r="BO856" t="s">
        <v>78</v>
      </c>
      <c r="BP856" t="s">
        <v>660</v>
      </c>
      <c r="BS856" s="6"/>
      <c r="BT856" s="6"/>
      <c r="BU856" s="6"/>
      <c r="BV856" s="6"/>
      <c r="BW856" s="6"/>
      <c r="BX856" s="6"/>
      <c r="BY856" s="6"/>
      <c r="BZ856" s="6"/>
      <c r="CA856" s="6"/>
      <c r="CB856" s="6"/>
      <c r="CC856" s="6"/>
      <c r="CD856" s="6"/>
      <c r="CE856" s="6"/>
      <c r="CF856" s="6"/>
      <c r="CG856" s="6"/>
      <c r="CH856" s="6"/>
      <c r="CI856" s="6"/>
      <c r="CJ856" s="6"/>
      <c r="CK856" s="6"/>
      <c r="CL856" s="6"/>
      <c r="CM856" s="6"/>
      <c r="CN856" s="6"/>
      <c r="CO856" s="6"/>
      <c r="CP856" s="6"/>
      <c r="CQ856" s="6"/>
      <c r="CR856" s="6"/>
      <c r="CS856" s="6"/>
      <c r="CT856" s="6"/>
      <c r="CU856" s="6"/>
      <c r="CV856" s="6"/>
      <c r="CW856" s="6"/>
    </row>
    <row r="857" spans="2:101">
      <c r="B857">
        <v>2091</v>
      </c>
      <c r="C857" t="s">
        <v>3127</v>
      </c>
      <c r="D857">
        <v>6</v>
      </c>
      <c r="E857" t="s">
        <v>68</v>
      </c>
      <c r="F857" t="s">
        <v>3128</v>
      </c>
      <c r="G857" t="s">
        <v>3127</v>
      </c>
      <c r="H857" t="s">
        <v>3129</v>
      </c>
      <c r="I857">
        <v>2015</v>
      </c>
      <c r="J857" t="s">
        <v>325</v>
      </c>
      <c r="K857"/>
      <c r="L857"/>
      <c r="M857"/>
      <c r="N857"/>
      <c r="O857"/>
      <c r="P857"/>
      <c r="Q857"/>
      <c r="R857"/>
      <c r="S857" t="s">
        <v>99</v>
      </c>
      <c r="T857"/>
      <c r="U857"/>
      <c r="V857"/>
      <c r="W857"/>
      <c r="X857"/>
      <c r="Y857"/>
      <c r="Z857"/>
      <c r="AA857"/>
      <c r="AB857"/>
      <c r="AC857" t="s">
        <v>135</v>
      </c>
      <c r="AI857" t="s">
        <v>88</v>
      </c>
      <c r="AO857" t="s">
        <v>104</v>
      </c>
      <c r="AP857" t="s">
        <v>104</v>
      </c>
      <c r="AQ857" t="s">
        <v>176</v>
      </c>
      <c r="AR857" t="s">
        <v>102</v>
      </c>
      <c r="AS857" t="s">
        <v>87</v>
      </c>
      <c r="AU857" t="s">
        <v>88</v>
      </c>
      <c r="AV857" t="s">
        <v>78</v>
      </c>
      <c r="AW857" t="s">
        <v>158</v>
      </c>
      <c r="AX857" t="s">
        <v>87</v>
      </c>
      <c r="AY857" t="s">
        <v>107</v>
      </c>
      <c r="AZ857" t="s">
        <v>89</v>
      </c>
      <c r="BA857" t="s">
        <v>89</v>
      </c>
      <c r="BB857" t="s">
        <v>698</v>
      </c>
      <c r="BC857" t="s">
        <v>230</v>
      </c>
      <c r="BD857" t="s">
        <v>137</v>
      </c>
      <c r="BE857" t="s">
        <v>123</v>
      </c>
      <c r="BF857" t="s">
        <v>122</v>
      </c>
      <c r="BG857" t="s">
        <v>92</v>
      </c>
      <c r="BH857" t="s">
        <v>92</v>
      </c>
      <c r="BI857" t="s">
        <v>92</v>
      </c>
      <c r="BJ857" t="s">
        <v>92</v>
      </c>
      <c r="BK857" t="s">
        <v>94</v>
      </c>
      <c r="BL857" t="s">
        <v>124</v>
      </c>
      <c r="BM857" t="s">
        <v>109</v>
      </c>
      <c r="BN857" t="s">
        <v>192</v>
      </c>
      <c r="BO857" t="s">
        <v>78</v>
      </c>
      <c r="BP857" t="s">
        <v>660</v>
      </c>
      <c r="BS857" s="6"/>
      <c r="BT857" s="6"/>
      <c r="BU857" s="6"/>
      <c r="BV857" s="6"/>
      <c r="BW857" s="6"/>
      <c r="BX857" s="6"/>
      <c r="BY857" s="6"/>
      <c r="BZ857" s="6"/>
      <c r="CA857" s="6"/>
      <c r="CB857" s="6"/>
      <c r="CC857" s="6"/>
      <c r="CD857" s="6"/>
      <c r="CE857" s="6"/>
      <c r="CF857" s="6"/>
      <c r="CG857" s="6"/>
      <c r="CH857" s="6"/>
      <c r="CI857" s="6"/>
      <c r="CJ857" s="6"/>
      <c r="CK857" s="6"/>
      <c r="CL857" s="6"/>
      <c r="CM857" s="6"/>
      <c r="CN857" s="6"/>
      <c r="CO857" s="6"/>
      <c r="CP857" s="6"/>
      <c r="CQ857" s="6"/>
      <c r="CR857" s="6"/>
      <c r="CS857" s="6"/>
      <c r="CT857" s="6"/>
      <c r="CU857" s="6"/>
      <c r="CV857" s="6"/>
      <c r="CW857" s="6"/>
    </row>
    <row r="858" spans="2:101">
      <c r="B858">
        <v>2104</v>
      </c>
      <c r="C858" t="s">
        <v>3130</v>
      </c>
      <c r="D858">
        <v>6</v>
      </c>
      <c r="E858" t="s">
        <v>68</v>
      </c>
      <c r="F858" t="s">
        <v>3131</v>
      </c>
      <c r="G858" t="s">
        <v>3130</v>
      </c>
      <c r="H858" t="s">
        <v>3132</v>
      </c>
      <c r="I858">
        <v>2015</v>
      </c>
      <c r="J858" t="s">
        <v>95</v>
      </c>
      <c r="K858"/>
      <c r="L858"/>
      <c r="M858"/>
      <c r="N858"/>
      <c r="O858"/>
      <c r="P858"/>
      <c r="Q858"/>
      <c r="R858"/>
      <c r="S858"/>
      <c r="T858"/>
      <c r="U858"/>
      <c r="V858"/>
      <c r="W858"/>
      <c r="X858"/>
      <c r="Y858"/>
      <c r="Z858"/>
      <c r="AA858" t="s">
        <v>391</v>
      </c>
      <c r="AB858"/>
      <c r="AC858" t="s">
        <v>135</v>
      </c>
      <c r="AI858" t="s">
        <v>88</v>
      </c>
      <c r="AO858" t="s">
        <v>136</v>
      </c>
      <c r="AP858" t="s">
        <v>104</v>
      </c>
      <c r="AQ858" t="s">
        <v>102</v>
      </c>
      <c r="AR858" t="s">
        <v>86</v>
      </c>
      <c r="AS858" t="s">
        <v>87</v>
      </c>
      <c r="AU858" t="s">
        <v>88</v>
      </c>
      <c r="AV858" t="s">
        <v>78</v>
      </c>
      <c r="AW858" t="s">
        <v>119</v>
      </c>
      <c r="AX858" t="s">
        <v>87</v>
      </c>
      <c r="AY858" t="s">
        <v>107</v>
      </c>
      <c r="AZ858" t="s">
        <v>170</v>
      </c>
      <c r="BA858" t="s">
        <v>89</v>
      </c>
      <c r="BB858" t="s">
        <v>230</v>
      </c>
      <c r="BC858" t="s">
        <v>230</v>
      </c>
      <c r="BD858" t="s">
        <v>137</v>
      </c>
      <c r="BE858" t="s">
        <v>92</v>
      </c>
      <c r="BF858" t="s">
        <v>92</v>
      </c>
      <c r="BG858" t="s">
        <v>92</v>
      </c>
      <c r="BH858" t="s">
        <v>92</v>
      </c>
      <c r="BI858" t="s">
        <v>93</v>
      </c>
      <c r="BJ858" t="s">
        <v>93</v>
      </c>
      <c r="BK858" t="s">
        <v>138</v>
      </c>
      <c r="BL858" t="s">
        <v>138</v>
      </c>
      <c r="BM858" t="s">
        <v>691</v>
      </c>
      <c r="BN858" t="s">
        <v>192</v>
      </c>
      <c r="BO858" t="s">
        <v>87</v>
      </c>
      <c r="BS858" s="6"/>
      <c r="BT858" s="6"/>
      <c r="BU858" s="6"/>
      <c r="BV858" s="6"/>
      <c r="BW858" s="6"/>
      <c r="BX858" s="6"/>
      <c r="BY858" s="6"/>
      <c r="BZ858" s="6"/>
      <c r="CA858" s="6"/>
      <c r="CB858" s="6"/>
      <c r="CC858" s="6"/>
      <c r="CD858" s="6"/>
      <c r="CE858" s="6"/>
      <c r="CF858" s="6"/>
      <c r="CG858" s="6"/>
      <c r="CH858" s="6"/>
      <c r="CI858" s="6"/>
      <c r="CJ858" s="6"/>
      <c r="CK858" s="6"/>
      <c r="CL858" s="6"/>
      <c r="CM858" s="6"/>
      <c r="CN858" s="6"/>
      <c r="CO858" s="6"/>
      <c r="CP858" s="6"/>
      <c r="CQ858" s="6"/>
      <c r="CR858" s="6"/>
      <c r="CS858" s="6"/>
      <c r="CT858" s="6"/>
      <c r="CU858" s="6"/>
      <c r="CV858" s="6"/>
      <c r="CW858" s="6"/>
    </row>
    <row r="859" spans="2:101">
      <c r="B859">
        <v>2105</v>
      </c>
      <c r="C859" t="s">
        <v>3133</v>
      </c>
      <c r="D859">
        <v>6</v>
      </c>
      <c r="E859" t="s">
        <v>68</v>
      </c>
      <c r="F859" t="s">
        <v>3134</v>
      </c>
      <c r="G859" t="s">
        <v>3133</v>
      </c>
      <c r="H859" t="s">
        <v>3135</v>
      </c>
      <c r="I859">
        <v>1993</v>
      </c>
      <c r="J859" t="s">
        <v>671</v>
      </c>
      <c r="K859"/>
      <c r="L859"/>
      <c r="M859"/>
      <c r="N859"/>
      <c r="O859"/>
      <c r="P859"/>
      <c r="Q859"/>
      <c r="R859" t="s">
        <v>354</v>
      </c>
      <c r="S859"/>
      <c r="T859"/>
      <c r="U859"/>
      <c r="V859"/>
      <c r="W859"/>
      <c r="X859"/>
      <c r="Y859"/>
      <c r="Z859"/>
      <c r="AA859"/>
      <c r="AB859"/>
      <c r="AC859" t="s">
        <v>148</v>
      </c>
      <c r="AE859" t="s">
        <v>87</v>
      </c>
      <c r="AF859" t="s">
        <v>76</v>
      </c>
      <c r="AG859" t="s">
        <v>164</v>
      </c>
      <c r="AI859" t="s">
        <v>87</v>
      </c>
      <c r="AJ859" t="s">
        <v>116</v>
      </c>
      <c r="AK859" t="s">
        <v>80</v>
      </c>
      <c r="AN859" t="s">
        <v>664</v>
      </c>
      <c r="AO859" t="s">
        <v>83</v>
      </c>
      <c r="AP859" t="s">
        <v>83</v>
      </c>
      <c r="AQ859" t="s">
        <v>85</v>
      </c>
      <c r="AR859" t="s">
        <v>105</v>
      </c>
      <c r="AS859" t="s">
        <v>87</v>
      </c>
      <c r="AU859" t="s">
        <v>88</v>
      </c>
      <c r="AV859" t="s">
        <v>78</v>
      </c>
      <c r="AW859" t="s">
        <v>158</v>
      </c>
      <c r="AX859" t="s">
        <v>87</v>
      </c>
      <c r="AY859" t="s">
        <v>107</v>
      </c>
      <c r="AZ859" t="s">
        <v>89</v>
      </c>
      <c r="BA859" t="s">
        <v>89</v>
      </c>
      <c r="BB859" t="s">
        <v>665</v>
      </c>
      <c r="BC859" t="s">
        <v>665</v>
      </c>
      <c r="BD859" t="s">
        <v>137</v>
      </c>
      <c r="BE859" t="s">
        <v>93</v>
      </c>
      <c r="BF859" t="s">
        <v>93</v>
      </c>
      <c r="BG859" t="s">
        <v>93</v>
      </c>
      <c r="BH859" t="s">
        <v>93</v>
      </c>
      <c r="BI859" t="s">
        <v>93</v>
      </c>
      <c r="BJ859" t="s">
        <v>93</v>
      </c>
      <c r="BK859" t="s">
        <v>94</v>
      </c>
      <c r="BL859" t="s">
        <v>94</v>
      </c>
      <c r="BM859" t="s">
        <v>672</v>
      </c>
      <c r="BN859" t="s">
        <v>139</v>
      </c>
      <c r="BO859" t="s">
        <v>78</v>
      </c>
      <c r="BP859" t="s">
        <v>687</v>
      </c>
      <c r="BS859" s="6"/>
      <c r="BT859" s="6"/>
      <c r="BU859" s="6"/>
      <c r="BV859" s="6"/>
      <c r="BW859" s="6"/>
      <c r="BX859" s="6"/>
      <c r="BY859" s="6"/>
      <c r="BZ859" s="6"/>
      <c r="CA859" s="6"/>
      <c r="CB859" s="6"/>
      <c r="CC859" s="6"/>
      <c r="CD859" s="6"/>
      <c r="CE859" s="6"/>
      <c r="CF859" s="6"/>
      <c r="CG859" s="6"/>
      <c r="CH859" s="6"/>
      <c r="CI859" s="6"/>
      <c r="CJ859" s="6"/>
      <c r="CK859" s="6"/>
      <c r="CL859" s="6"/>
      <c r="CM859" s="6"/>
      <c r="CN859" s="6"/>
      <c r="CO859" s="6"/>
      <c r="CP859" s="6"/>
      <c r="CQ859" s="6"/>
      <c r="CR859" s="6"/>
      <c r="CS859" s="6"/>
      <c r="CT859" s="6"/>
      <c r="CU859" s="6"/>
      <c r="CV859" s="6"/>
      <c r="CW859" s="6"/>
    </row>
    <row r="860" spans="2:101">
      <c r="B860">
        <v>2111</v>
      </c>
      <c r="C860" t="s">
        <v>3136</v>
      </c>
      <c r="D860">
        <v>6</v>
      </c>
      <c r="E860" t="s">
        <v>68</v>
      </c>
      <c r="F860" t="s">
        <v>3137</v>
      </c>
      <c r="G860" t="s">
        <v>3138</v>
      </c>
      <c r="H860" t="s">
        <v>3139</v>
      </c>
      <c r="I860">
        <v>1996</v>
      </c>
      <c r="J860" t="s">
        <v>161</v>
      </c>
      <c r="K860"/>
      <c r="L860"/>
      <c r="M860"/>
      <c r="N860"/>
      <c r="O860" t="s">
        <v>96</v>
      </c>
      <c r="P860"/>
      <c r="Q860"/>
      <c r="R860"/>
      <c r="S860"/>
      <c r="T860"/>
      <c r="U860"/>
      <c r="V860"/>
      <c r="W860"/>
      <c r="X860"/>
      <c r="Y860"/>
      <c r="Z860"/>
      <c r="AA860"/>
      <c r="AB860"/>
      <c r="AC860" t="s">
        <v>74</v>
      </c>
      <c r="AE860" t="s">
        <v>87</v>
      </c>
      <c r="AF860" t="s">
        <v>206</v>
      </c>
      <c r="AG860" t="s">
        <v>164</v>
      </c>
      <c r="AI860" t="s">
        <v>78</v>
      </c>
      <c r="AJ860" t="s">
        <v>309</v>
      </c>
      <c r="AK860" t="s">
        <v>166</v>
      </c>
      <c r="AN860" t="s">
        <v>705</v>
      </c>
      <c r="AO860" t="s">
        <v>83</v>
      </c>
      <c r="AP860" t="s">
        <v>83</v>
      </c>
      <c r="AQ860" t="s">
        <v>196</v>
      </c>
      <c r="AR860" t="s">
        <v>105</v>
      </c>
      <c r="AS860" t="s">
        <v>87</v>
      </c>
      <c r="AU860" t="s">
        <v>88</v>
      </c>
      <c r="AV860" t="s">
        <v>78</v>
      </c>
      <c r="AW860" t="s">
        <v>106</v>
      </c>
      <c r="AX860" t="s">
        <v>87</v>
      </c>
      <c r="AY860" t="s">
        <v>107</v>
      </c>
      <c r="AZ860" t="s">
        <v>89</v>
      </c>
      <c r="BA860" t="s">
        <v>89</v>
      </c>
      <c r="BB860" t="s">
        <v>659</v>
      </c>
      <c r="BC860" t="s">
        <v>659</v>
      </c>
      <c r="BD860" t="s">
        <v>137</v>
      </c>
      <c r="BE860" t="s">
        <v>93</v>
      </c>
      <c r="BF860" t="s">
        <v>93</v>
      </c>
      <c r="BG860" t="s">
        <v>93</v>
      </c>
      <c r="BH860" t="s">
        <v>93</v>
      </c>
      <c r="BI860" t="s">
        <v>93</v>
      </c>
      <c r="BJ860" t="s">
        <v>93</v>
      </c>
      <c r="BK860" t="s">
        <v>138</v>
      </c>
      <c r="BL860" t="s">
        <v>138</v>
      </c>
      <c r="BM860" t="s">
        <v>695</v>
      </c>
      <c r="BN860" t="s">
        <v>139</v>
      </c>
      <c r="BO860" t="s">
        <v>78</v>
      </c>
      <c r="BP860" t="s">
        <v>667</v>
      </c>
      <c r="BS860" s="6"/>
      <c r="BT860" s="6"/>
      <c r="BU860" s="6"/>
      <c r="BV860" s="6"/>
      <c r="BW860" s="6"/>
      <c r="BX860" s="6"/>
      <c r="BY860" s="6"/>
      <c r="BZ860" s="6"/>
      <c r="CA860" s="6"/>
      <c r="CB860" s="6"/>
      <c r="CC860" s="6"/>
      <c r="CD860" s="6"/>
      <c r="CE860" s="6"/>
      <c r="CF860" s="6"/>
      <c r="CG860" s="6"/>
      <c r="CH860" s="6"/>
      <c r="CI860" s="6"/>
      <c r="CJ860" s="6"/>
      <c r="CK860" s="6"/>
      <c r="CL860" s="6"/>
      <c r="CM860" s="6"/>
      <c r="CN860" s="6"/>
      <c r="CO860" s="6"/>
      <c r="CP860" s="6"/>
      <c r="CQ860" s="6"/>
      <c r="CR860" s="6"/>
      <c r="CS860" s="6"/>
      <c r="CT860" s="6"/>
      <c r="CU860" s="6"/>
      <c r="CV860" s="6"/>
      <c r="CW860" s="6"/>
    </row>
    <row r="861" spans="2:101">
      <c r="B861">
        <v>2116</v>
      </c>
      <c r="C861" t="s">
        <v>3140</v>
      </c>
      <c r="D861">
        <v>6</v>
      </c>
      <c r="E861" t="s">
        <v>68</v>
      </c>
      <c r="F861" t="s">
        <v>3141</v>
      </c>
      <c r="G861" t="s">
        <v>3140</v>
      </c>
      <c r="H861" t="s">
        <v>3142</v>
      </c>
      <c r="I861">
        <v>2002</v>
      </c>
      <c r="J861" t="s">
        <v>97</v>
      </c>
      <c r="K861"/>
      <c r="L861"/>
      <c r="M861"/>
      <c r="N861"/>
      <c r="O861"/>
      <c r="P861"/>
      <c r="Q861"/>
      <c r="R861"/>
      <c r="S861"/>
      <c r="T861"/>
      <c r="U861"/>
      <c r="V861"/>
      <c r="W861"/>
      <c r="X861" t="s">
        <v>98</v>
      </c>
      <c r="Y861"/>
      <c r="Z861"/>
      <c r="AA861"/>
      <c r="AB861"/>
      <c r="AC861" t="s">
        <v>148</v>
      </c>
      <c r="AE861" t="s">
        <v>87</v>
      </c>
      <c r="AF861" t="s">
        <v>76</v>
      </c>
      <c r="AG861" t="s">
        <v>77</v>
      </c>
      <c r="AI861" t="s">
        <v>87</v>
      </c>
      <c r="AJ861" t="s">
        <v>116</v>
      </c>
      <c r="AK861" t="s">
        <v>80</v>
      </c>
      <c r="AN861" t="s">
        <v>739</v>
      </c>
      <c r="AO861" t="s">
        <v>136</v>
      </c>
      <c r="AP861" t="s">
        <v>104</v>
      </c>
      <c r="AQ861" t="s">
        <v>118</v>
      </c>
      <c r="AR861" t="s">
        <v>102</v>
      </c>
      <c r="AS861" t="s">
        <v>87</v>
      </c>
      <c r="AU861" t="s">
        <v>88</v>
      </c>
      <c r="AV861" t="s">
        <v>78</v>
      </c>
      <c r="AW861" t="s">
        <v>119</v>
      </c>
      <c r="AX861" t="s">
        <v>87</v>
      </c>
      <c r="AY861" t="s">
        <v>229</v>
      </c>
      <c r="AZ861" t="s">
        <v>170</v>
      </c>
      <c r="BA861" t="s">
        <v>89</v>
      </c>
      <c r="BB861" t="s">
        <v>230</v>
      </c>
      <c r="BC861" t="s">
        <v>230</v>
      </c>
      <c r="BD861" t="s">
        <v>91</v>
      </c>
      <c r="BE861" t="s">
        <v>92</v>
      </c>
      <c r="BF861" t="s">
        <v>92</v>
      </c>
      <c r="BG861" t="s">
        <v>92</v>
      </c>
      <c r="BH861" t="s">
        <v>92</v>
      </c>
      <c r="BI861" t="s">
        <v>123</v>
      </c>
      <c r="BJ861" t="s">
        <v>122</v>
      </c>
      <c r="BK861" t="s">
        <v>94</v>
      </c>
      <c r="BL861" t="s">
        <v>94</v>
      </c>
      <c r="BM861" t="s">
        <v>695</v>
      </c>
      <c r="BN861" t="s">
        <v>139</v>
      </c>
      <c r="BO861" t="s">
        <v>78</v>
      </c>
      <c r="BP861" t="s">
        <v>677</v>
      </c>
      <c r="BS861" s="6"/>
      <c r="BT861" s="6"/>
      <c r="BU861" s="6"/>
      <c r="BV861" s="6"/>
      <c r="BW861" s="6"/>
      <c r="BX861" s="6"/>
      <c r="BY861" s="6"/>
      <c r="BZ861" s="6"/>
      <c r="CA861" s="6"/>
      <c r="CB861" s="6"/>
      <c r="CC861" s="6"/>
      <c r="CD861" s="6"/>
      <c r="CE861" s="6"/>
      <c r="CF861" s="6"/>
      <c r="CG861" s="6"/>
      <c r="CH861" s="6"/>
      <c r="CI861" s="6"/>
      <c r="CJ861" s="6"/>
      <c r="CK861" s="6"/>
      <c r="CL861" s="6"/>
      <c r="CM861" s="6"/>
      <c r="CN861" s="6"/>
      <c r="CO861" s="6"/>
      <c r="CP861" s="6"/>
      <c r="CQ861" s="6"/>
      <c r="CR861" s="6"/>
      <c r="CS861" s="6"/>
      <c r="CT861" s="6"/>
      <c r="CU861" s="6"/>
      <c r="CV861" s="6"/>
      <c r="CW861" s="6"/>
    </row>
    <row r="862" spans="2:101">
      <c r="B862">
        <v>2121</v>
      </c>
      <c r="C862" t="s">
        <v>3143</v>
      </c>
      <c r="D862">
        <v>6</v>
      </c>
      <c r="E862" t="s">
        <v>68</v>
      </c>
      <c r="F862" t="s">
        <v>3144</v>
      </c>
      <c r="G862" t="s">
        <v>3143</v>
      </c>
      <c r="H862" t="s">
        <v>3145</v>
      </c>
      <c r="I862">
        <v>2011</v>
      </c>
      <c r="J862" t="s">
        <v>126</v>
      </c>
      <c r="K862"/>
      <c r="L862"/>
      <c r="M862"/>
      <c r="N862"/>
      <c r="O862"/>
      <c r="P862" t="s">
        <v>99</v>
      </c>
      <c r="Q862"/>
      <c r="R862"/>
      <c r="S862"/>
      <c r="T862"/>
      <c r="U862"/>
      <c r="V862"/>
      <c r="W862"/>
      <c r="X862"/>
      <c r="Y862"/>
      <c r="Z862"/>
      <c r="AA862"/>
      <c r="AB862"/>
      <c r="AC862" t="s">
        <v>148</v>
      </c>
      <c r="AE862" t="s">
        <v>162</v>
      </c>
      <c r="AF862" t="s">
        <v>76</v>
      </c>
      <c r="AG862" t="s">
        <v>77</v>
      </c>
      <c r="AI862" t="s">
        <v>87</v>
      </c>
      <c r="AJ862" t="s">
        <v>79</v>
      </c>
      <c r="AK862" t="s">
        <v>103</v>
      </c>
      <c r="AM862" t="s">
        <v>222</v>
      </c>
      <c r="AN862" t="s">
        <v>739</v>
      </c>
      <c r="AO862" t="s">
        <v>104</v>
      </c>
      <c r="AP862" t="s">
        <v>104</v>
      </c>
      <c r="AQ862" t="s">
        <v>196</v>
      </c>
      <c r="AR862" t="s">
        <v>86</v>
      </c>
      <c r="AS862" t="s">
        <v>87</v>
      </c>
      <c r="AU862" t="s">
        <v>88</v>
      </c>
      <c r="AV862" t="s">
        <v>87</v>
      </c>
      <c r="AX862" t="s">
        <v>88</v>
      </c>
      <c r="AZ862" t="s">
        <v>170</v>
      </c>
      <c r="BA862" t="s">
        <v>170</v>
      </c>
      <c r="BB862" t="s">
        <v>659</v>
      </c>
      <c r="BC862" t="s">
        <v>698</v>
      </c>
      <c r="BD862" t="s">
        <v>91</v>
      </c>
      <c r="BE862" t="s">
        <v>93</v>
      </c>
      <c r="BF862" t="s">
        <v>92</v>
      </c>
      <c r="BG862" t="s">
        <v>92</v>
      </c>
      <c r="BH862" t="s">
        <v>92</v>
      </c>
      <c r="BI862" t="s">
        <v>92</v>
      </c>
      <c r="BJ862" t="s">
        <v>92</v>
      </c>
      <c r="BK862" t="s">
        <v>94</v>
      </c>
      <c r="BL862" t="s">
        <v>94</v>
      </c>
      <c r="BM862" t="s">
        <v>666</v>
      </c>
      <c r="BN862" t="s">
        <v>418</v>
      </c>
      <c r="BO862" t="s">
        <v>78</v>
      </c>
      <c r="BP862" t="s">
        <v>667</v>
      </c>
      <c r="BS862" s="6"/>
      <c r="BT862" s="6"/>
      <c r="BU862" s="6"/>
      <c r="BV862" s="6"/>
      <c r="BW862" s="6"/>
      <c r="BX862" s="6"/>
      <c r="BY862" s="6"/>
      <c r="BZ862" s="6"/>
      <c r="CA862" s="6"/>
      <c r="CB862" s="6"/>
      <c r="CC862" s="6"/>
      <c r="CD862" s="6"/>
      <c r="CE862" s="6"/>
      <c r="CF862" s="6"/>
      <c r="CG862" s="6"/>
      <c r="CH862" s="6"/>
      <c r="CI862" s="6"/>
      <c r="CJ862" s="6"/>
      <c r="CK862" s="6"/>
      <c r="CL862" s="6"/>
      <c r="CM862" s="6"/>
      <c r="CN862" s="6"/>
      <c r="CO862" s="6"/>
      <c r="CP862" s="6"/>
      <c r="CQ862" s="6"/>
      <c r="CR862" s="6"/>
      <c r="CS862" s="6"/>
      <c r="CT862" s="6"/>
      <c r="CU862" s="6"/>
      <c r="CV862" s="6"/>
      <c r="CW862" s="6"/>
    </row>
    <row r="863" spans="2:101">
      <c r="B863">
        <v>2139</v>
      </c>
      <c r="C863" t="s">
        <v>3146</v>
      </c>
      <c r="D863">
        <v>6</v>
      </c>
      <c r="E863" t="s">
        <v>68</v>
      </c>
      <c r="F863" t="s">
        <v>3147</v>
      </c>
      <c r="G863" t="s">
        <v>3146</v>
      </c>
      <c r="H863" t="s">
        <v>3148</v>
      </c>
      <c r="I863">
        <v>2012</v>
      </c>
      <c r="J863" t="s">
        <v>126</v>
      </c>
      <c r="K863"/>
      <c r="L863"/>
      <c r="M863"/>
      <c r="N863"/>
      <c r="O863"/>
      <c r="P863" t="s">
        <v>99</v>
      </c>
      <c r="Q863"/>
      <c r="R863"/>
      <c r="S863"/>
      <c r="T863"/>
      <c r="U863"/>
      <c r="V863"/>
      <c r="W863"/>
      <c r="X863"/>
      <c r="Y863"/>
      <c r="Z863"/>
      <c r="AA863"/>
      <c r="AB863"/>
      <c r="AC863" t="s">
        <v>74</v>
      </c>
      <c r="AE863" t="s">
        <v>75</v>
      </c>
      <c r="AF863" t="s">
        <v>76</v>
      </c>
      <c r="AG863" t="s">
        <v>164</v>
      </c>
      <c r="AI863" t="s">
        <v>87</v>
      </c>
      <c r="AJ863" t="s">
        <v>79</v>
      </c>
      <c r="AK863" t="s">
        <v>80</v>
      </c>
      <c r="AM863" t="s">
        <v>81</v>
      </c>
      <c r="AN863" t="s">
        <v>657</v>
      </c>
      <c r="AO863" t="s">
        <v>83</v>
      </c>
      <c r="AP863" t="s">
        <v>83</v>
      </c>
      <c r="AQ863" t="s">
        <v>85</v>
      </c>
      <c r="AR863" t="s">
        <v>86</v>
      </c>
      <c r="AS863" t="s">
        <v>87</v>
      </c>
      <c r="AU863" t="s">
        <v>88</v>
      </c>
      <c r="AV863" t="s">
        <v>78</v>
      </c>
      <c r="AW863" t="s">
        <v>119</v>
      </c>
      <c r="AX863" t="s">
        <v>87</v>
      </c>
      <c r="AY863" t="s">
        <v>107</v>
      </c>
      <c r="AZ863" t="s">
        <v>89</v>
      </c>
      <c r="BA863" t="s">
        <v>89</v>
      </c>
      <c r="BB863" t="s">
        <v>658</v>
      </c>
      <c r="BC863" t="s">
        <v>658</v>
      </c>
      <c r="BD863" t="s">
        <v>144</v>
      </c>
      <c r="BE863" t="s">
        <v>93</v>
      </c>
      <c r="BF863" t="s">
        <v>123</v>
      </c>
      <c r="BG863" t="s">
        <v>93</v>
      </c>
      <c r="BH863" t="s">
        <v>93</v>
      </c>
      <c r="BI863" t="s">
        <v>93</v>
      </c>
      <c r="BJ863" t="s">
        <v>93</v>
      </c>
      <c r="BK863" t="s">
        <v>138</v>
      </c>
      <c r="BL863" t="s">
        <v>138</v>
      </c>
      <c r="BM863" t="s">
        <v>691</v>
      </c>
      <c r="BN863" t="s">
        <v>125</v>
      </c>
      <c r="BO863" t="s">
        <v>78</v>
      </c>
      <c r="BP863" t="s">
        <v>677</v>
      </c>
      <c r="BS863" s="6"/>
      <c r="BT863" s="6"/>
      <c r="BU863" s="6"/>
      <c r="BV863" s="6"/>
      <c r="BW863" s="6"/>
      <c r="BX863" s="6"/>
      <c r="BY863" s="6"/>
      <c r="BZ863" s="6"/>
      <c r="CA863" s="6"/>
      <c r="CB863" s="6"/>
      <c r="CC863" s="6"/>
      <c r="CD863" s="6"/>
      <c r="CE863" s="6"/>
      <c r="CF863" s="6"/>
      <c r="CG863" s="6"/>
      <c r="CH863" s="6"/>
      <c r="CI863" s="6"/>
      <c r="CJ863" s="6"/>
      <c r="CK863" s="6"/>
      <c r="CL863" s="6"/>
      <c r="CM863" s="6"/>
      <c r="CN863" s="6"/>
      <c r="CO863" s="6"/>
      <c r="CP863" s="6"/>
      <c r="CQ863" s="6"/>
      <c r="CR863" s="6"/>
      <c r="CS863" s="6"/>
      <c r="CT863" s="6"/>
      <c r="CU863" s="6"/>
      <c r="CV863" s="6"/>
      <c r="CW863" s="6"/>
    </row>
    <row r="864" spans="2:101">
      <c r="B864">
        <v>2143</v>
      </c>
      <c r="C864" t="s">
        <v>3150</v>
      </c>
      <c r="D864">
        <v>6</v>
      </c>
      <c r="E864" t="s">
        <v>68</v>
      </c>
      <c r="F864" t="s">
        <v>3151</v>
      </c>
      <c r="G864" t="s">
        <v>3150</v>
      </c>
      <c r="H864" t="s">
        <v>3152</v>
      </c>
      <c r="I864">
        <v>2011</v>
      </c>
      <c r="J864" t="s">
        <v>126</v>
      </c>
      <c r="K864"/>
      <c r="L864"/>
      <c r="M864"/>
      <c r="N864"/>
      <c r="O864"/>
      <c r="P864" t="s">
        <v>99</v>
      </c>
      <c r="Q864"/>
      <c r="R864"/>
      <c r="S864"/>
      <c r="T864"/>
      <c r="U864"/>
      <c r="V864"/>
      <c r="W864"/>
      <c r="X864"/>
      <c r="Y864"/>
      <c r="Z864"/>
      <c r="AA864"/>
      <c r="AB864"/>
      <c r="AC864" t="s">
        <v>74</v>
      </c>
      <c r="AE864" t="s">
        <v>75</v>
      </c>
      <c r="AF864" t="s">
        <v>175</v>
      </c>
      <c r="AG864" t="s">
        <v>164</v>
      </c>
      <c r="AI864" t="s">
        <v>78</v>
      </c>
      <c r="AJ864" t="s">
        <v>79</v>
      </c>
      <c r="AK864" t="s">
        <v>103</v>
      </c>
      <c r="AM864" t="s">
        <v>167</v>
      </c>
      <c r="AN864" t="s">
        <v>657</v>
      </c>
      <c r="AO864" t="s">
        <v>104</v>
      </c>
      <c r="AP864" t="s">
        <v>83</v>
      </c>
      <c r="AQ864" t="s">
        <v>85</v>
      </c>
      <c r="AR864" t="s">
        <v>105</v>
      </c>
      <c r="AS864" t="s">
        <v>87</v>
      </c>
      <c r="AU864" t="s">
        <v>88</v>
      </c>
      <c r="AV864" t="s">
        <v>78</v>
      </c>
      <c r="AW864" t="s">
        <v>119</v>
      </c>
      <c r="AX864" t="s">
        <v>87</v>
      </c>
      <c r="AY864" t="s">
        <v>107</v>
      </c>
      <c r="AZ864" t="s">
        <v>183</v>
      </c>
      <c r="BA864" t="s">
        <v>170</v>
      </c>
      <c r="BB864" t="s">
        <v>658</v>
      </c>
      <c r="BC864" t="s">
        <v>698</v>
      </c>
      <c r="BD864" t="s">
        <v>91</v>
      </c>
      <c r="BE864" t="s">
        <v>93</v>
      </c>
      <c r="BF864" t="s">
        <v>92</v>
      </c>
      <c r="BG864" t="s">
        <v>93</v>
      </c>
      <c r="BH864" t="s">
        <v>93</v>
      </c>
      <c r="BI864" t="s">
        <v>123</v>
      </c>
      <c r="BJ864" t="s">
        <v>93</v>
      </c>
      <c r="BK864" t="s">
        <v>94</v>
      </c>
      <c r="BL864" t="s">
        <v>138</v>
      </c>
      <c r="BM864" t="s">
        <v>691</v>
      </c>
      <c r="BN864" t="s">
        <v>125</v>
      </c>
      <c r="BO864" t="s">
        <v>78</v>
      </c>
      <c r="BP864" t="s">
        <v>677</v>
      </c>
      <c r="BS864" s="6"/>
      <c r="BT864" s="6"/>
      <c r="BU864" s="6"/>
      <c r="BV864" s="6"/>
      <c r="BW864" s="6"/>
      <c r="BX864" s="6"/>
      <c r="BY864" s="6"/>
      <c r="BZ864" s="6"/>
      <c r="CA864" s="6"/>
      <c r="CB864" s="6"/>
      <c r="CC864" s="6"/>
      <c r="CD864" s="6"/>
      <c r="CE864" s="6"/>
      <c r="CF864" s="6"/>
      <c r="CG864" s="6"/>
      <c r="CH864" s="6"/>
      <c r="CI864" s="6"/>
      <c r="CJ864" s="6"/>
      <c r="CK864" s="6"/>
      <c r="CL864" s="6"/>
      <c r="CM864" s="6"/>
      <c r="CN864" s="6"/>
      <c r="CO864" s="6"/>
      <c r="CP864" s="6"/>
      <c r="CQ864" s="6"/>
      <c r="CR864" s="6"/>
      <c r="CS864" s="6"/>
      <c r="CT864" s="6"/>
      <c r="CU864" s="6"/>
      <c r="CV864" s="6"/>
      <c r="CW864" s="6"/>
    </row>
    <row r="865" spans="2:101">
      <c r="B865">
        <v>2144</v>
      </c>
      <c r="C865" t="s">
        <v>3154</v>
      </c>
      <c r="D865">
        <v>6</v>
      </c>
      <c r="E865" t="s">
        <v>68</v>
      </c>
      <c r="F865" t="s">
        <v>3155</v>
      </c>
      <c r="G865" t="s">
        <v>3154</v>
      </c>
      <c r="H865" t="s">
        <v>3156</v>
      </c>
      <c r="I865">
        <v>2012</v>
      </c>
      <c r="J865" t="s">
        <v>126</v>
      </c>
      <c r="K865"/>
      <c r="L865"/>
      <c r="M865"/>
      <c r="N865"/>
      <c r="O865"/>
      <c r="P865" t="s">
        <v>99</v>
      </c>
      <c r="Q865"/>
      <c r="R865"/>
      <c r="S865"/>
      <c r="T865"/>
      <c r="U865"/>
      <c r="V865"/>
      <c r="W865"/>
      <c r="X865"/>
      <c r="Y865"/>
      <c r="Z865"/>
      <c r="AA865"/>
      <c r="AB865"/>
      <c r="AC865" t="s">
        <v>135</v>
      </c>
      <c r="AI865" t="s">
        <v>88</v>
      </c>
      <c r="AO865" t="s">
        <v>104</v>
      </c>
      <c r="AP865" t="s">
        <v>104</v>
      </c>
      <c r="AQ865" t="s">
        <v>102</v>
      </c>
      <c r="AR865" t="s">
        <v>86</v>
      </c>
      <c r="AS865" t="s">
        <v>87</v>
      </c>
      <c r="AU865" t="s">
        <v>88</v>
      </c>
      <c r="AV865" t="s">
        <v>78</v>
      </c>
      <c r="AW865" t="s">
        <v>119</v>
      </c>
      <c r="AX865" t="s">
        <v>78</v>
      </c>
      <c r="AY865" t="s">
        <v>107</v>
      </c>
      <c r="AZ865" t="s">
        <v>89</v>
      </c>
      <c r="BA865" t="s">
        <v>89</v>
      </c>
      <c r="BB865" t="s">
        <v>665</v>
      </c>
      <c r="BC865" t="s">
        <v>665</v>
      </c>
      <c r="BD865" t="s">
        <v>144</v>
      </c>
      <c r="BE865" t="s">
        <v>93</v>
      </c>
      <c r="BF865" t="s">
        <v>92</v>
      </c>
      <c r="BG865" t="s">
        <v>93</v>
      </c>
      <c r="BH865" t="s">
        <v>93</v>
      </c>
      <c r="BI865" t="s">
        <v>92</v>
      </c>
      <c r="BJ865" t="s">
        <v>93</v>
      </c>
      <c r="BK865" t="s">
        <v>94</v>
      </c>
      <c r="BL865" t="s">
        <v>138</v>
      </c>
      <c r="BM865" t="s">
        <v>691</v>
      </c>
      <c r="BN865" t="s">
        <v>177</v>
      </c>
      <c r="BO865" t="s">
        <v>87</v>
      </c>
      <c r="BS865" s="6"/>
      <c r="BT865" s="6"/>
      <c r="BU865" s="6"/>
      <c r="BV865" s="6"/>
      <c r="BW865" s="6"/>
      <c r="BX865" s="6"/>
      <c r="BY865" s="6"/>
      <c r="BZ865" s="6"/>
      <c r="CA865" s="6"/>
      <c r="CB865" s="6"/>
      <c r="CC865" s="6"/>
      <c r="CD865" s="6"/>
      <c r="CE865" s="6"/>
      <c r="CF865" s="6"/>
      <c r="CG865" s="6"/>
      <c r="CH865" s="6"/>
      <c r="CI865" s="6"/>
      <c r="CJ865" s="6"/>
      <c r="CK865" s="6"/>
      <c r="CL865" s="6"/>
      <c r="CM865" s="6"/>
      <c r="CN865" s="6"/>
      <c r="CO865" s="6"/>
      <c r="CP865" s="6"/>
      <c r="CQ865" s="6"/>
      <c r="CR865" s="6"/>
      <c r="CS865" s="6"/>
      <c r="CT865" s="6"/>
      <c r="CU865" s="6"/>
      <c r="CV865" s="6"/>
      <c r="CW865" s="6"/>
    </row>
    <row r="866" spans="2:101">
      <c r="B866">
        <v>2149</v>
      </c>
      <c r="C866" t="s">
        <v>3157</v>
      </c>
      <c r="D866">
        <v>6</v>
      </c>
      <c r="E866" t="s">
        <v>68</v>
      </c>
      <c r="F866" t="s">
        <v>3158</v>
      </c>
      <c r="G866" t="s">
        <v>3157</v>
      </c>
      <c r="H866" t="s">
        <v>3159</v>
      </c>
      <c r="I866">
        <v>2014</v>
      </c>
      <c r="J866" t="s">
        <v>459</v>
      </c>
      <c r="K866"/>
      <c r="L866"/>
      <c r="M866"/>
      <c r="N866"/>
      <c r="O866"/>
      <c r="P866"/>
      <c r="Q866"/>
      <c r="R866"/>
      <c r="S866"/>
      <c r="T866" t="s">
        <v>96</v>
      </c>
      <c r="U866"/>
      <c r="V866"/>
      <c r="W866"/>
      <c r="X866"/>
      <c r="Y866"/>
      <c r="Z866"/>
      <c r="AA866"/>
      <c r="AB866"/>
      <c r="AC866" t="s">
        <v>135</v>
      </c>
      <c r="AI866" t="s">
        <v>88</v>
      </c>
      <c r="AO866" t="s">
        <v>128</v>
      </c>
      <c r="AP866" t="s">
        <v>104</v>
      </c>
      <c r="AQ866" t="s">
        <v>118</v>
      </c>
      <c r="AR866" t="s">
        <v>105</v>
      </c>
      <c r="AS866" t="s">
        <v>87</v>
      </c>
      <c r="AU866" t="s">
        <v>88</v>
      </c>
      <c r="AV866" t="s">
        <v>78</v>
      </c>
      <c r="AW866" t="s">
        <v>158</v>
      </c>
      <c r="AX866" t="s">
        <v>87</v>
      </c>
      <c r="AY866" t="s">
        <v>107</v>
      </c>
      <c r="AZ866" t="s">
        <v>89</v>
      </c>
      <c r="BA866" t="s">
        <v>89</v>
      </c>
      <c r="BB866" t="s">
        <v>659</v>
      </c>
      <c r="BC866" t="s">
        <v>658</v>
      </c>
      <c r="BD866" t="s">
        <v>137</v>
      </c>
      <c r="BE866" t="s">
        <v>92</v>
      </c>
      <c r="BF866" t="s">
        <v>92</v>
      </c>
      <c r="BG866" t="s">
        <v>92</v>
      </c>
      <c r="BH866" t="s">
        <v>92</v>
      </c>
      <c r="BI866" t="s">
        <v>92</v>
      </c>
      <c r="BJ866" t="s">
        <v>92</v>
      </c>
      <c r="BK866" t="s">
        <v>94</v>
      </c>
      <c r="BL866" t="s">
        <v>94</v>
      </c>
      <c r="BM866" t="s">
        <v>691</v>
      </c>
      <c r="BN866" t="s">
        <v>208</v>
      </c>
      <c r="BO866" t="s">
        <v>78</v>
      </c>
      <c r="BP866" t="s">
        <v>687</v>
      </c>
      <c r="BS866" s="6"/>
      <c r="BT866" s="6"/>
      <c r="BU866" s="6"/>
      <c r="BV866" s="6"/>
      <c r="BW866" s="6"/>
      <c r="BX866" s="6"/>
      <c r="BY866" s="6"/>
      <c r="BZ866" s="6"/>
      <c r="CA866" s="6"/>
      <c r="CB866" s="6"/>
      <c r="CC866" s="6"/>
      <c r="CD866" s="6"/>
      <c r="CE866" s="6"/>
      <c r="CF866" s="6"/>
      <c r="CG866" s="6"/>
      <c r="CH866" s="6"/>
      <c r="CI866" s="6"/>
      <c r="CJ866" s="6"/>
      <c r="CK866" s="6"/>
      <c r="CL866" s="6"/>
      <c r="CM866" s="6"/>
      <c r="CN866" s="6"/>
      <c r="CO866" s="6"/>
      <c r="CP866" s="6"/>
      <c r="CQ866" s="6"/>
      <c r="CR866" s="6"/>
      <c r="CS866" s="6"/>
      <c r="CT866" s="6"/>
      <c r="CU866" s="6"/>
      <c r="CV866" s="6"/>
      <c r="CW866" s="6"/>
    </row>
    <row r="867" spans="2:101">
      <c r="B867">
        <v>2152</v>
      </c>
      <c r="C867" t="s">
        <v>3160</v>
      </c>
      <c r="D867">
        <v>6</v>
      </c>
      <c r="E867" t="s">
        <v>68</v>
      </c>
      <c r="F867" t="s">
        <v>3161</v>
      </c>
      <c r="G867" t="s">
        <v>3160</v>
      </c>
      <c r="H867" t="s">
        <v>3162</v>
      </c>
      <c r="I867">
        <v>2013</v>
      </c>
      <c r="J867" t="s">
        <v>459</v>
      </c>
      <c r="K867"/>
      <c r="L867"/>
      <c r="M867"/>
      <c r="N867"/>
      <c r="O867"/>
      <c r="P867"/>
      <c r="Q867"/>
      <c r="R867"/>
      <c r="S867"/>
      <c r="T867" t="s">
        <v>1078</v>
      </c>
      <c r="U867"/>
      <c r="V867"/>
      <c r="W867"/>
      <c r="X867"/>
      <c r="Y867"/>
      <c r="Z867"/>
      <c r="AA867"/>
      <c r="AB867"/>
      <c r="AC867" t="s">
        <v>135</v>
      </c>
      <c r="AI867" t="s">
        <v>88</v>
      </c>
      <c r="AO867" t="s">
        <v>84</v>
      </c>
      <c r="AP867" t="s">
        <v>104</v>
      </c>
      <c r="AQ867" t="s">
        <v>85</v>
      </c>
      <c r="AR867" t="s">
        <v>86</v>
      </c>
      <c r="AS867" t="s">
        <v>87</v>
      </c>
      <c r="AU867" t="s">
        <v>88</v>
      </c>
      <c r="AV867" t="s">
        <v>78</v>
      </c>
      <c r="AW867" t="s">
        <v>119</v>
      </c>
      <c r="AX867" t="s">
        <v>87</v>
      </c>
      <c r="AY867" t="s">
        <v>107</v>
      </c>
      <c r="AZ867" t="s">
        <v>170</v>
      </c>
      <c r="BA867" t="s">
        <v>89</v>
      </c>
      <c r="BB867" t="s">
        <v>659</v>
      </c>
      <c r="BC867" t="s">
        <v>230</v>
      </c>
      <c r="BD867" t="s">
        <v>144</v>
      </c>
      <c r="BE867" t="s">
        <v>92</v>
      </c>
      <c r="BF867" t="s">
        <v>92</v>
      </c>
      <c r="BG867" t="s">
        <v>92</v>
      </c>
      <c r="BH867" t="s">
        <v>92</v>
      </c>
      <c r="BI867" t="s">
        <v>123</v>
      </c>
      <c r="BJ867" t="s">
        <v>92</v>
      </c>
      <c r="BK867" t="s">
        <v>94</v>
      </c>
      <c r="BL867" t="s">
        <v>94</v>
      </c>
      <c r="BM867" t="s">
        <v>691</v>
      </c>
      <c r="BN867" t="s">
        <v>192</v>
      </c>
      <c r="BO867" t="s">
        <v>78</v>
      </c>
      <c r="BP867" t="s">
        <v>687</v>
      </c>
      <c r="BS867" s="6"/>
      <c r="BT867" s="6"/>
      <c r="BU867" s="6"/>
      <c r="BV867" s="6"/>
      <c r="BW867" s="6"/>
      <c r="BX867" s="6"/>
      <c r="BY867" s="6"/>
      <c r="BZ867" s="6"/>
      <c r="CA867" s="6"/>
      <c r="CB867" s="6"/>
      <c r="CC867" s="6"/>
      <c r="CD867" s="6"/>
      <c r="CE867" s="6"/>
      <c r="CF867" s="6"/>
      <c r="CG867" s="6"/>
      <c r="CH867" s="6"/>
      <c r="CI867" s="6"/>
      <c r="CJ867" s="6"/>
      <c r="CK867" s="6"/>
      <c r="CL867" s="6"/>
      <c r="CM867" s="6"/>
      <c r="CN867" s="6"/>
      <c r="CO867" s="6"/>
      <c r="CP867" s="6"/>
      <c r="CQ867" s="6"/>
      <c r="CR867" s="6"/>
      <c r="CS867" s="6"/>
      <c r="CT867" s="6"/>
      <c r="CU867" s="6"/>
      <c r="CV867" s="6"/>
      <c r="CW867" s="6"/>
    </row>
    <row r="868" spans="2:101">
      <c r="B868">
        <v>2154</v>
      </c>
      <c r="C868" t="s">
        <v>3163</v>
      </c>
      <c r="D868">
        <v>6</v>
      </c>
      <c r="E868" t="s">
        <v>68</v>
      </c>
      <c r="F868" t="s">
        <v>3164</v>
      </c>
      <c r="G868" t="s">
        <v>3163</v>
      </c>
      <c r="H868" t="s">
        <v>3165</v>
      </c>
      <c r="I868">
        <v>2014</v>
      </c>
      <c r="J868" t="s">
        <v>126</v>
      </c>
      <c r="K868"/>
      <c r="L868"/>
      <c r="M868"/>
      <c r="N868"/>
      <c r="O868"/>
      <c r="P868" t="s">
        <v>569</v>
      </c>
      <c r="Q868"/>
      <c r="R868"/>
      <c r="S868"/>
      <c r="T868"/>
      <c r="U868"/>
      <c r="V868"/>
      <c r="W868"/>
      <c r="X868"/>
      <c r="Y868"/>
      <c r="Z868"/>
      <c r="AA868"/>
      <c r="AB868"/>
      <c r="AC868" t="s">
        <v>148</v>
      </c>
      <c r="AE868" t="s">
        <v>87</v>
      </c>
      <c r="AF868" t="s">
        <v>206</v>
      </c>
      <c r="AG868" t="s">
        <v>164</v>
      </c>
      <c r="AI868" t="s">
        <v>78</v>
      </c>
      <c r="AJ868" t="s">
        <v>165</v>
      </c>
      <c r="AK868" t="s">
        <v>272</v>
      </c>
      <c r="AN868" t="s">
        <v>657</v>
      </c>
      <c r="AO868" t="s">
        <v>83</v>
      </c>
      <c r="AP868" t="s">
        <v>104</v>
      </c>
      <c r="AQ868" t="s">
        <v>85</v>
      </c>
      <c r="AR868" t="s">
        <v>86</v>
      </c>
      <c r="AS868" t="s">
        <v>87</v>
      </c>
      <c r="AU868" t="s">
        <v>88</v>
      </c>
      <c r="AV868" t="s">
        <v>87</v>
      </c>
      <c r="AX868" t="s">
        <v>88</v>
      </c>
      <c r="AZ868" t="s">
        <v>89</v>
      </c>
      <c r="BA868" t="s">
        <v>89</v>
      </c>
      <c r="BB868" t="s">
        <v>659</v>
      </c>
      <c r="BC868" t="s">
        <v>659</v>
      </c>
      <c r="BD868" t="s">
        <v>144</v>
      </c>
      <c r="BE868" t="s">
        <v>93</v>
      </c>
      <c r="BF868" t="s">
        <v>93</v>
      </c>
      <c r="BG868" t="s">
        <v>93</v>
      </c>
      <c r="BH868" t="s">
        <v>93</v>
      </c>
      <c r="BI868" t="s">
        <v>93</v>
      </c>
      <c r="BJ868" t="s">
        <v>93</v>
      </c>
      <c r="BK868" t="s">
        <v>94</v>
      </c>
      <c r="BL868" t="s">
        <v>138</v>
      </c>
      <c r="BM868" t="s">
        <v>109</v>
      </c>
      <c r="BN868" t="s">
        <v>125</v>
      </c>
      <c r="BO868" t="s">
        <v>78</v>
      </c>
      <c r="BP868" t="s">
        <v>660</v>
      </c>
      <c r="BS868" s="6"/>
      <c r="BT868" s="6"/>
      <c r="BU868" s="6"/>
      <c r="BV868" s="6"/>
      <c r="BW868" s="6"/>
      <c r="BX868" s="6"/>
      <c r="BY868" s="6"/>
      <c r="BZ868" s="6"/>
      <c r="CA868" s="6"/>
      <c r="CB868" s="6"/>
      <c r="CC868" s="6"/>
      <c r="CD868" s="6"/>
      <c r="CE868" s="6"/>
      <c r="CF868" s="6"/>
      <c r="CG868" s="6"/>
      <c r="CH868" s="6"/>
      <c r="CI868" s="6"/>
      <c r="CJ868" s="6"/>
      <c r="CK868" s="6"/>
      <c r="CL868" s="6"/>
      <c r="CM868" s="6"/>
      <c r="CN868" s="6"/>
      <c r="CO868" s="6"/>
      <c r="CP868" s="6"/>
      <c r="CQ868" s="6"/>
      <c r="CR868" s="6"/>
      <c r="CS868" s="6"/>
      <c r="CT868" s="6"/>
      <c r="CU868" s="6"/>
      <c r="CV868" s="6"/>
      <c r="CW868" s="6"/>
    </row>
    <row r="869" spans="2:101">
      <c r="B869">
        <v>2159</v>
      </c>
      <c r="C869" t="s">
        <v>3166</v>
      </c>
      <c r="D869">
        <v>6</v>
      </c>
      <c r="E869" t="s">
        <v>68</v>
      </c>
      <c r="F869" t="s">
        <v>3167</v>
      </c>
      <c r="G869" t="s">
        <v>3166</v>
      </c>
      <c r="H869" t="s">
        <v>3168</v>
      </c>
      <c r="I869">
        <v>2011</v>
      </c>
      <c r="J869" t="s">
        <v>126</v>
      </c>
      <c r="K869"/>
      <c r="L869"/>
      <c r="M869"/>
      <c r="N869"/>
      <c r="O869"/>
      <c r="P869" t="s">
        <v>99</v>
      </c>
      <c r="Q869"/>
      <c r="R869"/>
      <c r="S869"/>
      <c r="T869"/>
      <c r="U869"/>
      <c r="V869"/>
      <c r="W869"/>
      <c r="X869"/>
      <c r="Y869"/>
      <c r="Z869"/>
      <c r="AA869"/>
      <c r="AB869"/>
      <c r="AC869" t="s">
        <v>148</v>
      </c>
      <c r="AE869" t="s">
        <v>87</v>
      </c>
      <c r="AF869" t="s">
        <v>76</v>
      </c>
      <c r="AG869" t="s">
        <v>164</v>
      </c>
      <c r="AI869" t="s">
        <v>87</v>
      </c>
      <c r="AJ869" t="s">
        <v>116</v>
      </c>
      <c r="AK869" t="s">
        <v>102</v>
      </c>
      <c r="AN869" t="s">
        <v>657</v>
      </c>
      <c r="AO869" t="s">
        <v>83</v>
      </c>
      <c r="AP869" t="s">
        <v>83</v>
      </c>
      <c r="AQ869" t="s">
        <v>196</v>
      </c>
      <c r="AR869" t="s">
        <v>105</v>
      </c>
      <c r="AS869" t="s">
        <v>87</v>
      </c>
      <c r="AU869" t="s">
        <v>88</v>
      </c>
      <c r="AV869" t="s">
        <v>87</v>
      </c>
      <c r="AX869" t="s">
        <v>88</v>
      </c>
      <c r="AZ869" t="s">
        <v>89</v>
      </c>
      <c r="BA869" t="s">
        <v>89</v>
      </c>
      <c r="BB869" t="s">
        <v>102</v>
      </c>
      <c r="BC869" t="s">
        <v>665</v>
      </c>
      <c r="BD869" t="s">
        <v>91</v>
      </c>
      <c r="BE869" t="s">
        <v>93</v>
      </c>
      <c r="BF869" t="s">
        <v>93</v>
      </c>
      <c r="BG869" t="s">
        <v>93</v>
      </c>
      <c r="BH869" t="s">
        <v>93</v>
      </c>
      <c r="BI869" t="s">
        <v>92</v>
      </c>
      <c r="BJ869" t="s">
        <v>93</v>
      </c>
      <c r="BK869" t="s">
        <v>138</v>
      </c>
      <c r="BL869" t="s">
        <v>138</v>
      </c>
      <c r="BM869" t="s">
        <v>109</v>
      </c>
      <c r="BN869" t="s">
        <v>111</v>
      </c>
      <c r="BO869" t="s">
        <v>78</v>
      </c>
      <c r="BP869" t="s">
        <v>660</v>
      </c>
      <c r="BS869" s="6"/>
      <c r="BT869" s="6"/>
      <c r="BU869" s="6"/>
      <c r="BV869" s="6"/>
      <c r="BW869" s="6"/>
      <c r="BX869" s="6"/>
      <c r="BY869" s="6"/>
      <c r="BZ869" s="6"/>
      <c r="CA869" s="6"/>
      <c r="CB869" s="6"/>
      <c r="CC869" s="6"/>
      <c r="CD869" s="6"/>
      <c r="CE869" s="6"/>
      <c r="CF869" s="6"/>
      <c r="CG869" s="6"/>
      <c r="CH869" s="6"/>
      <c r="CI869" s="6"/>
      <c r="CJ869" s="6"/>
      <c r="CK869" s="6"/>
      <c r="CL869" s="6"/>
      <c r="CM869" s="6"/>
      <c r="CN869" s="6"/>
      <c r="CO869" s="6"/>
      <c r="CP869" s="6"/>
      <c r="CQ869" s="6"/>
      <c r="CR869" s="6"/>
      <c r="CS869" s="6"/>
      <c r="CT869" s="6"/>
      <c r="CU869" s="6"/>
      <c r="CV869" s="6"/>
      <c r="CW869" s="6"/>
    </row>
    <row r="870" spans="2:101" ht="25.5">
      <c r="B870">
        <v>2161</v>
      </c>
      <c r="C870" t="s">
        <v>3169</v>
      </c>
      <c r="D870">
        <v>6</v>
      </c>
      <c r="E870" t="s">
        <v>68</v>
      </c>
      <c r="F870" t="s">
        <v>3170</v>
      </c>
      <c r="G870" t="s">
        <v>3169</v>
      </c>
      <c r="H870" t="s">
        <v>3171</v>
      </c>
      <c r="I870">
        <v>2015</v>
      </c>
      <c r="J870" t="s">
        <v>226</v>
      </c>
      <c r="L870" s="7" t="s">
        <v>227</v>
      </c>
      <c r="AC870" t="s">
        <v>135</v>
      </c>
      <c r="AI870" t="s">
        <v>88</v>
      </c>
      <c r="AO870" t="s">
        <v>83</v>
      </c>
      <c r="AP870" t="s">
        <v>104</v>
      </c>
      <c r="AQ870" t="s">
        <v>102</v>
      </c>
      <c r="AR870" t="s">
        <v>105</v>
      </c>
      <c r="AS870" t="s">
        <v>87</v>
      </c>
      <c r="AU870" t="s">
        <v>88</v>
      </c>
      <c r="AV870" t="s">
        <v>78</v>
      </c>
      <c r="AW870" t="s">
        <v>119</v>
      </c>
      <c r="AX870" t="s">
        <v>87</v>
      </c>
      <c r="AY870" t="s">
        <v>107</v>
      </c>
      <c r="AZ870" t="s">
        <v>89</v>
      </c>
      <c r="BA870" t="s">
        <v>89</v>
      </c>
      <c r="BB870" t="s">
        <v>658</v>
      </c>
      <c r="BC870" t="s">
        <v>659</v>
      </c>
      <c r="BD870" t="s">
        <v>137</v>
      </c>
      <c r="BE870" t="s">
        <v>92</v>
      </c>
      <c r="BF870" t="s">
        <v>123</v>
      </c>
      <c r="BG870" t="s">
        <v>92</v>
      </c>
      <c r="BH870" t="s">
        <v>93</v>
      </c>
      <c r="BI870" t="s">
        <v>92</v>
      </c>
      <c r="BJ870" t="s">
        <v>92</v>
      </c>
      <c r="BK870" t="s">
        <v>138</v>
      </c>
      <c r="BL870" t="s">
        <v>138</v>
      </c>
      <c r="BM870" t="s">
        <v>691</v>
      </c>
      <c r="BN870" t="s">
        <v>192</v>
      </c>
      <c r="BO870" t="s">
        <v>78</v>
      </c>
      <c r="BP870" t="s">
        <v>660</v>
      </c>
      <c r="BS870" s="6"/>
      <c r="BT870" s="6"/>
      <c r="BU870" s="6"/>
      <c r="BV870" s="6"/>
      <c r="BW870" s="6"/>
      <c r="BX870" s="6"/>
      <c r="BY870" s="6"/>
      <c r="BZ870" s="6"/>
      <c r="CA870" s="6"/>
      <c r="CB870" s="6"/>
      <c r="CC870" s="6"/>
      <c r="CD870" s="6"/>
      <c r="CE870" s="6"/>
      <c r="CF870" s="6"/>
      <c r="CG870" s="6"/>
      <c r="CH870" s="6"/>
      <c r="CI870" s="6"/>
      <c r="CJ870" s="6"/>
      <c r="CK870" s="6"/>
      <c r="CL870" s="6"/>
      <c r="CM870" s="6"/>
      <c r="CN870" s="6"/>
      <c r="CO870" s="6"/>
      <c r="CP870" s="6"/>
      <c r="CQ870" s="6"/>
      <c r="CR870" s="6"/>
      <c r="CS870" s="6"/>
      <c r="CT870" s="6"/>
      <c r="CU870" s="6"/>
      <c r="CV870" s="6"/>
      <c r="CW870" s="6"/>
    </row>
    <row r="871" spans="2:101">
      <c r="B871">
        <v>2165</v>
      </c>
      <c r="C871" t="s">
        <v>3173</v>
      </c>
      <c r="D871">
        <v>6</v>
      </c>
      <c r="E871" t="s">
        <v>68</v>
      </c>
      <c r="F871" t="s">
        <v>3174</v>
      </c>
      <c r="G871" t="s">
        <v>3173</v>
      </c>
      <c r="H871" t="s">
        <v>3175</v>
      </c>
      <c r="I871">
        <v>1996</v>
      </c>
      <c r="J871" t="s">
        <v>95</v>
      </c>
      <c r="K871"/>
      <c r="L871"/>
      <c r="M871"/>
      <c r="N871"/>
      <c r="O871"/>
      <c r="P871"/>
      <c r="Q871"/>
      <c r="R871"/>
      <c r="S871"/>
      <c r="T871"/>
      <c r="U871"/>
      <c r="V871"/>
      <c r="W871"/>
      <c r="X871"/>
      <c r="Y871"/>
      <c r="Z871"/>
      <c r="AA871" t="s">
        <v>751</v>
      </c>
      <c r="AB871"/>
      <c r="AC871" t="s">
        <v>148</v>
      </c>
      <c r="AE871" t="s">
        <v>162</v>
      </c>
      <c r="AF871" t="s">
        <v>175</v>
      </c>
      <c r="AG871" t="s">
        <v>164</v>
      </c>
      <c r="AI871" t="s">
        <v>87</v>
      </c>
      <c r="AJ871" t="s">
        <v>309</v>
      </c>
      <c r="AK871" t="s">
        <v>80</v>
      </c>
      <c r="AM871" t="s">
        <v>222</v>
      </c>
      <c r="AN871" t="s">
        <v>705</v>
      </c>
      <c r="AO871" t="s">
        <v>83</v>
      </c>
      <c r="AP871" t="s">
        <v>104</v>
      </c>
      <c r="AQ871" t="s">
        <v>85</v>
      </c>
      <c r="AR871" t="s">
        <v>86</v>
      </c>
      <c r="AS871" t="s">
        <v>78</v>
      </c>
      <c r="AT871" t="s">
        <v>228</v>
      </c>
      <c r="AU871" t="s">
        <v>78</v>
      </c>
      <c r="AV871" t="s">
        <v>78</v>
      </c>
      <c r="AW871" t="s">
        <v>119</v>
      </c>
      <c r="AX871" t="s">
        <v>87</v>
      </c>
      <c r="AY871" t="s">
        <v>107</v>
      </c>
      <c r="AZ871" t="s">
        <v>183</v>
      </c>
      <c r="BA871" t="s">
        <v>89</v>
      </c>
      <c r="BB871" t="s">
        <v>658</v>
      </c>
      <c r="BC871" t="s">
        <v>659</v>
      </c>
      <c r="BD871" t="s">
        <v>137</v>
      </c>
      <c r="BE871" t="s">
        <v>92</v>
      </c>
      <c r="BF871" t="s">
        <v>93</v>
      </c>
      <c r="BG871" t="s">
        <v>92</v>
      </c>
      <c r="BH871" t="s">
        <v>93</v>
      </c>
      <c r="BI871" t="s">
        <v>123</v>
      </c>
      <c r="BJ871" t="s">
        <v>92</v>
      </c>
      <c r="BK871" t="s">
        <v>94</v>
      </c>
      <c r="BL871" t="s">
        <v>138</v>
      </c>
      <c r="BM871" t="s">
        <v>672</v>
      </c>
      <c r="BN871" t="s">
        <v>139</v>
      </c>
      <c r="BO871" t="s">
        <v>78</v>
      </c>
      <c r="BP871" t="s">
        <v>156</v>
      </c>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row>
    <row r="872" spans="2:101">
      <c r="B872" s="6">
        <v>2169</v>
      </c>
      <c r="C872" s="6" t="s">
        <v>3178</v>
      </c>
      <c r="D872" s="6">
        <v>6</v>
      </c>
      <c r="E872" s="6" t="s">
        <v>68</v>
      </c>
      <c r="F872" s="6" t="s">
        <v>3179</v>
      </c>
      <c r="G872" s="6" t="s">
        <v>3178</v>
      </c>
      <c r="H872" s="6" t="s">
        <v>3180</v>
      </c>
      <c r="I872" s="6">
        <v>2014</v>
      </c>
      <c r="J872" s="6" t="s">
        <v>126</v>
      </c>
      <c r="K872" s="6"/>
      <c r="L872" s="6"/>
      <c r="M872" s="6"/>
      <c r="N872" s="6"/>
      <c r="O872" s="6"/>
      <c r="P872" s="6" t="s">
        <v>99</v>
      </c>
      <c r="Q872" s="6"/>
      <c r="R872" s="6"/>
      <c r="S872" s="6"/>
      <c r="T872" s="6"/>
      <c r="U872" s="6"/>
      <c r="V872" s="6"/>
      <c r="W872" s="6"/>
      <c r="X872" s="6"/>
      <c r="Y872" s="6"/>
      <c r="Z872" s="6"/>
      <c r="AA872" s="6"/>
      <c r="AB872" s="6"/>
      <c r="AC872" s="6" t="s">
        <v>148</v>
      </c>
      <c r="AD872" s="6"/>
      <c r="AE872" s="6" t="s">
        <v>75</v>
      </c>
      <c r="AF872" s="6" t="s">
        <v>76</v>
      </c>
      <c r="AG872" s="6" t="s">
        <v>77</v>
      </c>
      <c r="AH872" s="6"/>
      <c r="AI872" s="6" t="s">
        <v>78</v>
      </c>
      <c r="AJ872" s="6" t="s">
        <v>309</v>
      </c>
      <c r="AK872" s="6" t="s">
        <v>103</v>
      </c>
      <c r="AL872" s="6"/>
      <c r="AM872" s="6" t="s">
        <v>81</v>
      </c>
      <c r="AN872" s="6" t="s">
        <v>664</v>
      </c>
      <c r="AO872" s="6" t="s">
        <v>104</v>
      </c>
      <c r="AP872" s="6" t="s">
        <v>104</v>
      </c>
      <c r="AQ872" s="6" t="s">
        <v>85</v>
      </c>
      <c r="AR872" s="6" t="s">
        <v>86</v>
      </c>
      <c r="AS872" s="6" t="s">
        <v>87</v>
      </c>
      <c r="AT872" s="6"/>
      <c r="AU872" s="6" t="s">
        <v>88</v>
      </c>
      <c r="AV872" s="6" t="s">
        <v>87</v>
      </c>
      <c r="AW872" s="6"/>
      <c r="AX872" s="6" t="s">
        <v>88</v>
      </c>
      <c r="AY872" s="6"/>
      <c r="AZ872" s="6" t="s">
        <v>89</v>
      </c>
      <c r="BA872" s="6" t="s">
        <v>89</v>
      </c>
      <c r="BB872" s="6" t="s">
        <v>90</v>
      </c>
      <c r="BC872" s="6" t="s">
        <v>665</v>
      </c>
      <c r="BD872" s="6" t="s">
        <v>91</v>
      </c>
      <c r="BE872" s="6" t="s">
        <v>92</v>
      </c>
      <c r="BF872" s="6" t="s">
        <v>93</v>
      </c>
      <c r="BG872" s="6" t="s">
        <v>92</v>
      </c>
      <c r="BH872" s="6" t="s">
        <v>92</v>
      </c>
      <c r="BI872" s="6" t="s">
        <v>92</v>
      </c>
      <c r="BJ872" s="6" t="s">
        <v>92</v>
      </c>
      <c r="BK872" s="6" t="s">
        <v>94</v>
      </c>
      <c r="BL872" s="6" t="s">
        <v>94</v>
      </c>
      <c r="BM872" s="6" t="s">
        <v>666</v>
      </c>
      <c r="BN872" s="6" t="s">
        <v>125</v>
      </c>
      <c r="BO872" s="6" t="s">
        <v>87</v>
      </c>
      <c r="BP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c r="CN872" s="6"/>
      <c r="CO872" s="6"/>
      <c r="CP872" s="6"/>
      <c r="CQ872" s="6"/>
      <c r="CR872" s="6"/>
      <c r="CS872" s="6"/>
      <c r="CT872" s="6"/>
      <c r="CU872" s="6"/>
      <c r="CV872" s="6"/>
      <c r="CW872" s="6"/>
    </row>
    <row r="873" spans="2:101">
      <c r="B873" s="6">
        <v>2176</v>
      </c>
      <c r="C873" s="6" t="s">
        <v>3181</v>
      </c>
      <c r="D873" s="6">
        <v>6</v>
      </c>
      <c r="E873" s="6" t="s">
        <v>68</v>
      </c>
      <c r="F873" s="6" t="s">
        <v>3182</v>
      </c>
      <c r="G873" s="6" t="s">
        <v>3181</v>
      </c>
      <c r="H873" s="6" t="s">
        <v>3183</v>
      </c>
      <c r="I873" s="6">
        <v>2009</v>
      </c>
      <c r="J873" s="6" t="s">
        <v>95</v>
      </c>
      <c r="K873" s="6"/>
      <c r="L873" s="6"/>
      <c r="M873" s="6"/>
      <c r="N873" s="6"/>
      <c r="O873" s="6"/>
      <c r="P873" s="6"/>
      <c r="Q873" s="6"/>
      <c r="R873" s="6"/>
      <c r="S873" s="6"/>
      <c r="T873" s="6"/>
      <c r="U873" s="6"/>
      <c r="V873" s="6"/>
      <c r="W873" s="6"/>
      <c r="X873" s="6"/>
      <c r="Y873" s="6"/>
      <c r="Z873" s="6"/>
      <c r="AA873" s="6" t="s">
        <v>911</v>
      </c>
      <c r="AB873" s="6"/>
      <c r="AC873" s="6" t="s">
        <v>148</v>
      </c>
      <c r="AD873" s="6"/>
      <c r="AE873" s="6" t="s">
        <v>75</v>
      </c>
      <c r="AF873" s="6" t="s">
        <v>206</v>
      </c>
      <c r="AG873" s="6" t="s">
        <v>164</v>
      </c>
      <c r="AH873" s="6"/>
      <c r="AI873" s="6" t="s">
        <v>87</v>
      </c>
      <c r="AJ873" s="6" t="s">
        <v>309</v>
      </c>
      <c r="AK873" s="6" t="s">
        <v>80</v>
      </c>
      <c r="AL873" s="6"/>
      <c r="AM873" s="6" t="s">
        <v>222</v>
      </c>
      <c r="AN873" s="6" t="s">
        <v>718</v>
      </c>
      <c r="AO873" s="6" t="s">
        <v>83</v>
      </c>
      <c r="AP873" s="6" t="s">
        <v>104</v>
      </c>
      <c r="AQ873" s="6" t="s">
        <v>85</v>
      </c>
      <c r="AR873" s="6" t="s">
        <v>86</v>
      </c>
      <c r="AS873" s="6" t="s">
        <v>87</v>
      </c>
      <c r="AT873" s="6"/>
      <c r="AU873" s="6" t="s">
        <v>88</v>
      </c>
      <c r="AV873" s="6" t="s">
        <v>87</v>
      </c>
      <c r="AW873" s="6"/>
      <c r="AX873" s="6" t="s">
        <v>88</v>
      </c>
      <c r="AY873" s="6"/>
      <c r="AZ873" s="6" t="s">
        <v>170</v>
      </c>
      <c r="BA873" s="6" t="s">
        <v>170</v>
      </c>
      <c r="BB873" s="6" t="s">
        <v>230</v>
      </c>
      <c r="BC873" s="6" t="s">
        <v>230</v>
      </c>
      <c r="BD873" s="6" t="s">
        <v>91</v>
      </c>
      <c r="BE873" s="6" t="s">
        <v>93</v>
      </c>
      <c r="BF873" s="6" t="s">
        <v>92</v>
      </c>
      <c r="BG873" s="6" t="s">
        <v>92</v>
      </c>
      <c r="BH873" s="6" t="s">
        <v>123</v>
      </c>
      <c r="BI873" s="6" t="s">
        <v>92</v>
      </c>
      <c r="BJ873" s="6" t="s">
        <v>93</v>
      </c>
      <c r="BK873" s="6" t="s">
        <v>94</v>
      </c>
      <c r="BL873" s="6" t="s">
        <v>138</v>
      </c>
      <c r="BM873" s="6" t="s">
        <v>109</v>
      </c>
      <c r="BN873" s="6" t="s">
        <v>139</v>
      </c>
      <c r="BO873" s="6" t="s">
        <v>78</v>
      </c>
      <c r="BP873" s="6" t="s">
        <v>667</v>
      </c>
      <c r="BQ873" s="6"/>
      <c r="BR873" s="6"/>
      <c r="BS873" s="6"/>
      <c r="BT873" s="6"/>
      <c r="BU873" s="6"/>
      <c r="BV873" s="6"/>
      <c r="BW873" s="6"/>
      <c r="BX873" s="6"/>
      <c r="BY873" s="6"/>
      <c r="BZ873" s="6"/>
      <c r="CA873" s="6"/>
      <c r="CB873" s="6"/>
      <c r="CC873" s="6"/>
      <c r="CD873" s="6"/>
      <c r="CE873" s="6"/>
      <c r="CF873" s="6"/>
      <c r="CG873" s="6"/>
      <c r="CH873" s="6"/>
      <c r="CI873" s="6"/>
      <c r="CJ873" s="6"/>
      <c r="CK873" s="6"/>
      <c r="CL873" s="6"/>
      <c r="CM873" s="6"/>
      <c r="CN873" s="6"/>
      <c r="CO873" s="6"/>
      <c r="CP873" s="6"/>
      <c r="CQ873" s="6"/>
      <c r="CR873" s="6"/>
      <c r="CS873" s="6"/>
      <c r="CT873" s="6"/>
      <c r="CU873" s="6"/>
      <c r="CV873" s="6"/>
      <c r="CW873" s="6"/>
    </row>
    <row r="874" spans="2:101">
      <c r="B874" s="6">
        <v>2180</v>
      </c>
      <c r="C874" s="6" t="s">
        <v>3184</v>
      </c>
      <c r="D874" s="6">
        <v>6</v>
      </c>
      <c r="E874" s="6" t="s">
        <v>68</v>
      </c>
      <c r="F874" s="6" t="s">
        <v>3185</v>
      </c>
      <c r="G874" s="6" t="s">
        <v>3184</v>
      </c>
      <c r="H874" s="6" t="s">
        <v>3186</v>
      </c>
      <c r="I874" s="6">
        <v>1980</v>
      </c>
      <c r="J874" s="6" t="s">
        <v>95</v>
      </c>
      <c r="K874" s="6"/>
      <c r="L874" s="6"/>
      <c r="M874" s="6"/>
      <c r="N874" s="6"/>
      <c r="O874" s="6"/>
      <c r="P874" s="6"/>
      <c r="Q874" s="6"/>
      <c r="R874" s="6"/>
      <c r="S874" s="6"/>
      <c r="T874" s="6"/>
      <c r="U874" s="6"/>
      <c r="V874" s="6"/>
      <c r="W874" s="6"/>
      <c r="X874" s="6"/>
      <c r="Y874" s="6"/>
      <c r="Z874" s="6"/>
      <c r="AA874" s="6" t="s">
        <v>1285</v>
      </c>
      <c r="AB874" s="6"/>
      <c r="AC874" s="6" t="s">
        <v>148</v>
      </c>
      <c r="AD874" s="6"/>
      <c r="AE874" s="6" t="s">
        <v>87</v>
      </c>
      <c r="AF874" s="6" t="s">
        <v>175</v>
      </c>
      <c r="AG874" s="6" t="s">
        <v>467</v>
      </c>
      <c r="AH874" s="6"/>
      <c r="AI874" s="6" t="s">
        <v>87</v>
      </c>
      <c r="AJ874" s="6" t="s">
        <v>116</v>
      </c>
      <c r="AK874" s="6" t="s">
        <v>103</v>
      </c>
      <c r="AL874" s="6"/>
      <c r="AM874" s="6"/>
      <c r="AN874" s="6" t="s">
        <v>739</v>
      </c>
      <c r="AO874" s="6" t="s">
        <v>104</v>
      </c>
      <c r="AP874" s="6" t="s">
        <v>104</v>
      </c>
      <c r="AQ874" s="6" t="s">
        <v>85</v>
      </c>
      <c r="AR874" s="6" t="s">
        <v>130</v>
      </c>
      <c r="AS874" s="6" t="s">
        <v>87</v>
      </c>
      <c r="AT874" s="6"/>
      <c r="AU874" s="6" t="s">
        <v>88</v>
      </c>
      <c r="AV874" s="6" t="s">
        <v>78</v>
      </c>
      <c r="AW874" s="6" t="s">
        <v>158</v>
      </c>
      <c r="AX874" s="6" t="s">
        <v>87</v>
      </c>
      <c r="AY874" s="6" t="s">
        <v>159</v>
      </c>
      <c r="AZ874" s="6" t="s">
        <v>89</v>
      </c>
      <c r="BA874" s="6" t="s">
        <v>89</v>
      </c>
      <c r="BB874" s="6" t="s">
        <v>665</v>
      </c>
      <c r="BC874" s="6" t="s">
        <v>90</v>
      </c>
      <c r="BD874" s="6" t="s">
        <v>137</v>
      </c>
      <c r="BE874" s="6" t="s">
        <v>93</v>
      </c>
      <c r="BF874" s="6" t="s">
        <v>93</v>
      </c>
      <c r="BG874" s="6" t="s">
        <v>93</v>
      </c>
      <c r="BH874" s="6" t="s">
        <v>93</v>
      </c>
      <c r="BI874" s="6" t="s">
        <v>93</v>
      </c>
      <c r="BJ874" s="6" t="s">
        <v>93</v>
      </c>
      <c r="BK874" s="6" t="s">
        <v>94</v>
      </c>
      <c r="BL874" s="6" t="s">
        <v>94</v>
      </c>
      <c r="BM874" s="6" t="s">
        <v>666</v>
      </c>
      <c r="BN874" s="6" t="s">
        <v>177</v>
      </c>
      <c r="BO874" s="6" t="s">
        <v>78</v>
      </c>
      <c r="BP874" s="6" t="s">
        <v>660</v>
      </c>
      <c r="BQ874" s="6"/>
      <c r="BR874" s="6"/>
      <c r="BS874" s="6"/>
      <c r="BT874" s="6"/>
      <c r="BU874" s="6"/>
      <c r="BV874" s="6"/>
      <c r="BW874" s="6"/>
      <c r="BX874" s="6"/>
      <c r="BY874" s="6"/>
      <c r="BZ874" s="6"/>
      <c r="CA874" s="6"/>
      <c r="CB874" s="6"/>
      <c r="CC874" s="6"/>
      <c r="CD874" s="6"/>
      <c r="CE874" s="6"/>
      <c r="CF874" s="6"/>
      <c r="CG874" s="6"/>
      <c r="CH874" s="6"/>
      <c r="CI874" s="6"/>
      <c r="CJ874" s="6"/>
      <c r="CK874" s="6"/>
      <c r="CL874" s="6"/>
      <c r="CM874" s="6"/>
      <c r="CN874" s="6"/>
      <c r="CO874" s="6"/>
      <c r="CP874" s="6"/>
      <c r="CQ874" s="6"/>
      <c r="CR874" s="6"/>
      <c r="CS874" s="6"/>
      <c r="CT874" s="6"/>
      <c r="CU874" s="6"/>
      <c r="CV874" s="6"/>
      <c r="CW874" s="6"/>
    </row>
    <row r="875" spans="2:101">
      <c r="B875" s="6">
        <v>2182</v>
      </c>
      <c r="C875" s="6" t="s">
        <v>3187</v>
      </c>
      <c r="D875" s="6">
        <v>6</v>
      </c>
      <c r="E875" s="6" t="s">
        <v>68</v>
      </c>
      <c r="F875" s="6" t="s">
        <v>3188</v>
      </c>
      <c r="G875" s="6" t="s">
        <v>3187</v>
      </c>
      <c r="H875" s="6" t="s">
        <v>3189</v>
      </c>
      <c r="I875" s="6">
        <v>2015</v>
      </c>
      <c r="J875" s="6" t="s">
        <v>126</v>
      </c>
      <c r="K875" s="6"/>
      <c r="L875" s="6"/>
      <c r="M875" s="6"/>
      <c r="N875" s="6"/>
      <c r="O875" s="6"/>
      <c r="P875" s="6" t="s">
        <v>99</v>
      </c>
      <c r="Q875" s="6"/>
      <c r="R875" s="6"/>
      <c r="S875" s="6"/>
      <c r="T875" s="6"/>
      <c r="U875" s="6"/>
      <c r="V875" s="6"/>
      <c r="W875" s="6"/>
      <c r="X875" s="6"/>
      <c r="Y875" s="6"/>
      <c r="Z875" s="6"/>
      <c r="AA875" s="6"/>
      <c r="AB875" s="6"/>
      <c r="AC875" s="6" t="s">
        <v>74</v>
      </c>
      <c r="AD875" s="6"/>
      <c r="AE875" s="6" t="s">
        <v>75</v>
      </c>
      <c r="AF875" s="6" t="s">
        <v>175</v>
      </c>
      <c r="AG875" s="6" t="s">
        <v>164</v>
      </c>
      <c r="AH875" s="6"/>
      <c r="AI875" s="6" t="s">
        <v>87</v>
      </c>
      <c r="AJ875" s="6" t="s">
        <v>165</v>
      </c>
      <c r="AK875" s="6" t="s">
        <v>103</v>
      </c>
      <c r="AL875" s="6"/>
      <c r="AM875" s="6" t="s">
        <v>167</v>
      </c>
      <c r="AN875" s="6" t="s">
        <v>657</v>
      </c>
      <c r="AO875" s="6" t="s">
        <v>84</v>
      </c>
      <c r="AP875" s="6" t="s">
        <v>104</v>
      </c>
      <c r="AQ875" s="6" t="s">
        <v>85</v>
      </c>
      <c r="AR875" s="6" t="s">
        <v>105</v>
      </c>
      <c r="AS875" s="6" t="s">
        <v>87</v>
      </c>
      <c r="AT875" s="6"/>
      <c r="AU875" s="6" t="s">
        <v>88</v>
      </c>
      <c r="AV875" s="6" t="s">
        <v>78</v>
      </c>
      <c r="AW875" s="6" t="s">
        <v>106</v>
      </c>
      <c r="AX875" s="6" t="s">
        <v>87</v>
      </c>
      <c r="AY875" s="6" t="s">
        <v>107</v>
      </c>
      <c r="AZ875" s="6" t="s">
        <v>89</v>
      </c>
      <c r="BA875" s="6" t="s">
        <v>89</v>
      </c>
      <c r="BB875" s="6" t="s">
        <v>698</v>
      </c>
      <c r="BC875" s="6" t="s">
        <v>659</v>
      </c>
      <c r="BD875" s="6" t="s">
        <v>137</v>
      </c>
      <c r="BE875" s="6" t="s">
        <v>92</v>
      </c>
      <c r="BF875" s="6" t="s">
        <v>92</v>
      </c>
      <c r="BG875" s="6" t="s">
        <v>93</v>
      </c>
      <c r="BH875" s="6" t="s">
        <v>93</v>
      </c>
      <c r="BI875" s="6" t="s">
        <v>92</v>
      </c>
      <c r="BJ875" s="6" t="s">
        <v>93</v>
      </c>
      <c r="BK875" s="6" t="s">
        <v>138</v>
      </c>
      <c r="BL875" s="6" t="s">
        <v>138</v>
      </c>
      <c r="BM875" s="6" t="s">
        <v>691</v>
      </c>
      <c r="BN875" s="6" t="s">
        <v>125</v>
      </c>
      <c r="BO875" s="6" t="s">
        <v>78</v>
      </c>
      <c r="BP875" s="6" t="s">
        <v>687</v>
      </c>
      <c r="BQ875" s="6"/>
      <c r="BR875" s="6"/>
      <c r="BS875" s="6"/>
      <c r="BT875" s="6"/>
      <c r="BU875" s="6"/>
      <c r="BV875" s="6"/>
      <c r="BW875" s="6"/>
      <c r="BX875" s="6"/>
      <c r="BY875" s="6"/>
      <c r="BZ875" s="6"/>
      <c r="CA875" s="6"/>
      <c r="CB875" s="6"/>
      <c r="CC875" s="6"/>
      <c r="CD875" s="6"/>
      <c r="CE875" s="6"/>
      <c r="CF875" s="6"/>
      <c r="CG875" s="6"/>
      <c r="CH875" s="6"/>
      <c r="CI875" s="6"/>
      <c r="CJ875" s="6"/>
      <c r="CK875" s="6"/>
      <c r="CL875" s="6"/>
      <c r="CM875" s="6"/>
      <c r="CN875" s="6"/>
      <c r="CO875" s="6"/>
      <c r="CP875" s="6"/>
      <c r="CQ875" s="6"/>
      <c r="CR875" s="6"/>
      <c r="CS875" s="6"/>
      <c r="CT875" s="6"/>
      <c r="CU875" s="6"/>
      <c r="CV875" s="6"/>
      <c r="CW875" s="6"/>
    </row>
    <row r="876" spans="2:101">
      <c r="B876" s="6">
        <v>2183</v>
      </c>
      <c r="C876" s="6" t="s">
        <v>3190</v>
      </c>
      <c r="D876" s="6">
        <v>6</v>
      </c>
      <c r="E876" s="6" t="s">
        <v>68</v>
      </c>
      <c r="F876" s="6" t="s">
        <v>3191</v>
      </c>
      <c r="G876" s="6" t="s">
        <v>3190</v>
      </c>
      <c r="H876" s="6" t="s">
        <v>3192</v>
      </c>
      <c r="I876" s="6">
        <v>2014</v>
      </c>
      <c r="J876" s="6" t="s">
        <v>126</v>
      </c>
      <c r="K876" s="6"/>
      <c r="L876" s="6"/>
      <c r="M876" s="6"/>
      <c r="N876" s="6"/>
      <c r="O876" s="6"/>
      <c r="P876" s="6" t="s">
        <v>569</v>
      </c>
      <c r="Q876" s="6"/>
      <c r="R876" s="6"/>
      <c r="S876" s="6"/>
      <c r="T876" s="6"/>
      <c r="U876" s="6"/>
      <c r="V876" s="6"/>
      <c r="W876" s="6"/>
      <c r="X876" s="6"/>
      <c r="Y876" s="6"/>
      <c r="Z876" s="6"/>
      <c r="AA876" s="6"/>
      <c r="AB876" s="6"/>
      <c r="AC876" s="6" t="s">
        <v>135</v>
      </c>
      <c r="AD876" s="6"/>
      <c r="AE876" s="6"/>
      <c r="AF876" s="6"/>
      <c r="AG876" s="6"/>
      <c r="AH876" s="6"/>
      <c r="AI876" s="6" t="s">
        <v>88</v>
      </c>
      <c r="AJ876" s="6"/>
      <c r="AK876" s="6"/>
      <c r="AL876" s="6"/>
      <c r="AM876" s="6"/>
      <c r="AN876" s="6"/>
      <c r="AO876" s="6" t="s">
        <v>83</v>
      </c>
      <c r="AP876" s="6" t="s">
        <v>83</v>
      </c>
      <c r="AQ876" s="6" t="s">
        <v>85</v>
      </c>
      <c r="AR876" s="6" t="s">
        <v>86</v>
      </c>
      <c r="AS876" s="6" t="s">
        <v>87</v>
      </c>
      <c r="AT876" s="6"/>
      <c r="AU876" s="6" t="s">
        <v>88</v>
      </c>
      <c r="AV876" s="6" t="s">
        <v>78</v>
      </c>
      <c r="AW876" s="6" t="s">
        <v>119</v>
      </c>
      <c r="AX876" s="6" t="s">
        <v>87</v>
      </c>
      <c r="AY876" s="6" t="s">
        <v>107</v>
      </c>
      <c r="AZ876" s="6" t="s">
        <v>170</v>
      </c>
      <c r="BA876" s="6" t="s">
        <v>89</v>
      </c>
      <c r="BB876" s="6" t="s">
        <v>659</v>
      </c>
      <c r="BC876" s="6" t="s">
        <v>230</v>
      </c>
      <c r="BD876" s="6" t="s">
        <v>137</v>
      </c>
      <c r="BE876" s="6" t="s">
        <v>93</v>
      </c>
      <c r="BF876" s="6" t="s">
        <v>92</v>
      </c>
      <c r="BG876" s="6" t="s">
        <v>92</v>
      </c>
      <c r="BH876" s="6" t="s">
        <v>92</v>
      </c>
      <c r="BI876" s="6" t="s">
        <v>122</v>
      </c>
      <c r="BJ876" s="6" t="s">
        <v>92</v>
      </c>
      <c r="BK876" s="6" t="s">
        <v>138</v>
      </c>
      <c r="BL876" s="6" t="s">
        <v>138</v>
      </c>
      <c r="BM876" s="6" t="s">
        <v>691</v>
      </c>
      <c r="BN876" s="6" t="s">
        <v>192</v>
      </c>
      <c r="BO876" s="6" t="s">
        <v>78</v>
      </c>
      <c r="BP876" s="6" t="s">
        <v>156</v>
      </c>
      <c r="BQ876" s="6" t="s">
        <v>3193</v>
      </c>
      <c r="BR876" s="6"/>
      <c r="BS876" s="6"/>
      <c r="BT876" s="6"/>
      <c r="BU876" s="6"/>
      <c r="BV876" s="6"/>
      <c r="BW876" s="6"/>
      <c r="BX876" s="6"/>
      <c r="BY876" s="6"/>
      <c r="BZ876" s="6"/>
      <c r="CA876" s="6"/>
      <c r="CB876" s="6"/>
      <c r="CC876" s="6"/>
      <c r="CD876" s="6"/>
      <c r="CE876" s="6"/>
      <c r="CF876" s="6"/>
      <c r="CG876" s="6"/>
      <c r="CH876" s="6"/>
      <c r="CI876" s="6"/>
      <c r="CJ876" s="6"/>
      <c r="CK876" s="6"/>
      <c r="CL876" s="6"/>
      <c r="CM876" s="6"/>
      <c r="CN876" s="6"/>
      <c r="CO876" s="6"/>
      <c r="CP876" s="6"/>
      <c r="CQ876" s="6"/>
      <c r="CR876" s="6"/>
      <c r="CS876" s="6"/>
      <c r="CT876" s="6"/>
      <c r="CU876" s="6"/>
      <c r="CV876" s="6"/>
      <c r="CW876" s="6"/>
    </row>
    <row r="877" spans="2:101">
      <c r="B877" s="6">
        <v>2184</v>
      </c>
      <c r="C877" s="6" t="s">
        <v>3194</v>
      </c>
      <c r="D877" s="6">
        <v>6</v>
      </c>
      <c r="E877" s="6" t="s">
        <v>68</v>
      </c>
      <c r="F877" s="6" t="s">
        <v>3195</v>
      </c>
      <c r="G877" s="6" t="s">
        <v>3194</v>
      </c>
      <c r="H877" s="6" t="s">
        <v>3196</v>
      </c>
      <c r="I877" s="6">
        <v>2015</v>
      </c>
      <c r="J877" s="6" t="s">
        <v>126</v>
      </c>
      <c r="K877" s="6"/>
      <c r="L877" s="6"/>
      <c r="M877" s="6"/>
      <c r="N877" s="6"/>
      <c r="O877" s="6"/>
      <c r="P877" s="6" t="s">
        <v>569</v>
      </c>
      <c r="Q877" s="6"/>
      <c r="R877" s="6"/>
      <c r="S877" s="6"/>
      <c r="T877" s="6"/>
      <c r="U877" s="6"/>
      <c r="V877" s="6"/>
      <c r="W877" s="6"/>
      <c r="X877" s="6"/>
      <c r="Y877" s="6"/>
      <c r="Z877" s="6"/>
      <c r="AA877" s="6"/>
      <c r="AB877" s="6"/>
      <c r="AC877" s="6" t="s">
        <v>135</v>
      </c>
      <c r="AD877" s="6"/>
      <c r="AE877" s="6"/>
      <c r="AF877" s="6"/>
      <c r="AG877" s="6"/>
      <c r="AH877" s="6"/>
      <c r="AI877" s="6" t="s">
        <v>88</v>
      </c>
      <c r="AJ877" s="6"/>
      <c r="AK877" s="6"/>
      <c r="AL877" s="6"/>
      <c r="AM877" s="6"/>
      <c r="AN877" s="6"/>
      <c r="AO877" s="6" t="s">
        <v>128</v>
      </c>
      <c r="AP877" s="6" t="s">
        <v>104</v>
      </c>
      <c r="AQ877" s="6" t="s">
        <v>85</v>
      </c>
      <c r="AR877" s="6" t="s">
        <v>105</v>
      </c>
      <c r="AS877" s="6" t="s">
        <v>87</v>
      </c>
      <c r="AT877" s="6"/>
      <c r="AU877" s="6" t="s">
        <v>88</v>
      </c>
      <c r="AV877" s="6" t="s">
        <v>78</v>
      </c>
      <c r="AW877" s="6" t="s">
        <v>119</v>
      </c>
      <c r="AX877" s="6" t="s">
        <v>87</v>
      </c>
      <c r="AY877" s="6" t="s">
        <v>107</v>
      </c>
      <c r="AZ877" s="6" t="s">
        <v>170</v>
      </c>
      <c r="BA877" s="6" t="s">
        <v>89</v>
      </c>
      <c r="BB877" s="6" t="s">
        <v>230</v>
      </c>
      <c r="BC877" s="6" t="s">
        <v>230</v>
      </c>
      <c r="BD877" s="6" t="s">
        <v>137</v>
      </c>
      <c r="BE877" s="6" t="s">
        <v>92</v>
      </c>
      <c r="BF877" s="6" t="s">
        <v>92</v>
      </c>
      <c r="BG877" s="6" t="s">
        <v>92</v>
      </c>
      <c r="BH877" s="6" t="s">
        <v>92</v>
      </c>
      <c r="BI877" s="6" t="s">
        <v>123</v>
      </c>
      <c r="BJ877" s="6" t="s">
        <v>92</v>
      </c>
      <c r="BK877" s="6" t="s">
        <v>138</v>
      </c>
      <c r="BL877" s="6" t="s">
        <v>94</v>
      </c>
      <c r="BM877" s="6" t="s">
        <v>691</v>
      </c>
      <c r="BN877" s="6" t="s">
        <v>192</v>
      </c>
      <c r="BO877" s="6" t="s">
        <v>78</v>
      </c>
      <c r="BP877" s="6" t="s">
        <v>660</v>
      </c>
      <c r="BQ877" s="6"/>
      <c r="BR877" s="6" t="s">
        <v>3197</v>
      </c>
      <c r="BS877" s="6"/>
      <c r="BT877" s="6"/>
      <c r="BU877" s="6"/>
      <c r="BV877" s="6"/>
      <c r="BW877" s="6"/>
      <c r="BX877" s="6"/>
      <c r="BY877" s="6"/>
      <c r="BZ877" s="6"/>
      <c r="CA877" s="6"/>
      <c r="CB877" s="6"/>
      <c r="CC877" s="6"/>
      <c r="CD877" s="6"/>
      <c r="CE877" s="6"/>
      <c r="CF877" s="6"/>
      <c r="CG877" s="6"/>
      <c r="CH877" s="6"/>
      <c r="CI877" s="6"/>
      <c r="CJ877" s="6"/>
      <c r="CK877" s="6"/>
      <c r="CL877" s="6"/>
      <c r="CM877" s="6"/>
      <c r="CN877" s="6"/>
      <c r="CO877" s="6"/>
      <c r="CP877" s="6"/>
      <c r="CQ877" s="6"/>
      <c r="CR877" s="6"/>
      <c r="CS877" s="6"/>
      <c r="CT877" s="6"/>
      <c r="CU877" s="6"/>
      <c r="CV877" s="6"/>
      <c r="CW877" s="6"/>
    </row>
    <row r="878" spans="2:101">
      <c r="B878" s="6">
        <v>2191</v>
      </c>
      <c r="C878" s="6" t="s">
        <v>3202</v>
      </c>
      <c r="D878" s="6">
        <v>6</v>
      </c>
      <c r="E878" s="6" t="s">
        <v>68</v>
      </c>
      <c r="F878" s="6" t="s">
        <v>3203</v>
      </c>
      <c r="G878" s="6" t="s">
        <v>3202</v>
      </c>
      <c r="H878" s="6" t="s">
        <v>3204</v>
      </c>
      <c r="I878" s="6">
        <v>2015</v>
      </c>
      <c r="J878" s="6" t="s">
        <v>126</v>
      </c>
      <c r="K878" s="6"/>
      <c r="L878" s="6"/>
      <c r="M878" s="6"/>
      <c r="N878" s="6"/>
      <c r="O878" s="6"/>
      <c r="P878" s="6" t="s">
        <v>569</v>
      </c>
      <c r="Q878" s="6"/>
      <c r="R878" s="6"/>
      <c r="S878" s="6"/>
      <c r="T878" s="6"/>
      <c r="U878" s="6"/>
      <c r="V878" s="6"/>
      <c r="W878" s="6"/>
      <c r="X878" s="6"/>
      <c r="Y878" s="6"/>
      <c r="Z878" s="6"/>
      <c r="AA878" s="6"/>
      <c r="AB878" s="6"/>
      <c r="AC878" s="6" t="s">
        <v>135</v>
      </c>
      <c r="AD878" s="6"/>
      <c r="AE878" s="6"/>
      <c r="AF878" s="6"/>
      <c r="AG878" s="6"/>
      <c r="AH878" s="6"/>
      <c r="AI878" s="6" t="s">
        <v>88</v>
      </c>
      <c r="AJ878" s="6"/>
      <c r="AK878" s="6"/>
      <c r="AL878" s="6"/>
      <c r="AM878" s="6"/>
      <c r="AN878" s="6"/>
      <c r="AO878" s="6" t="s">
        <v>84</v>
      </c>
      <c r="AP878" s="6" t="s">
        <v>83</v>
      </c>
      <c r="AQ878" s="6" t="s">
        <v>85</v>
      </c>
      <c r="AR878" s="6" t="s">
        <v>86</v>
      </c>
      <c r="AS878" s="6" t="s">
        <v>87</v>
      </c>
      <c r="AT878" s="6"/>
      <c r="AU878" s="6" t="s">
        <v>88</v>
      </c>
      <c r="AV878" s="6" t="s">
        <v>87</v>
      </c>
      <c r="AW878" s="6"/>
      <c r="AX878" s="6" t="s">
        <v>88</v>
      </c>
      <c r="AY878" s="6"/>
      <c r="AZ878" s="6" t="s">
        <v>89</v>
      </c>
      <c r="BA878" s="6" t="s">
        <v>89</v>
      </c>
      <c r="BB878" s="6" t="s">
        <v>665</v>
      </c>
      <c r="BC878" s="6" t="s">
        <v>665</v>
      </c>
      <c r="BD878" s="6" t="s">
        <v>137</v>
      </c>
      <c r="BE878" s="6" t="s">
        <v>93</v>
      </c>
      <c r="BF878" s="6" t="s">
        <v>92</v>
      </c>
      <c r="BG878" s="6" t="s">
        <v>92</v>
      </c>
      <c r="BH878" s="6" t="s">
        <v>93</v>
      </c>
      <c r="BI878" s="6" t="s">
        <v>93</v>
      </c>
      <c r="BJ878" s="6" t="s">
        <v>93</v>
      </c>
      <c r="BK878" s="6" t="s">
        <v>138</v>
      </c>
      <c r="BL878" s="6" t="s">
        <v>138</v>
      </c>
      <c r="BM878" s="6" t="s">
        <v>109</v>
      </c>
      <c r="BN878" s="6" t="s">
        <v>192</v>
      </c>
      <c r="BO878" s="6" t="s">
        <v>78</v>
      </c>
      <c r="BP878" s="6" t="s">
        <v>687</v>
      </c>
      <c r="BQ878" s="6"/>
      <c r="BR878" s="6"/>
      <c r="BS878" s="6"/>
      <c r="BT878" s="6"/>
      <c r="BU878" s="6"/>
      <c r="BV878" s="6"/>
      <c r="BW878" s="6"/>
      <c r="BX878" s="6"/>
      <c r="BY878" s="6"/>
      <c r="BZ878" s="6"/>
      <c r="CA878" s="6"/>
      <c r="CB878" s="6"/>
      <c r="CC878" s="6"/>
      <c r="CD878" s="6"/>
      <c r="CE878" s="6"/>
      <c r="CF878" s="6"/>
      <c r="CG878" s="6"/>
      <c r="CH878" s="6"/>
      <c r="CI878" s="6"/>
      <c r="CJ878" s="6"/>
      <c r="CK878" s="6"/>
      <c r="CL878" s="6"/>
      <c r="CM878" s="6"/>
      <c r="CN878" s="6"/>
      <c r="CO878" s="6"/>
      <c r="CP878" s="6"/>
      <c r="CQ878" s="6"/>
      <c r="CR878" s="6"/>
      <c r="CS878" s="6"/>
      <c r="CT878" s="6"/>
      <c r="CU878" s="6"/>
      <c r="CV878" s="6"/>
      <c r="CW878" s="6"/>
    </row>
    <row r="879" spans="2:101">
      <c r="B879" s="6">
        <v>2190</v>
      </c>
      <c r="C879" s="6" t="s">
        <v>3199</v>
      </c>
      <c r="D879" s="6">
        <v>6</v>
      </c>
      <c r="E879" s="6" t="s">
        <v>68</v>
      </c>
      <c r="F879" s="6" t="s">
        <v>3200</v>
      </c>
      <c r="G879" s="6" t="s">
        <v>3199</v>
      </c>
      <c r="H879" s="6" t="s">
        <v>3201</v>
      </c>
      <c r="I879" s="6">
        <v>2011</v>
      </c>
      <c r="J879" s="6" t="s">
        <v>126</v>
      </c>
      <c r="K879" s="6"/>
      <c r="L879" s="6"/>
      <c r="M879" s="6"/>
      <c r="N879" s="6"/>
      <c r="O879" s="6"/>
      <c r="P879" s="6" t="s">
        <v>99</v>
      </c>
      <c r="Q879" s="6"/>
      <c r="R879" s="6"/>
      <c r="S879" s="6"/>
      <c r="T879" s="6"/>
      <c r="U879" s="6"/>
      <c r="V879" s="6"/>
      <c r="W879" s="6"/>
      <c r="X879" s="6"/>
      <c r="Y879" s="6"/>
      <c r="Z879" s="6"/>
      <c r="AA879" s="6"/>
      <c r="AB879" s="6"/>
      <c r="AC879" s="6" t="s">
        <v>74</v>
      </c>
      <c r="AD879" s="6"/>
      <c r="AE879" s="6" t="s">
        <v>87</v>
      </c>
      <c r="AF879" s="6" t="s">
        <v>175</v>
      </c>
      <c r="AG879" s="6" t="s">
        <v>467</v>
      </c>
      <c r="AH879" s="6"/>
      <c r="AI879" s="6" t="s">
        <v>78</v>
      </c>
      <c r="AJ879" s="6" t="s">
        <v>102</v>
      </c>
      <c r="AK879" s="6" t="s">
        <v>272</v>
      </c>
      <c r="AL879" s="6"/>
      <c r="AM879" s="6"/>
      <c r="AN879" s="6" t="s">
        <v>657</v>
      </c>
      <c r="AO879" s="6" t="s">
        <v>104</v>
      </c>
      <c r="AP879" s="6" t="s">
        <v>104</v>
      </c>
      <c r="AQ879" s="6" t="s">
        <v>85</v>
      </c>
      <c r="AR879" s="6" t="s">
        <v>86</v>
      </c>
      <c r="AS879" s="6" t="s">
        <v>87</v>
      </c>
      <c r="AT879" s="6"/>
      <c r="AU879" s="6" t="s">
        <v>88</v>
      </c>
      <c r="AV879" s="6" t="s">
        <v>78</v>
      </c>
      <c r="AW879" s="6" t="s">
        <v>119</v>
      </c>
      <c r="AX879" s="6" t="s">
        <v>78</v>
      </c>
      <c r="AY879" s="6" t="s">
        <v>107</v>
      </c>
      <c r="AZ879" s="6" t="s">
        <v>89</v>
      </c>
      <c r="BA879" s="6" t="s">
        <v>89</v>
      </c>
      <c r="BB879" s="6" t="s">
        <v>659</v>
      </c>
      <c r="BC879" s="6" t="s">
        <v>230</v>
      </c>
      <c r="BD879" s="6" t="s">
        <v>144</v>
      </c>
      <c r="BE879" s="6" t="s">
        <v>92</v>
      </c>
      <c r="BF879" s="6" t="s">
        <v>92</v>
      </c>
      <c r="BG879" s="6" t="s">
        <v>92</v>
      </c>
      <c r="BH879" s="6" t="s">
        <v>92</v>
      </c>
      <c r="BI879" s="6" t="s">
        <v>123</v>
      </c>
      <c r="BJ879" s="6" t="s">
        <v>92</v>
      </c>
      <c r="BK879" s="6" t="s">
        <v>94</v>
      </c>
      <c r="BL879" s="6" t="s">
        <v>94</v>
      </c>
      <c r="BM879" s="6" t="s">
        <v>691</v>
      </c>
      <c r="BN879" s="6" t="s">
        <v>125</v>
      </c>
      <c r="BO879" s="6" t="s">
        <v>78</v>
      </c>
      <c r="BP879" s="6" t="s">
        <v>660</v>
      </c>
      <c r="BQ879" s="6"/>
      <c r="BR879" s="6"/>
      <c r="BS879" s="6"/>
      <c r="BT879" s="6"/>
      <c r="BU879" s="6"/>
      <c r="BV879" s="6"/>
      <c r="BW879" s="6"/>
      <c r="BX879" s="6"/>
      <c r="BY879" s="6"/>
      <c r="BZ879" s="6"/>
      <c r="CA879" s="6"/>
      <c r="CB879" s="6"/>
      <c r="CC879" s="6"/>
      <c r="CD879" s="6"/>
      <c r="CE879" s="6"/>
      <c r="CF879" s="6"/>
      <c r="CG879" s="6"/>
      <c r="CH879" s="6"/>
      <c r="CI879" s="6"/>
      <c r="CJ879" s="6"/>
      <c r="CK879" s="6"/>
      <c r="CL879" s="6"/>
      <c r="CM879" s="6"/>
      <c r="CN879" s="6"/>
      <c r="CO879" s="6"/>
      <c r="CP879" s="6"/>
      <c r="CQ879" s="6"/>
      <c r="CR879" s="6"/>
      <c r="CS879" s="6"/>
      <c r="CT879" s="6"/>
      <c r="CU879" s="6"/>
      <c r="CV879" s="6"/>
      <c r="CW879" s="6"/>
    </row>
    <row r="880" spans="2:101">
      <c r="B880" s="6">
        <v>2192</v>
      </c>
      <c r="C880" s="6" t="s">
        <v>3205</v>
      </c>
      <c r="D880" s="6">
        <v>6</v>
      </c>
      <c r="E880" s="6" t="s">
        <v>68</v>
      </c>
      <c r="F880" s="6" t="s">
        <v>3206</v>
      </c>
      <c r="G880" s="6" t="s">
        <v>3205</v>
      </c>
      <c r="H880" s="6" t="s">
        <v>3207</v>
      </c>
      <c r="I880" s="6">
        <v>2014</v>
      </c>
      <c r="J880" s="6" t="s">
        <v>126</v>
      </c>
      <c r="K880" s="6"/>
      <c r="L880" s="6"/>
      <c r="M880" s="6"/>
      <c r="N880" s="6"/>
      <c r="O880" s="6"/>
      <c r="P880" s="6" t="s">
        <v>99</v>
      </c>
      <c r="Q880" s="6"/>
      <c r="R880" s="6"/>
      <c r="S880" s="6"/>
      <c r="T880" s="6"/>
      <c r="U880" s="6"/>
      <c r="V880" s="6"/>
      <c r="W880" s="6"/>
      <c r="X880" s="6"/>
      <c r="Y880" s="6"/>
      <c r="Z880" s="6"/>
      <c r="AA880" s="6"/>
      <c r="AB880" s="6"/>
      <c r="AC880" s="6" t="s">
        <v>148</v>
      </c>
      <c r="AD880" s="6"/>
      <c r="AE880" s="6" t="s">
        <v>87</v>
      </c>
      <c r="AF880" s="6" t="s">
        <v>206</v>
      </c>
      <c r="AG880" s="6" t="s">
        <v>467</v>
      </c>
      <c r="AH880" s="6"/>
      <c r="AI880" s="6" t="s">
        <v>87</v>
      </c>
      <c r="AJ880" s="6" t="s">
        <v>116</v>
      </c>
      <c r="AK880" s="6" t="s">
        <v>272</v>
      </c>
      <c r="AL880" s="6"/>
      <c r="AM880" s="6"/>
      <c r="AN880" s="6" t="s">
        <v>705</v>
      </c>
      <c r="AO880" s="6" t="s">
        <v>104</v>
      </c>
      <c r="AP880" s="6" t="s">
        <v>83</v>
      </c>
      <c r="AQ880" s="6" t="s">
        <v>85</v>
      </c>
      <c r="AR880" s="6" t="s">
        <v>86</v>
      </c>
      <c r="AS880" s="6" t="s">
        <v>87</v>
      </c>
      <c r="AT880" s="6"/>
      <c r="AU880" s="6" t="s">
        <v>88</v>
      </c>
      <c r="AV880" s="6" t="s">
        <v>87</v>
      </c>
      <c r="AW880" s="6"/>
      <c r="AX880" s="6" t="s">
        <v>88</v>
      </c>
      <c r="AY880" s="6"/>
      <c r="AZ880" s="6" t="s">
        <v>89</v>
      </c>
      <c r="BA880" s="6" t="s">
        <v>89</v>
      </c>
      <c r="BB880" s="6" t="s">
        <v>665</v>
      </c>
      <c r="BC880" s="6" t="s">
        <v>665</v>
      </c>
      <c r="BD880" s="6" t="s">
        <v>144</v>
      </c>
      <c r="BE880" s="6" t="s">
        <v>92</v>
      </c>
      <c r="BF880" s="6" t="s">
        <v>92</v>
      </c>
      <c r="BG880" s="6" t="s">
        <v>92</v>
      </c>
      <c r="BH880" s="6" t="s">
        <v>92</v>
      </c>
      <c r="BI880" s="6" t="s">
        <v>92</v>
      </c>
      <c r="BJ880" s="6" t="s">
        <v>92</v>
      </c>
      <c r="BK880" s="6" t="s">
        <v>94</v>
      </c>
      <c r="BL880" s="6" t="s">
        <v>138</v>
      </c>
      <c r="BM880" s="6" t="s">
        <v>109</v>
      </c>
      <c r="BN880" s="6" t="s">
        <v>125</v>
      </c>
      <c r="BO880" s="6" t="s">
        <v>78</v>
      </c>
      <c r="BP880" s="6" t="s">
        <v>667</v>
      </c>
      <c r="BQ880" s="6"/>
      <c r="BR880" s="6"/>
      <c r="BS880" s="6"/>
      <c r="BT880" s="6"/>
      <c r="BU880" s="6"/>
      <c r="BV880" s="6"/>
      <c r="BW880" s="6"/>
      <c r="BX880" s="6"/>
      <c r="BY880" s="6"/>
      <c r="BZ880" s="6"/>
      <c r="CA880" s="6"/>
      <c r="CB880" s="6"/>
      <c r="CC880" s="6"/>
      <c r="CD880" s="6"/>
      <c r="CE880" s="6"/>
      <c r="CF880" s="6"/>
      <c r="CG880" s="6"/>
      <c r="CH880" s="6"/>
      <c r="CI880" s="6"/>
      <c r="CJ880" s="6"/>
      <c r="CK880" s="6"/>
      <c r="CL880" s="6"/>
      <c r="CM880" s="6"/>
      <c r="CN880" s="6"/>
      <c r="CO880" s="6"/>
      <c r="CP880" s="6"/>
      <c r="CQ880" s="6"/>
      <c r="CR880" s="6"/>
      <c r="CS880" s="6"/>
      <c r="CT880" s="6"/>
      <c r="CU880" s="6"/>
      <c r="CV880" s="6"/>
      <c r="CW880" s="6"/>
    </row>
    <row r="881" spans="2:101">
      <c r="B881" s="6">
        <v>2194</v>
      </c>
      <c r="C881" s="6" t="s">
        <v>3208</v>
      </c>
      <c r="D881" s="6">
        <v>6</v>
      </c>
      <c r="E881" s="6" t="s">
        <v>68</v>
      </c>
      <c r="F881" s="6" t="s">
        <v>3209</v>
      </c>
      <c r="G881" s="6" t="s">
        <v>3208</v>
      </c>
      <c r="H881" s="6" t="s">
        <v>3210</v>
      </c>
      <c r="I881" s="6">
        <v>2014</v>
      </c>
      <c r="J881" s="6" t="s">
        <v>126</v>
      </c>
      <c r="K881" s="6"/>
      <c r="L881" s="6"/>
      <c r="M881" s="6"/>
      <c r="N881" s="6"/>
      <c r="O881" s="6"/>
      <c r="P881" s="6" t="s">
        <v>569</v>
      </c>
      <c r="Q881" s="6"/>
      <c r="R881" s="6"/>
      <c r="S881" s="6"/>
      <c r="T881" s="6"/>
      <c r="U881" s="6"/>
      <c r="V881" s="6"/>
      <c r="W881" s="6"/>
      <c r="X881" s="6"/>
      <c r="Y881" s="6"/>
      <c r="Z881" s="6"/>
      <c r="AA881" s="6"/>
      <c r="AB881" s="6"/>
      <c r="AC881" s="6" t="s">
        <v>135</v>
      </c>
      <c r="AD881" s="6"/>
      <c r="AE881" s="6"/>
      <c r="AF881" s="6"/>
      <c r="AG881" s="6"/>
      <c r="AH881" s="6"/>
      <c r="AI881" s="6" t="s">
        <v>88</v>
      </c>
      <c r="AJ881" s="6"/>
      <c r="AK881" s="6"/>
      <c r="AL881" s="6"/>
      <c r="AM881" s="6"/>
      <c r="AN881" s="6"/>
      <c r="AO881" s="6" t="s">
        <v>104</v>
      </c>
      <c r="AP881" s="6" t="s">
        <v>104</v>
      </c>
      <c r="AQ881" s="6" t="s">
        <v>85</v>
      </c>
      <c r="AR881" s="6" t="s">
        <v>86</v>
      </c>
      <c r="AS881" s="6" t="s">
        <v>87</v>
      </c>
      <c r="AT881" s="6"/>
      <c r="AU881" s="6" t="s">
        <v>88</v>
      </c>
      <c r="AV881" s="6" t="s">
        <v>78</v>
      </c>
      <c r="AW881" s="6" t="s">
        <v>119</v>
      </c>
      <c r="AX881" s="6" t="s">
        <v>87</v>
      </c>
      <c r="AY881" s="6" t="s">
        <v>107</v>
      </c>
      <c r="AZ881" s="6" t="s">
        <v>185</v>
      </c>
      <c r="BA881" s="6" t="s">
        <v>89</v>
      </c>
      <c r="BB881" s="6" t="s">
        <v>659</v>
      </c>
      <c r="BC881" s="6" t="s">
        <v>230</v>
      </c>
      <c r="BD881" s="6" t="s">
        <v>137</v>
      </c>
      <c r="BE881" s="6" t="s">
        <v>92</v>
      </c>
      <c r="BF881" s="6" t="s">
        <v>92</v>
      </c>
      <c r="BG881" s="6" t="s">
        <v>92</v>
      </c>
      <c r="BH881" s="6" t="s">
        <v>92</v>
      </c>
      <c r="BI881" s="6" t="s">
        <v>123</v>
      </c>
      <c r="BJ881" s="6" t="s">
        <v>92</v>
      </c>
      <c r="BK881" s="6" t="s">
        <v>94</v>
      </c>
      <c r="BL881" s="6" t="s">
        <v>94</v>
      </c>
      <c r="BM881" s="6" t="s">
        <v>109</v>
      </c>
      <c r="BN881" s="6" t="s">
        <v>192</v>
      </c>
      <c r="BO881" s="6" t="s">
        <v>78</v>
      </c>
      <c r="BP881" s="6" t="s">
        <v>687</v>
      </c>
      <c r="BQ881" s="6"/>
      <c r="BR881" s="6"/>
      <c r="BS881" s="6"/>
      <c r="BT881" s="6"/>
      <c r="BU881" s="6"/>
      <c r="BV881" s="6"/>
      <c r="BW881" s="6"/>
      <c r="BX881" s="6"/>
      <c r="BY881" s="6"/>
      <c r="BZ881" s="6"/>
      <c r="CA881" s="6"/>
      <c r="CB881" s="6"/>
      <c r="CC881" s="6"/>
      <c r="CD881" s="6"/>
      <c r="CE881" s="6"/>
      <c r="CF881" s="6"/>
      <c r="CG881" s="6"/>
      <c r="CH881" s="6"/>
      <c r="CI881" s="6"/>
      <c r="CJ881" s="6"/>
      <c r="CK881" s="6"/>
      <c r="CL881" s="6"/>
      <c r="CM881" s="6"/>
      <c r="CN881" s="6"/>
      <c r="CO881" s="6"/>
      <c r="CP881" s="6"/>
      <c r="CQ881" s="6"/>
      <c r="CR881" s="6"/>
      <c r="CS881" s="6"/>
      <c r="CT881" s="6"/>
      <c r="CU881" s="6"/>
      <c r="CV881" s="6"/>
      <c r="CW881" s="6"/>
    </row>
    <row r="882" spans="2:101">
      <c r="B882" s="6">
        <v>2203</v>
      </c>
      <c r="C882" s="6" t="s">
        <v>3211</v>
      </c>
      <c r="D882" s="6">
        <v>6</v>
      </c>
      <c r="E882" s="6" t="s">
        <v>68</v>
      </c>
      <c r="F882" s="6" t="s">
        <v>3212</v>
      </c>
      <c r="G882" s="6" t="s">
        <v>3211</v>
      </c>
      <c r="H882" s="6" t="s">
        <v>3213</v>
      </c>
      <c r="I882" s="6">
        <v>1998</v>
      </c>
      <c r="J882" s="6" t="s">
        <v>95</v>
      </c>
      <c r="K882" s="6"/>
      <c r="L882" s="6"/>
      <c r="M882" s="6"/>
      <c r="N882" s="6"/>
      <c r="O882" s="6"/>
      <c r="P882" s="6"/>
      <c r="Q882" s="6"/>
      <c r="R882" s="6"/>
      <c r="S882" s="6"/>
      <c r="T882" s="6"/>
      <c r="U882" s="6"/>
      <c r="V882" s="6"/>
      <c r="W882" s="6"/>
      <c r="X882" s="6"/>
      <c r="Y882" s="6"/>
      <c r="Z882" s="6"/>
      <c r="AA882" s="6" t="s">
        <v>391</v>
      </c>
      <c r="AB882" s="6"/>
      <c r="AC882" s="6" t="s">
        <v>74</v>
      </c>
      <c r="AD882" s="6"/>
      <c r="AE882" s="6" t="s">
        <v>75</v>
      </c>
      <c r="AF882" s="6" t="s">
        <v>206</v>
      </c>
      <c r="AG882" s="6" t="s">
        <v>164</v>
      </c>
      <c r="AH882" s="6"/>
      <c r="AI882" s="6" t="s">
        <v>87</v>
      </c>
      <c r="AJ882" s="6" t="s">
        <v>309</v>
      </c>
      <c r="AK882" s="6" t="s">
        <v>80</v>
      </c>
      <c r="AL882" s="6"/>
      <c r="AM882" s="6" t="s">
        <v>222</v>
      </c>
      <c r="AN882" s="6" t="s">
        <v>657</v>
      </c>
      <c r="AO882" s="6" t="s">
        <v>104</v>
      </c>
      <c r="AP882" s="6" t="s">
        <v>104</v>
      </c>
      <c r="AQ882" s="6" t="s">
        <v>85</v>
      </c>
      <c r="AR882" s="6" t="s">
        <v>105</v>
      </c>
      <c r="AS882" s="6" t="s">
        <v>78</v>
      </c>
      <c r="AT882" s="6" t="s">
        <v>207</v>
      </c>
      <c r="AU882" s="6" t="s">
        <v>78</v>
      </c>
      <c r="AV882" s="6" t="s">
        <v>78</v>
      </c>
      <c r="AW882" s="6" t="s">
        <v>119</v>
      </c>
      <c r="AX882" s="6" t="s">
        <v>87</v>
      </c>
      <c r="AY882" s="6" t="s">
        <v>107</v>
      </c>
      <c r="AZ882" s="6" t="s">
        <v>185</v>
      </c>
      <c r="BA882" s="6" t="s">
        <v>183</v>
      </c>
      <c r="BB882" s="6" t="s">
        <v>659</v>
      </c>
      <c r="BC882" s="6" t="s">
        <v>230</v>
      </c>
      <c r="BD882" s="6" t="s">
        <v>137</v>
      </c>
      <c r="BE882" s="6" t="s">
        <v>93</v>
      </c>
      <c r="BF882" s="6" t="s">
        <v>93</v>
      </c>
      <c r="BG882" s="6" t="s">
        <v>93</v>
      </c>
      <c r="BH882" s="6" t="s">
        <v>93</v>
      </c>
      <c r="BI882" s="6" t="s">
        <v>93</v>
      </c>
      <c r="BJ882" s="6" t="s">
        <v>93</v>
      </c>
      <c r="BK882" s="6" t="s">
        <v>94</v>
      </c>
      <c r="BL882" s="6" t="s">
        <v>124</v>
      </c>
      <c r="BM882" s="6" t="s">
        <v>672</v>
      </c>
      <c r="BN882" s="6" t="s">
        <v>102</v>
      </c>
      <c r="BO882" s="6" t="s">
        <v>78</v>
      </c>
      <c r="BP882" s="6" t="s">
        <v>677</v>
      </c>
      <c r="BQ882" s="6"/>
      <c r="BR882" s="6"/>
      <c r="BS882" s="6"/>
      <c r="BT882" s="6"/>
      <c r="BU882" s="6"/>
      <c r="BV882" s="6"/>
      <c r="BW882" s="6"/>
      <c r="BX882" s="6"/>
      <c r="BY882" s="6"/>
      <c r="BZ882" s="6"/>
      <c r="CA882" s="6"/>
      <c r="CB882" s="6"/>
      <c r="CC882" s="6"/>
      <c r="CD882" s="6"/>
      <c r="CE882" s="6"/>
      <c r="CF882" s="6"/>
      <c r="CG882" s="6"/>
      <c r="CH882" s="6"/>
      <c r="CI882" s="6"/>
      <c r="CJ882" s="6"/>
      <c r="CK882" s="6"/>
      <c r="CL882" s="6"/>
      <c r="CM882" s="6"/>
      <c r="CN882" s="6"/>
      <c r="CO882" s="6"/>
      <c r="CP882" s="6"/>
      <c r="CQ882" s="6"/>
      <c r="CR882" s="6"/>
      <c r="CS882" s="6"/>
      <c r="CT882" s="6"/>
      <c r="CU882" s="6"/>
      <c r="CV882" s="6"/>
      <c r="CW882" s="6"/>
    </row>
    <row r="883" spans="2:101">
      <c r="B883" s="6">
        <v>2215</v>
      </c>
      <c r="C883" s="6" t="s">
        <v>3214</v>
      </c>
      <c r="D883" s="6">
        <v>6</v>
      </c>
      <c r="E883" s="6" t="s">
        <v>68</v>
      </c>
      <c r="F883" s="6" t="s">
        <v>3215</v>
      </c>
      <c r="G883" s="6" t="s">
        <v>3214</v>
      </c>
      <c r="H883" s="6" t="s">
        <v>3216</v>
      </c>
      <c r="I883" s="6">
        <v>2015</v>
      </c>
      <c r="J883" s="6" t="s">
        <v>97</v>
      </c>
      <c r="K883" s="6"/>
      <c r="L883" s="6"/>
      <c r="M883" s="6"/>
      <c r="N883" s="6"/>
      <c r="O883" s="6"/>
      <c r="P883" s="6"/>
      <c r="Q883" s="6"/>
      <c r="R883" s="6"/>
      <c r="S883" s="6"/>
      <c r="T883" s="6"/>
      <c r="U883" s="6"/>
      <c r="V883" s="6"/>
      <c r="W883" s="6"/>
      <c r="X883" s="6" t="s">
        <v>326</v>
      </c>
      <c r="Y883" s="6"/>
      <c r="Z883" s="6"/>
      <c r="AA883" s="6"/>
      <c r="AB883" s="6"/>
      <c r="AC883" s="6" t="s">
        <v>74</v>
      </c>
      <c r="AD883" s="6"/>
      <c r="AE883" s="6" t="s">
        <v>75</v>
      </c>
      <c r="AF883" s="6" t="s">
        <v>206</v>
      </c>
      <c r="AG883" s="6" t="s">
        <v>632</v>
      </c>
      <c r="AH883" s="6"/>
      <c r="AI883" s="6" t="s">
        <v>87</v>
      </c>
      <c r="AJ883" s="6" t="s">
        <v>309</v>
      </c>
      <c r="AK883" s="6" t="s">
        <v>80</v>
      </c>
      <c r="AL883" s="6"/>
      <c r="AM883" s="6" t="s">
        <v>222</v>
      </c>
      <c r="AN883" s="6" t="s">
        <v>664</v>
      </c>
      <c r="AO883" s="6" t="s">
        <v>104</v>
      </c>
      <c r="AP883" s="6" t="s">
        <v>104</v>
      </c>
      <c r="AQ883" s="6" t="s">
        <v>85</v>
      </c>
      <c r="AR883" s="6" t="s">
        <v>105</v>
      </c>
      <c r="AS883" s="6" t="s">
        <v>87</v>
      </c>
      <c r="AT883" s="6"/>
      <c r="AU883" s="6" t="s">
        <v>88</v>
      </c>
      <c r="AV883" s="6" t="s">
        <v>78</v>
      </c>
      <c r="AW883" s="6" t="s">
        <v>119</v>
      </c>
      <c r="AX883" s="6" t="s">
        <v>87</v>
      </c>
      <c r="AY883" s="6" t="s">
        <v>107</v>
      </c>
      <c r="AZ883" s="6" t="s">
        <v>185</v>
      </c>
      <c r="BA883" s="6" t="s">
        <v>170</v>
      </c>
      <c r="BB883" s="6" t="s">
        <v>659</v>
      </c>
      <c r="BC883" s="6" t="s">
        <v>659</v>
      </c>
      <c r="BD883" s="6" t="s">
        <v>91</v>
      </c>
      <c r="BE883" s="6" t="s">
        <v>93</v>
      </c>
      <c r="BF883" s="6" t="s">
        <v>92</v>
      </c>
      <c r="BG883" s="6" t="s">
        <v>93</v>
      </c>
      <c r="BH883" s="6" t="s">
        <v>93</v>
      </c>
      <c r="BI883" s="6" t="s">
        <v>93</v>
      </c>
      <c r="BJ883" s="6" t="s">
        <v>93</v>
      </c>
      <c r="BK883" s="6" t="s">
        <v>94</v>
      </c>
      <c r="BL883" s="6" t="s">
        <v>94</v>
      </c>
      <c r="BM883" s="6" t="s">
        <v>666</v>
      </c>
      <c r="BN883" s="6" t="s">
        <v>139</v>
      </c>
      <c r="BO883" s="6" t="s">
        <v>78</v>
      </c>
      <c r="BP883" s="6" t="s">
        <v>667</v>
      </c>
      <c r="BQ883" s="6"/>
      <c r="BR883" s="6" t="s">
        <v>3217</v>
      </c>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row>
    <row r="884" spans="2:101">
      <c r="B884" s="6">
        <v>2218</v>
      </c>
      <c r="C884" s="6" t="s">
        <v>3218</v>
      </c>
      <c r="D884" s="6">
        <v>6</v>
      </c>
      <c r="E884" s="6" t="s">
        <v>68</v>
      </c>
      <c r="F884" s="6" t="s">
        <v>3219</v>
      </c>
      <c r="G884" s="6" t="s">
        <v>3218</v>
      </c>
      <c r="H884" s="6" t="s">
        <v>3220</v>
      </c>
      <c r="I884" s="6">
        <v>2015</v>
      </c>
      <c r="J884" s="6" t="s">
        <v>95</v>
      </c>
      <c r="K884" s="6"/>
      <c r="L884" s="6"/>
      <c r="M884" s="6"/>
      <c r="N884" s="6"/>
      <c r="O884" s="6"/>
      <c r="P884" s="6"/>
      <c r="Q884" s="6"/>
      <c r="R884" s="6"/>
      <c r="S884" s="6"/>
      <c r="T884" s="6"/>
      <c r="U884" s="6"/>
      <c r="V884" s="6"/>
      <c r="W884" s="6"/>
      <c r="X884" s="6"/>
      <c r="Y884" s="6"/>
      <c r="Z884" s="6"/>
      <c r="AA884" s="6" t="s">
        <v>844</v>
      </c>
      <c r="AB884" s="6"/>
      <c r="AC884" s="6" t="s">
        <v>135</v>
      </c>
      <c r="AD884" s="6"/>
      <c r="AE884" s="6"/>
      <c r="AF884" s="6"/>
      <c r="AG884" s="6"/>
      <c r="AH884" s="6"/>
      <c r="AI884" s="6" t="s">
        <v>88</v>
      </c>
      <c r="AJ884" s="6"/>
      <c r="AK884" s="6"/>
      <c r="AL884" s="6"/>
      <c r="AM884" s="6"/>
      <c r="AN884" s="6"/>
      <c r="AO884" s="6" t="s">
        <v>136</v>
      </c>
      <c r="AP884" s="6" t="s">
        <v>104</v>
      </c>
      <c r="AQ884" s="6" t="s">
        <v>176</v>
      </c>
      <c r="AR884" s="6" t="s">
        <v>102</v>
      </c>
      <c r="AS884" s="6" t="s">
        <v>87</v>
      </c>
      <c r="AT884" s="6"/>
      <c r="AU884" s="6" t="s">
        <v>88</v>
      </c>
      <c r="AV884" s="6" t="s">
        <v>78</v>
      </c>
      <c r="AW884" s="6" t="s">
        <v>158</v>
      </c>
      <c r="AX884" s="6" t="s">
        <v>87</v>
      </c>
      <c r="AY884" s="6" t="s">
        <v>107</v>
      </c>
      <c r="AZ884" s="6" t="s">
        <v>170</v>
      </c>
      <c r="BA884" s="6" t="s">
        <v>89</v>
      </c>
      <c r="BB884" s="6" t="s">
        <v>230</v>
      </c>
      <c r="BC884" s="6" t="s">
        <v>659</v>
      </c>
      <c r="BD884" s="6" t="s">
        <v>137</v>
      </c>
      <c r="BE884" s="6" t="s">
        <v>93</v>
      </c>
      <c r="BF884" s="6" t="s">
        <v>92</v>
      </c>
      <c r="BG884" s="6" t="s">
        <v>123</v>
      </c>
      <c r="BH884" s="6" t="s">
        <v>122</v>
      </c>
      <c r="BI884" s="6" t="s">
        <v>123</v>
      </c>
      <c r="BJ884" s="6" t="s">
        <v>123</v>
      </c>
      <c r="BK884" s="6" t="s">
        <v>124</v>
      </c>
      <c r="BL884" s="6" t="s">
        <v>94</v>
      </c>
      <c r="BM884" s="6" t="s">
        <v>109</v>
      </c>
      <c r="BN884" s="6" t="s">
        <v>139</v>
      </c>
      <c r="BO884" s="6" t="s">
        <v>78</v>
      </c>
      <c r="BP884" s="6" t="s">
        <v>667</v>
      </c>
      <c r="BQ884" s="6"/>
      <c r="BR884" s="6" t="s">
        <v>3221</v>
      </c>
      <c r="BS884" s="6"/>
      <c r="BT884" s="6"/>
      <c r="BU884" s="6"/>
      <c r="BV884" s="6"/>
      <c r="BW884" s="6"/>
      <c r="BX884" s="6"/>
      <c r="BY884" s="6"/>
      <c r="BZ884" s="6"/>
      <c r="CA884" s="6"/>
      <c r="CB884" s="6"/>
      <c r="CC884" s="6"/>
      <c r="CD884" s="6"/>
      <c r="CE884" s="6"/>
      <c r="CF884" s="6"/>
      <c r="CG884" s="6"/>
      <c r="CH884" s="6"/>
      <c r="CI884" s="6"/>
      <c r="CJ884" s="6"/>
      <c r="CK884" s="6"/>
      <c r="CL884" s="6"/>
      <c r="CM884" s="6"/>
      <c r="CN884" s="6"/>
      <c r="CO884" s="6"/>
      <c r="CP884" s="6"/>
      <c r="CQ884" s="6"/>
      <c r="CR884" s="6"/>
      <c r="CS884" s="6"/>
      <c r="CT884" s="6"/>
      <c r="CU884" s="6"/>
      <c r="CV884" s="6"/>
      <c r="CW884" s="6"/>
    </row>
    <row r="885" spans="2:101">
      <c r="B885" s="6">
        <v>2219</v>
      </c>
      <c r="C885" s="6" t="s">
        <v>3222</v>
      </c>
      <c r="D885" s="6">
        <v>6</v>
      </c>
      <c r="E885" s="6" t="s">
        <v>68</v>
      </c>
      <c r="F885" s="6" t="s">
        <v>3223</v>
      </c>
      <c r="G885" s="6" t="s">
        <v>3222</v>
      </c>
      <c r="H885" s="6" t="s">
        <v>3224</v>
      </c>
      <c r="I885" s="6">
        <v>2003</v>
      </c>
      <c r="J885" s="6" t="s">
        <v>95</v>
      </c>
      <c r="K885" s="6"/>
      <c r="L885" s="6"/>
      <c r="M885" s="6"/>
      <c r="N885" s="6"/>
      <c r="O885" s="6"/>
      <c r="P885" s="6"/>
      <c r="Q885" s="6"/>
      <c r="R885" s="6"/>
      <c r="S885" s="6"/>
      <c r="T885" s="6"/>
      <c r="U885" s="6"/>
      <c r="V885" s="6"/>
      <c r="W885" s="6"/>
      <c r="X885" s="6"/>
      <c r="Y885" s="6"/>
      <c r="Z885" s="6"/>
      <c r="AA885" s="6" t="s">
        <v>245</v>
      </c>
      <c r="AB885" s="6"/>
      <c r="AC885" s="6" t="s">
        <v>148</v>
      </c>
      <c r="AD885" s="6"/>
      <c r="AE885" s="6" t="s">
        <v>162</v>
      </c>
      <c r="AF885" s="6" t="s">
        <v>76</v>
      </c>
      <c r="AG885" s="6" t="s">
        <v>77</v>
      </c>
      <c r="AH885" s="6"/>
      <c r="AI885" s="6" t="s">
        <v>78</v>
      </c>
      <c r="AJ885" s="6" t="s">
        <v>309</v>
      </c>
      <c r="AK885" s="6" t="s">
        <v>80</v>
      </c>
      <c r="AL885" s="6"/>
      <c r="AM885" s="6" t="s">
        <v>81</v>
      </c>
      <c r="AN885" s="6" t="s">
        <v>664</v>
      </c>
      <c r="AO885" s="6" t="s">
        <v>84</v>
      </c>
      <c r="AP885" s="6" t="s">
        <v>104</v>
      </c>
      <c r="AQ885" s="6" t="s">
        <v>85</v>
      </c>
      <c r="AR885" s="6" t="s">
        <v>86</v>
      </c>
      <c r="AS885" s="6" t="s">
        <v>87</v>
      </c>
      <c r="AT885" s="6"/>
      <c r="AU885" s="6" t="s">
        <v>88</v>
      </c>
      <c r="AV885" s="6" t="s">
        <v>78</v>
      </c>
      <c r="AW885" s="6" t="s">
        <v>119</v>
      </c>
      <c r="AX885" s="6" t="s">
        <v>87</v>
      </c>
      <c r="AY885" s="6" t="s">
        <v>107</v>
      </c>
      <c r="AZ885" s="6" t="s">
        <v>89</v>
      </c>
      <c r="BA885" s="6" t="s">
        <v>89</v>
      </c>
      <c r="BB885" s="6" t="s">
        <v>659</v>
      </c>
      <c r="BC885" s="6" t="s">
        <v>230</v>
      </c>
      <c r="BD885" s="6" t="s">
        <v>91</v>
      </c>
      <c r="BE885" s="6" t="s">
        <v>92</v>
      </c>
      <c r="BF885" s="6" t="s">
        <v>92</v>
      </c>
      <c r="BG885" s="6" t="s">
        <v>92</v>
      </c>
      <c r="BH885" s="6" t="s">
        <v>92</v>
      </c>
      <c r="BI885" s="6" t="s">
        <v>92</v>
      </c>
      <c r="BJ885" s="6" t="s">
        <v>123</v>
      </c>
      <c r="BK885" s="6" t="s">
        <v>94</v>
      </c>
      <c r="BL885" s="6" t="s">
        <v>138</v>
      </c>
      <c r="BM885" s="6" t="s">
        <v>672</v>
      </c>
      <c r="BN885" s="6" t="s">
        <v>139</v>
      </c>
      <c r="BO885" s="6" t="s">
        <v>78</v>
      </c>
      <c r="BP885" s="6" t="s">
        <v>667</v>
      </c>
      <c r="BQ885" s="6"/>
      <c r="BR885" s="6"/>
      <c r="BS885" s="6"/>
      <c r="BT885" s="6"/>
      <c r="BU885" s="6"/>
      <c r="BV885" s="6"/>
      <c r="BW885" s="6"/>
      <c r="BX885" s="6"/>
      <c r="BY885" s="6"/>
      <c r="BZ885" s="6"/>
      <c r="CA885" s="6"/>
      <c r="CB885" s="6"/>
      <c r="CC885" s="6"/>
      <c r="CD885" s="6"/>
      <c r="CE885" s="6"/>
      <c r="CF885" s="6"/>
      <c r="CG885" s="6"/>
      <c r="CH885" s="6"/>
      <c r="CI885" s="6"/>
      <c r="CJ885" s="6"/>
      <c r="CK885" s="6"/>
      <c r="CL885" s="6"/>
      <c r="CM885" s="6"/>
      <c r="CN885" s="6"/>
      <c r="CO885" s="6"/>
      <c r="CP885" s="6"/>
      <c r="CQ885" s="6"/>
      <c r="CR885" s="6"/>
      <c r="CS885" s="6"/>
      <c r="CT885" s="6"/>
      <c r="CU885" s="6"/>
      <c r="CV885" s="6"/>
      <c r="CW885" s="6"/>
    </row>
    <row r="886" spans="2:101">
      <c r="B886" s="6">
        <v>2220</v>
      </c>
      <c r="C886" s="6" t="s">
        <v>3225</v>
      </c>
      <c r="D886" s="6">
        <v>6</v>
      </c>
      <c r="E886" s="6" t="s">
        <v>68</v>
      </c>
      <c r="F886" s="6" t="s">
        <v>3226</v>
      </c>
      <c r="G886" s="6" t="s">
        <v>3227</v>
      </c>
      <c r="H886" s="6" t="s">
        <v>3228</v>
      </c>
      <c r="I886" s="6">
        <v>2012</v>
      </c>
      <c r="J886" s="6" t="s">
        <v>95</v>
      </c>
      <c r="K886" s="6"/>
      <c r="L886" s="6"/>
      <c r="M886" s="6"/>
      <c r="N886" s="6"/>
      <c r="O886" s="6"/>
      <c r="P886" s="6"/>
      <c r="Q886" s="6"/>
      <c r="R886" s="6"/>
      <c r="S886" s="6"/>
      <c r="T886" s="6"/>
      <c r="U886" s="6"/>
      <c r="V886" s="6"/>
      <c r="W886" s="6"/>
      <c r="X886" s="6"/>
      <c r="Y886" s="6"/>
      <c r="Z886" s="6"/>
      <c r="AA886" s="6" t="s">
        <v>890</v>
      </c>
      <c r="AB886" s="6"/>
      <c r="AC886" s="6" t="s">
        <v>74</v>
      </c>
      <c r="AD886" s="6"/>
      <c r="AE886" s="6" t="s">
        <v>162</v>
      </c>
      <c r="AF886" s="6" t="s">
        <v>175</v>
      </c>
      <c r="AG886" s="6" t="s">
        <v>164</v>
      </c>
      <c r="AH886" s="6"/>
      <c r="AI886" s="6" t="s">
        <v>78</v>
      </c>
      <c r="AJ886" s="6" t="s">
        <v>79</v>
      </c>
      <c r="AK886" s="6" t="s">
        <v>80</v>
      </c>
      <c r="AL886" s="6"/>
      <c r="AM886" s="6" t="s">
        <v>81</v>
      </c>
      <c r="AN886" s="6" t="s">
        <v>739</v>
      </c>
      <c r="AO886" s="6" t="s">
        <v>83</v>
      </c>
      <c r="AP886" s="6" t="s">
        <v>83</v>
      </c>
      <c r="AQ886" s="6" t="s">
        <v>85</v>
      </c>
      <c r="AR886" s="6" t="s">
        <v>86</v>
      </c>
      <c r="AS886" s="6" t="s">
        <v>87</v>
      </c>
      <c r="AT886" s="6"/>
      <c r="AU886" s="6" t="s">
        <v>88</v>
      </c>
      <c r="AV886" s="6" t="s">
        <v>78</v>
      </c>
      <c r="AW886" s="6" t="s">
        <v>119</v>
      </c>
      <c r="AX886" s="6" t="s">
        <v>87</v>
      </c>
      <c r="AY886" s="6" t="s">
        <v>107</v>
      </c>
      <c r="AZ886" s="6" t="s">
        <v>183</v>
      </c>
      <c r="BA886" s="6" t="s">
        <v>89</v>
      </c>
      <c r="BB886" s="6" t="s">
        <v>665</v>
      </c>
      <c r="BC886" s="6" t="s">
        <v>698</v>
      </c>
      <c r="BD886" s="6" t="s">
        <v>91</v>
      </c>
      <c r="BE886" s="6" t="s">
        <v>92</v>
      </c>
      <c r="BF886" s="6" t="s">
        <v>92</v>
      </c>
      <c r="BG886" s="6" t="s">
        <v>92</v>
      </c>
      <c r="BH886" s="6" t="s">
        <v>93</v>
      </c>
      <c r="BI886" s="6" t="s">
        <v>93</v>
      </c>
      <c r="BJ886" s="6" t="s">
        <v>93</v>
      </c>
      <c r="BK886" s="6" t="s">
        <v>94</v>
      </c>
      <c r="BL886" s="6" t="s">
        <v>94</v>
      </c>
      <c r="BM886" s="6" t="s">
        <v>691</v>
      </c>
      <c r="BN886" s="6" t="s">
        <v>125</v>
      </c>
      <c r="BO886" s="6" t="s">
        <v>78</v>
      </c>
      <c r="BP886" s="6" t="s">
        <v>667</v>
      </c>
      <c r="BQ886" s="6"/>
      <c r="BR886" s="6"/>
      <c r="BS886" s="6"/>
      <c r="BT886" s="6"/>
      <c r="BU886" s="6"/>
      <c r="BV886" s="6"/>
      <c r="BW886" s="6"/>
      <c r="BX886" s="6"/>
      <c r="BY886" s="6"/>
      <c r="BZ886" s="6"/>
      <c r="CA886" s="6"/>
      <c r="CB886" s="6"/>
      <c r="CC886" s="6"/>
      <c r="CD886" s="6"/>
      <c r="CE886" s="6"/>
      <c r="CF886" s="6"/>
      <c r="CG886" s="6"/>
      <c r="CH886" s="6"/>
      <c r="CI886" s="6"/>
      <c r="CJ886" s="6"/>
      <c r="CK886" s="6"/>
      <c r="CL886" s="6"/>
      <c r="CM886" s="6"/>
      <c r="CN886" s="6"/>
      <c r="CO886" s="6"/>
      <c r="CP886" s="6"/>
      <c r="CQ886" s="6"/>
      <c r="CR886" s="6"/>
      <c r="CS886" s="6"/>
      <c r="CT886" s="6"/>
      <c r="CU886" s="6"/>
      <c r="CV886" s="6"/>
      <c r="CW886" s="6"/>
    </row>
    <row r="887" spans="2:101">
      <c r="B887" s="6">
        <v>2226</v>
      </c>
      <c r="C887" s="6" t="s">
        <v>3229</v>
      </c>
      <c r="D887" s="6">
        <v>6</v>
      </c>
      <c r="E887" s="6" t="s">
        <v>68</v>
      </c>
      <c r="F887" s="6" t="s">
        <v>3230</v>
      </c>
      <c r="G887" s="6" t="s">
        <v>3229</v>
      </c>
      <c r="H887" s="6" t="s">
        <v>3231</v>
      </c>
      <c r="I887" s="6">
        <v>2014</v>
      </c>
      <c r="J887" s="6" t="s">
        <v>126</v>
      </c>
      <c r="K887" s="6"/>
      <c r="L887" s="6"/>
      <c r="M887" s="6"/>
      <c r="N887" s="6"/>
      <c r="O887" s="6"/>
      <c r="P887" s="6" t="s">
        <v>569</v>
      </c>
      <c r="Q887" s="6"/>
      <c r="R887" s="6"/>
      <c r="S887" s="6"/>
      <c r="T887" s="6"/>
      <c r="U887" s="6"/>
      <c r="V887" s="6"/>
      <c r="W887" s="6"/>
      <c r="X887" s="6"/>
      <c r="Y887" s="6"/>
      <c r="Z887" s="6"/>
      <c r="AA887" s="6"/>
      <c r="AB887" s="6"/>
      <c r="AC887" s="6" t="s">
        <v>135</v>
      </c>
      <c r="AD887" s="6"/>
      <c r="AE887" s="6"/>
      <c r="AF887" s="6"/>
      <c r="AG887" s="6"/>
      <c r="AH887" s="6"/>
      <c r="AI887" s="6" t="s">
        <v>88</v>
      </c>
      <c r="AJ887" s="6"/>
      <c r="AK887" s="6"/>
      <c r="AL887" s="6"/>
      <c r="AM887" s="6"/>
      <c r="AN887" s="6"/>
      <c r="AO887" s="6" t="s">
        <v>84</v>
      </c>
      <c r="AP887" s="6" t="s">
        <v>83</v>
      </c>
      <c r="AQ887" s="6" t="s">
        <v>118</v>
      </c>
      <c r="AR887" s="6" t="s">
        <v>102</v>
      </c>
      <c r="AS887" s="6" t="s">
        <v>87</v>
      </c>
      <c r="AT887" s="6"/>
      <c r="AU887" s="6" t="s">
        <v>88</v>
      </c>
      <c r="AV887" s="6" t="s">
        <v>78</v>
      </c>
      <c r="AW887" s="6" t="s">
        <v>158</v>
      </c>
      <c r="AX887" s="6" t="s">
        <v>87</v>
      </c>
      <c r="AY887" s="6" t="s">
        <v>107</v>
      </c>
      <c r="AZ887" s="6" t="s">
        <v>89</v>
      </c>
      <c r="BA887" s="6" t="s">
        <v>89</v>
      </c>
      <c r="BB887" s="6" t="s">
        <v>102</v>
      </c>
      <c r="BC887" s="6" t="s">
        <v>659</v>
      </c>
      <c r="BD887" s="6" t="s">
        <v>137</v>
      </c>
      <c r="BE887" s="6" t="s">
        <v>92</v>
      </c>
      <c r="BF887" s="6" t="s">
        <v>92</v>
      </c>
      <c r="BG887" s="6" t="s">
        <v>92</v>
      </c>
      <c r="BH887" s="6" t="s">
        <v>92</v>
      </c>
      <c r="BI887" s="6" t="s">
        <v>92</v>
      </c>
      <c r="BJ887" s="6" t="s">
        <v>93</v>
      </c>
      <c r="BK887" s="6" t="s">
        <v>94</v>
      </c>
      <c r="BL887" s="6" t="s">
        <v>94</v>
      </c>
      <c r="BM887" s="6" t="s">
        <v>691</v>
      </c>
      <c r="BN887" s="6" t="s">
        <v>177</v>
      </c>
      <c r="BO887" s="6" t="s">
        <v>78</v>
      </c>
      <c r="BP887" s="6" t="s">
        <v>687</v>
      </c>
      <c r="BQ887" s="6"/>
      <c r="BR887" s="6"/>
      <c r="BS887" s="6"/>
      <c r="BT887" s="6"/>
      <c r="BU887" s="6"/>
      <c r="BV887" s="6"/>
      <c r="BW887" s="6"/>
      <c r="BX887" s="6"/>
      <c r="BY887" s="6"/>
      <c r="BZ887" s="6"/>
      <c r="CA887" s="6"/>
      <c r="CB887" s="6"/>
      <c r="CC887" s="6"/>
      <c r="CD887" s="6"/>
      <c r="CE887" s="6"/>
      <c r="CF887" s="6"/>
      <c r="CG887" s="6"/>
      <c r="CH887" s="6"/>
      <c r="CI887" s="6"/>
      <c r="CJ887" s="6"/>
      <c r="CK887" s="6"/>
      <c r="CL887" s="6"/>
      <c r="CM887" s="6"/>
      <c r="CN887" s="6"/>
      <c r="CO887" s="6"/>
      <c r="CP887" s="6"/>
      <c r="CQ887" s="6"/>
      <c r="CR887" s="6"/>
      <c r="CS887" s="6"/>
      <c r="CT887" s="6"/>
      <c r="CU887" s="6"/>
      <c r="CV887" s="6"/>
      <c r="CW887" s="6"/>
    </row>
    <row r="888" spans="2:101">
      <c r="B888" s="6">
        <v>2231</v>
      </c>
      <c r="C888" s="6" t="s">
        <v>3232</v>
      </c>
      <c r="D888" s="6">
        <v>6</v>
      </c>
      <c r="E888" s="6" t="s">
        <v>68</v>
      </c>
      <c r="F888" s="6" t="s">
        <v>3233</v>
      </c>
      <c r="G888" s="6" t="s">
        <v>3232</v>
      </c>
      <c r="H888" s="6" t="s">
        <v>3234</v>
      </c>
      <c r="I888" s="6">
        <v>1990</v>
      </c>
      <c r="J888" s="6" t="s">
        <v>95</v>
      </c>
      <c r="K888" s="6"/>
      <c r="L888" s="6"/>
      <c r="M888" s="6"/>
      <c r="N888" s="6"/>
      <c r="O888" s="6"/>
      <c r="P888" s="6"/>
      <c r="Q888" s="6"/>
      <c r="R888" s="6"/>
      <c r="S888" s="6"/>
      <c r="T888" s="6"/>
      <c r="U888" s="6"/>
      <c r="V888" s="6"/>
      <c r="W888" s="6"/>
      <c r="X888" s="6"/>
      <c r="Y888" s="6"/>
      <c r="Z888" s="6"/>
      <c r="AA888" s="6" t="s">
        <v>684</v>
      </c>
      <c r="AB888" s="6"/>
      <c r="AC888" s="6" t="s">
        <v>74</v>
      </c>
      <c r="AD888" s="6"/>
      <c r="AE888" s="6" t="s">
        <v>87</v>
      </c>
      <c r="AF888" s="6" t="s">
        <v>175</v>
      </c>
      <c r="AG888" s="6" t="s">
        <v>115</v>
      </c>
      <c r="AH888" s="6"/>
      <c r="AI888" s="6" t="s">
        <v>87</v>
      </c>
      <c r="AJ888" s="6" t="s">
        <v>102</v>
      </c>
      <c r="AK888" s="6" t="s">
        <v>103</v>
      </c>
      <c r="AL888" s="6"/>
      <c r="AM888" s="6"/>
      <c r="AN888" s="6" t="s">
        <v>657</v>
      </c>
      <c r="AO888" s="6" t="s">
        <v>84</v>
      </c>
      <c r="AP888" s="6" t="s">
        <v>104</v>
      </c>
      <c r="AQ888" s="6" t="s">
        <v>102</v>
      </c>
      <c r="AR888" s="6" t="s">
        <v>105</v>
      </c>
      <c r="AS888" s="6" t="s">
        <v>87</v>
      </c>
      <c r="AT888" s="6"/>
      <c r="AU888" s="6" t="s">
        <v>88</v>
      </c>
      <c r="AV888" s="6" t="s">
        <v>78</v>
      </c>
      <c r="AW888" s="6" t="s">
        <v>158</v>
      </c>
      <c r="AX888" s="6" t="s">
        <v>87</v>
      </c>
      <c r="AY888" s="6" t="s">
        <v>107</v>
      </c>
      <c r="AZ888" s="6" t="s">
        <v>89</v>
      </c>
      <c r="BA888" s="6" t="s">
        <v>89</v>
      </c>
      <c r="BB888" s="6" t="s">
        <v>659</v>
      </c>
      <c r="BC888" s="6" t="s">
        <v>665</v>
      </c>
      <c r="BD888" s="6" t="s">
        <v>137</v>
      </c>
      <c r="BE888" s="6" t="s">
        <v>93</v>
      </c>
      <c r="BF888" s="6" t="s">
        <v>93</v>
      </c>
      <c r="BG888" s="6" t="s">
        <v>93</v>
      </c>
      <c r="BH888" s="6" t="s">
        <v>93</v>
      </c>
      <c r="BI888" s="6" t="s">
        <v>93</v>
      </c>
      <c r="BJ888" s="6" t="s">
        <v>93</v>
      </c>
      <c r="BK888" s="6" t="s">
        <v>94</v>
      </c>
      <c r="BL888" s="6" t="s">
        <v>94</v>
      </c>
      <c r="BM888" s="6" t="s">
        <v>672</v>
      </c>
      <c r="BN888" s="6" t="s">
        <v>177</v>
      </c>
      <c r="BO888" s="6" t="s">
        <v>78</v>
      </c>
      <c r="BP888" s="6" t="s">
        <v>687</v>
      </c>
      <c r="BQ888" s="6"/>
      <c r="BR888" s="6" t="s">
        <v>3235</v>
      </c>
      <c r="BS888" s="6"/>
      <c r="BT888" s="6"/>
      <c r="BU888" s="6"/>
      <c r="BV888" s="6"/>
      <c r="BW888" s="6"/>
      <c r="BX888" s="6"/>
      <c r="BY888" s="6"/>
      <c r="BZ888" s="6"/>
      <c r="CA888" s="6"/>
      <c r="CB888" s="6"/>
      <c r="CC888" s="6"/>
      <c r="CD888" s="6"/>
      <c r="CE888" s="6"/>
      <c r="CF888" s="6"/>
      <c r="CG888" s="6"/>
      <c r="CH888" s="6"/>
      <c r="CI888" s="6"/>
      <c r="CJ888" s="6"/>
      <c r="CK888" s="6"/>
      <c r="CL888" s="6"/>
      <c r="CM888" s="6"/>
      <c r="CN888" s="6"/>
      <c r="CO888" s="6"/>
      <c r="CP888" s="6"/>
      <c r="CQ888" s="6"/>
      <c r="CR888" s="6"/>
      <c r="CS888" s="6"/>
      <c r="CT888" s="6"/>
      <c r="CU888" s="6"/>
      <c r="CV888" s="6"/>
      <c r="CW888" s="6"/>
    </row>
    <row r="889" spans="2:101">
      <c r="B889" s="6">
        <v>2238</v>
      </c>
      <c r="C889" s="6" t="s">
        <v>3236</v>
      </c>
      <c r="D889" s="6">
        <v>6</v>
      </c>
      <c r="E889" s="6" t="s">
        <v>68</v>
      </c>
      <c r="F889" s="6" t="s">
        <v>3237</v>
      </c>
      <c r="G889" s="6" t="s">
        <v>3236</v>
      </c>
      <c r="H889" s="6" t="s">
        <v>3238</v>
      </c>
      <c r="I889" s="6">
        <v>2009</v>
      </c>
      <c r="J889" s="6" t="s">
        <v>97</v>
      </c>
      <c r="K889" s="6"/>
      <c r="L889" s="6"/>
      <c r="M889" s="6"/>
      <c r="N889" s="6"/>
      <c r="O889" s="6"/>
      <c r="P889" s="6"/>
      <c r="Q889" s="6"/>
      <c r="R889" s="6"/>
      <c r="S889" s="6"/>
      <c r="T889" s="6"/>
      <c r="U889" s="6"/>
      <c r="V889" s="6"/>
      <c r="W889" s="6"/>
      <c r="X889" s="6" t="s">
        <v>326</v>
      </c>
      <c r="Y889" s="6"/>
      <c r="Z889" s="6"/>
      <c r="AA889" s="6"/>
      <c r="AB889" s="6"/>
      <c r="AC889" s="6" t="s">
        <v>74</v>
      </c>
      <c r="AD889" s="6"/>
      <c r="AE889" s="6" t="s">
        <v>75</v>
      </c>
      <c r="AF889" s="6" t="s">
        <v>76</v>
      </c>
      <c r="AG889" s="6" t="s">
        <v>164</v>
      </c>
      <c r="AH889" s="6"/>
      <c r="AI889" s="6" t="s">
        <v>87</v>
      </c>
      <c r="AJ889" s="6" t="s">
        <v>309</v>
      </c>
      <c r="AK889" s="6" t="s">
        <v>80</v>
      </c>
      <c r="AL889" s="6"/>
      <c r="AM889" s="6" t="s">
        <v>222</v>
      </c>
      <c r="AN889" s="6" t="s">
        <v>657</v>
      </c>
      <c r="AO889" s="6" t="s">
        <v>83</v>
      </c>
      <c r="AP889" s="6" t="s">
        <v>83</v>
      </c>
      <c r="AQ889" s="6" t="s">
        <v>85</v>
      </c>
      <c r="AR889" s="6" t="s">
        <v>86</v>
      </c>
      <c r="AS889" s="6" t="s">
        <v>87</v>
      </c>
      <c r="AT889" s="6"/>
      <c r="AU889" s="6" t="s">
        <v>88</v>
      </c>
      <c r="AV889" s="6" t="s">
        <v>78</v>
      </c>
      <c r="AW889" s="6" t="s">
        <v>119</v>
      </c>
      <c r="AX889" s="6" t="s">
        <v>87</v>
      </c>
      <c r="AY889" s="6" t="s">
        <v>107</v>
      </c>
      <c r="AZ889" s="6" t="s">
        <v>185</v>
      </c>
      <c r="BA889" s="6" t="s">
        <v>170</v>
      </c>
      <c r="BB889" s="6" t="s">
        <v>659</v>
      </c>
      <c r="BC889" s="6" t="s">
        <v>659</v>
      </c>
      <c r="BD889" s="6" t="s">
        <v>144</v>
      </c>
      <c r="BE889" s="6" t="s">
        <v>92</v>
      </c>
      <c r="BF889" s="6" t="s">
        <v>92</v>
      </c>
      <c r="BG889" s="6" t="s">
        <v>93</v>
      </c>
      <c r="BH889" s="6" t="s">
        <v>93</v>
      </c>
      <c r="BI889" s="6" t="s">
        <v>123</v>
      </c>
      <c r="BJ889" s="6" t="s">
        <v>93</v>
      </c>
      <c r="BK889" s="6" t="s">
        <v>138</v>
      </c>
      <c r="BL889" s="6" t="s">
        <v>138</v>
      </c>
      <c r="BM889" s="6" t="s">
        <v>691</v>
      </c>
      <c r="BN889" s="6" t="s">
        <v>418</v>
      </c>
      <c r="BO889" s="6" t="s">
        <v>78</v>
      </c>
      <c r="BP889" s="6" t="s">
        <v>660</v>
      </c>
      <c r="BQ889" s="6"/>
      <c r="BR889" s="6" t="s">
        <v>3239</v>
      </c>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c r="CU889" s="6"/>
      <c r="CV889" s="6"/>
      <c r="CW889" s="6"/>
    </row>
    <row r="890" spans="2:101">
      <c r="B890" s="6">
        <v>2253</v>
      </c>
      <c r="C890" s="6" t="s">
        <v>3240</v>
      </c>
      <c r="D890" s="6">
        <v>6</v>
      </c>
      <c r="E890" s="6" t="s">
        <v>68</v>
      </c>
      <c r="F890" s="6" t="s">
        <v>3241</v>
      </c>
      <c r="G890" s="6" t="s">
        <v>3240</v>
      </c>
      <c r="H890" s="6" t="s">
        <v>3242</v>
      </c>
      <c r="I890" s="6">
        <v>2013</v>
      </c>
      <c r="J890" s="6" t="s">
        <v>671</v>
      </c>
      <c r="K890" s="6"/>
      <c r="L890" s="6"/>
      <c r="M890" s="6"/>
      <c r="N890" s="6"/>
      <c r="O890" s="6"/>
      <c r="P890" s="6"/>
      <c r="Q890" s="6"/>
      <c r="R890" s="6" t="s">
        <v>1092</v>
      </c>
      <c r="S890" s="6"/>
      <c r="T890" s="6"/>
      <c r="U890" s="6"/>
      <c r="V890" s="6"/>
      <c r="W890" s="6"/>
      <c r="X890" s="6"/>
      <c r="Y890" s="6"/>
      <c r="Z890" s="6"/>
      <c r="AA890" s="6"/>
      <c r="AB890" s="6"/>
      <c r="AC890" s="6" t="s">
        <v>135</v>
      </c>
      <c r="AD890" s="6"/>
      <c r="AE890" s="6"/>
      <c r="AF890" s="6"/>
      <c r="AG890" s="6"/>
      <c r="AH890" s="6"/>
      <c r="AI890" s="6" t="s">
        <v>88</v>
      </c>
      <c r="AJ890" s="6"/>
      <c r="AK890" s="6"/>
      <c r="AL890" s="6"/>
      <c r="AM890" s="6"/>
      <c r="AN890" s="6"/>
      <c r="AO890" s="6" t="s">
        <v>104</v>
      </c>
      <c r="AP890" s="6" t="s">
        <v>84</v>
      </c>
      <c r="AQ890" s="6" t="s">
        <v>118</v>
      </c>
      <c r="AR890" s="6" t="s">
        <v>86</v>
      </c>
      <c r="AS890" s="6" t="s">
        <v>87</v>
      </c>
      <c r="AT890" s="6"/>
      <c r="AU890" s="6" t="s">
        <v>88</v>
      </c>
      <c r="AV890" s="6" t="s">
        <v>78</v>
      </c>
      <c r="AW890" s="6" t="s">
        <v>106</v>
      </c>
      <c r="AX890" s="6" t="s">
        <v>87</v>
      </c>
      <c r="AY890" s="6" t="s">
        <v>229</v>
      </c>
      <c r="AZ890" s="6" t="s">
        <v>185</v>
      </c>
      <c r="BA890" s="6" t="s">
        <v>89</v>
      </c>
      <c r="BB890" s="6" t="s">
        <v>659</v>
      </c>
      <c r="BC890" s="6" t="s">
        <v>659</v>
      </c>
      <c r="BD890" s="6" t="s">
        <v>137</v>
      </c>
      <c r="BE890" s="6" t="s">
        <v>123</v>
      </c>
      <c r="BF890" s="6" t="s">
        <v>92</v>
      </c>
      <c r="BG890" s="6" t="s">
        <v>92</v>
      </c>
      <c r="BH890" s="6" t="s">
        <v>92</v>
      </c>
      <c r="BI890" s="6" t="s">
        <v>92</v>
      </c>
      <c r="BJ890" s="6" t="s">
        <v>92</v>
      </c>
      <c r="BK890" s="6" t="s">
        <v>94</v>
      </c>
      <c r="BL890" s="6" t="s">
        <v>94</v>
      </c>
      <c r="BM890" s="6" t="s">
        <v>691</v>
      </c>
      <c r="BN890" s="6" t="s">
        <v>192</v>
      </c>
      <c r="BO890" s="6" t="s">
        <v>78</v>
      </c>
      <c r="BP890" s="6" t="s">
        <v>660</v>
      </c>
      <c r="BQ890" s="6"/>
      <c r="BR890" s="6"/>
      <c r="BS890" s="6"/>
      <c r="BT890" s="6"/>
      <c r="BU890" s="6"/>
      <c r="BV890" s="6"/>
      <c r="BW890" s="6"/>
      <c r="BX890" s="6"/>
      <c r="BY890" s="6"/>
      <c r="BZ890" s="6"/>
      <c r="CA890" s="6"/>
      <c r="CB890" s="6"/>
      <c r="CC890" s="6"/>
      <c r="CD890" s="6"/>
      <c r="CE890" s="6"/>
      <c r="CF890" s="6"/>
      <c r="CG890" s="6"/>
      <c r="CH890" s="6"/>
      <c r="CI890" s="6"/>
      <c r="CJ890" s="6"/>
      <c r="CK890" s="6"/>
      <c r="CL890" s="6"/>
      <c r="CM890" s="6"/>
      <c r="CN890" s="6"/>
      <c r="CO890" s="6"/>
      <c r="CP890" s="6"/>
      <c r="CQ890" s="6"/>
      <c r="CR890" s="6"/>
      <c r="CS890" s="6"/>
      <c r="CT890" s="6"/>
      <c r="CU890" s="6"/>
      <c r="CV890" s="6"/>
      <c r="CW890" s="6"/>
    </row>
    <row r="891" spans="2:101">
      <c r="B891" s="6">
        <v>2254</v>
      </c>
      <c r="C891" s="6" t="s">
        <v>3243</v>
      </c>
      <c r="D891" s="6">
        <v>6</v>
      </c>
      <c r="E891" s="6" t="s">
        <v>68</v>
      </c>
      <c r="F891" s="6" t="s">
        <v>3244</v>
      </c>
      <c r="G891" s="6" t="s">
        <v>3243</v>
      </c>
      <c r="H891" s="6" t="s">
        <v>3245</v>
      </c>
      <c r="I891" s="6">
        <v>1994</v>
      </c>
      <c r="J891" s="6" t="s">
        <v>95</v>
      </c>
      <c r="K891" s="6"/>
      <c r="L891" s="6"/>
      <c r="M891" s="6"/>
      <c r="N891" s="6"/>
      <c r="O891" s="6"/>
      <c r="P891" s="6"/>
      <c r="Q891" s="6"/>
      <c r="R891" s="6"/>
      <c r="S891" s="6"/>
      <c r="T891" s="6"/>
      <c r="U891" s="6"/>
      <c r="V891" s="6"/>
      <c r="W891" s="6"/>
      <c r="X891" s="6"/>
      <c r="Y891" s="6"/>
      <c r="Z891" s="6"/>
      <c r="AA891" s="6" t="s">
        <v>178</v>
      </c>
      <c r="AB891" s="6"/>
      <c r="AC891" s="6" t="s">
        <v>74</v>
      </c>
      <c r="AD891" s="6"/>
      <c r="AE891" s="6" t="s">
        <v>87</v>
      </c>
      <c r="AF891" s="6" t="s">
        <v>76</v>
      </c>
      <c r="AG891" s="6" t="s">
        <v>77</v>
      </c>
      <c r="AH891" s="6"/>
      <c r="AI891" s="6" t="s">
        <v>78</v>
      </c>
      <c r="AJ891" s="6" t="s">
        <v>309</v>
      </c>
      <c r="AK891" s="6" t="s">
        <v>103</v>
      </c>
      <c r="AL891" s="6"/>
      <c r="AM891" s="6"/>
      <c r="AN891" s="6" t="s">
        <v>705</v>
      </c>
      <c r="AO891" s="6" t="s">
        <v>83</v>
      </c>
      <c r="AP891" s="6" t="s">
        <v>104</v>
      </c>
      <c r="AQ891" s="6" t="s">
        <v>176</v>
      </c>
      <c r="AR891" s="6" t="s">
        <v>105</v>
      </c>
      <c r="AS891" s="6" t="s">
        <v>87</v>
      </c>
      <c r="AT891" s="6"/>
      <c r="AU891" s="6" t="s">
        <v>88</v>
      </c>
      <c r="AV891" s="6" t="s">
        <v>78</v>
      </c>
      <c r="AW891" s="6" t="s">
        <v>158</v>
      </c>
      <c r="AX891" s="6" t="s">
        <v>87</v>
      </c>
      <c r="AY891" s="6" t="s">
        <v>107</v>
      </c>
      <c r="AZ891" s="6" t="s">
        <v>170</v>
      </c>
      <c r="BA891" s="6" t="s">
        <v>170</v>
      </c>
      <c r="BB891" s="6" t="s">
        <v>230</v>
      </c>
      <c r="BC891" s="6" t="s">
        <v>659</v>
      </c>
      <c r="BD891" s="6" t="s">
        <v>91</v>
      </c>
      <c r="BE891" s="6" t="s">
        <v>93</v>
      </c>
      <c r="BF891" s="6" t="s">
        <v>93</v>
      </c>
      <c r="BG891" s="6" t="s">
        <v>93</v>
      </c>
      <c r="BH891" s="6" t="s">
        <v>93</v>
      </c>
      <c r="BI891" s="6" t="s">
        <v>123</v>
      </c>
      <c r="BJ891" s="6" t="s">
        <v>93</v>
      </c>
      <c r="BK891" s="6" t="s">
        <v>138</v>
      </c>
      <c r="BL891" s="6" t="s">
        <v>94</v>
      </c>
      <c r="BM891" s="6" t="s">
        <v>672</v>
      </c>
      <c r="BN891" s="6" t="s">
        <v>139</v>
      </c>
      <c r="BO891" s="6" t="s">
        <v>78</v>
      </c>
      <c r="BP891" s="6" t="s">
        <v>677</v>
      </c>
      <c r="BQ891" s="6"/>
      <c r="BR891" s="6"/>
      <c r="BS891" s="6"/>
      <c r="BT891" s="6"/>
      <c r="BU891" s="6"/>
      <c r="BV891" s="6"/>
      <c r="BW891" s="6"/>
      <c r="BX891" s="6"/>
      <c r="BY891" s="6"/>
      <c r="BZ891" s="6"/>
      <c r="CA891" s="6"/>
      <c r="CB891" s="6"/>
      <c r="CC891" s="6"/>
      <c r="CD891" s="6"/>
      <c r="CE891" s="6"/>
      <c r="CF891" s="6"/>
      <c r="CG891" s="6"/>
      <c r="CH891" s="6"/>
      <c r="CI891" s="6"/>
      <c r="CJ891" s="6"/>
      <c r="CK891" s="6"/>
      <c r="CL891" s="6"/>
      <c r="CM891" s="6"/>
      <c r="CN891" s="6"/>
      <c r="CO891" s="6"/>
      <c r="CP891" s="6"/>
      <c r="CQ891" s="6"/>
      <c r="CR891" s="6"/>
      <c r="CS891" s="6"/>
      <c r="CT891" s="6"/>
      <c r="CU891" s="6"/>
      <c r="CV891" s="6"/>
      <c r="CW891" s="6"/>
    </row>
    <row r="892" spans="2:101">
      <c r="B892" s="6">
        <v>2256</v>
      </c>
      <c r="C892" s="6" t="s">
        <v>3246</v>
      </c>
      <c r="D892" s="6">
        <v>6</v>
      </c>
      <c r="E892" s="6" t="s">
        <v>68</v>
      </c>
      <c r="F892" s="6" t="s">
        <v>3247</v>
      </c>
      <c r="G892" s="6" t="s">
        <v>3246</v>
      </c>
      <c r="H892" s="6" t="s">
        <v>3248</v>
      </c>
      <c r="I892" s="6">
        <v>2012</v>
      </c>
      <c r="J892" s="6" t="s">
        <v>459</v>
      </c>
      <c r="K892" s="6"/>
      <c r="L892" s="6"/>
      <c r="M892" s="6"/>
      <c r="N892" s="6"/>
      <c r="O892" s="6"/>
      <c r="P892" s="6"/>
      <c r="Q892" s="6"/>
      <c r="R892" s="6"/>
      <c r="S892" s="6"/>
      <c r="T892" s="6" t="s">
        <v>1078</v>
      </c>
      <c r="U892" s="6"/>
      <c r="V892" s="6"/>
      <c r="W892" s="6"/>
      <c r="X892" s="6"/>
      <c r="Y892" s="6"/>
      <c r="Z892" s="6"/>
      <c r="AA892" s="6"/>
      <c r="AB892" s="6"/>
      <c r="AC892" s="6" t="s">
        <v>74</v>
      </c>
      <c r="AD892" s="6"/>
      <c r="AE892" s="6" t="s">
        <v>162</v>
      </c>
      <c r="AF892" s="6" t="s">
        <v>175</v>
      </c>
      <c r="AG892" s="6" t="s">
        <v>164</v>
      </c>
      <c r="AH892" s="6"/>
      <c r="AI892" s="6" t="s">
        <v>87</v>
      </c>
      <c r="AJ892" s="6" t="s">
        <v>79</v>
      </c>
      <c r="AK892" s="6" t="s">
        <v>103</v>
      </c>
      <c r="AL892" s="6"/>
      <c r="AM892" s="6" t="s">
        <v>81</v>
      </c>
      <c r="AN892" s="6" t="s">
        <v>657</v>
      </c>
      <c r="AO892" s="6" t="s">
        <v>83</v>
      </c>
      <c r="AP892" s="6" t="s">
        <v>104</v>
      </c>
      <c r="AQ892" s="6" t="s">
        <v>196</v>
      </c>
      <c r="AR892" s="6" t="s">
        <v>86</v>
      </c>
      <c r="AS892" s="6" t="s">
        <v>87</v>
      </c>
      <c r="AT892" s="6"/>
      <c r="AU892" s="6" t="s">
        <v>88</v>
      </c>
      <c r="AV892" s="6" t="s">
        <v>78</v>
      </c>
      <c r="AW892" s="6" t="s">
        <v>102</v>
      </c>
      <c r="AX892" s="6" t="s">
        <v>87</v>
      </c>
      <c r="AY892" s="6" t="s">
        <v>107</v>
      </c>
      <c r="AZ892" s="6" t="s">
        <v>89</v>
      </c>
      <c r="BA892" s="6" t="s">
        <v>89</v>
      </c>
      <c r="BB892" s="6" t="s">
        <v>665</v>
      </c>
      <c r="BC892" s="6" t="s">
        <v>665</v>
      </c>
      <c r="BD892" s="6" t="s">
        <v>137</v>
      </c>
      <c r="BE892" s="6" t="s">
        <v>92</v>
      </c>
      <c r="BF892" s="6" t="s">
        <v>92</v>
      </c>
      <c r="BG892" s="6" t="s">
        <v>92</v>
      </c>
      <c r="BH892" s="6" t="s">
        <v>92</v>
      </c>
      <c r="BI892" s="6" t="s">
        <v>93</v>
      </c>
      <c r="BJ892" s="6" t="s">
        <v>93</v>
      </c>
      <c r="BK892" s="6" t="s">
        <v>94</v>
      </c>
      <c r="BL892" s="6" t="s">
        <v>138</v>
      </c>
      <c r="BM892" s="6" t="s">
        <v>109</v>
      </c>
      <c r="BN892" s="6" t="s">
        <v>177</v>
      </c>
      <c r="BO892" s="6" t="s">
        <v>78</v>
      </c>
      <c r="BP892" s="6" t="s">
        <v>677</v>
      </c>
      <c r="BQ892" s="6"/>
      <c r="BR892" s="6" t="s">
        <v>3249</v>
      </c>
      <c r="BS892" s="6"/>
      <c r="BT892" s="6"/>
      <c r="BU892" s="6"/>
      <c r="BV892" s="6"/>
      <c r="BW892" s="6"/>
      <c r="BX892" s="6"/>
      <c r="BY892" s="6"/>
      <c r="BZ892" s="6"/>
      <c r="CA892" s="6"/>
      <c r="CB892" s="6"/>
      <c r="CC892" s="6"/>
      <c r="CD892" s="6"/>
      <c r="CE892" s="6"/>
      <c r="CF892" s="6"/>
      <c r="CG892" s="6"/>
      <c r="CH892" s="6"/>
      <c r="CI892" s="6"/>
      <c r="CJ892" s="6"/>
      <c r="CK892" s="6"/>
      <c r="CL892" s="6"/>
      <c r="CM892" s="6"/>
      <c r="CN892" s="6"/>
      <c r="CO892" s="6"/>
      <c r="CP892" s="6"/>
      <c r="CQ892" s="6"/>
      <c r="CR892" s="6"/>
      <c r="CS892" s="6"/>
      <c r="CT892" s="6"/>
      <c r="CU892" s="6"/>
      <c r="CV892" s="6"/>
      <c r="CW892" s="6"/>
    </row>
    <row r="893" spans="2:101">
      <c r="B893" s="6">
        <v>2262</v>
      </c>
      <c r="C893" s="6" t="s">
        <v>3250</v>
      </c>
      <c r="D893" s="6">
        <v>6</v>
      </c>
      <c r="E893" s="6" t="s">
        <v>68</v>
      </c>
      <c r="F893" s="6" t="s">
        <v>3251</v>
      </c>
      <c r="G893" s="6" t="s">
        <v>3250</v>
      </c>
      <c r="H893" s="6" t="s">
        <v>3252</v>
      </c>
      <c r="I893" s="6">
        <v>2014</v>
      </c>
      <c r="J893" s="6" t="s">
        <v>126</v>
      </c>
      <c r="K893" s="6"/>
      <c r="L893" s="6"/>
      <c r="M893" s="6"/>
      <c r="N893" s="6"/>
      <c r="O893" s="6"/>
      <c r="P893" s="6" t="s">
        <v>99</v>
      </c>
      <c r="Q893" s="6"/>
      <c r="R893" s="6"/>
      <c r="S893" s="6"/>
      <c r="T893" s="6"/>
      <c r="U893" s="6"/>
      <c r="V893" s="6"/>
      <c r="W893" s="6"/>
      <c r="X893" s="6"/>
      <c r="Y893" s="6"/>
      <c r="Z893" s="6"/>
      <c r="AA893" s="6"/>
      <c r="AB893" s="6"/>
      <c r="AC893" s="6" t="s">
        <v>148</v>
      </c>
      <c r="AD893" s="6"/>
      <c r="AE893" s="6" t="s">
        <v>87</v>
      </c>
      <c r="AF893" s="6" t="s">
        <v>206</v>
      </c>
      <c r="AG893" s="6" t="s">
        <v>77</v>
      </c>
      <c r="AH893" s="6"/>
      <c r="AI893" s="6" t="s">
        <v>87</v>
      </c>
      <c r="AJ893" s="6" t="s">
        <v>116</v>
      </c>
      <c r="AK893" s="6" t="s">
        <v>166</v>
      </c>
      <c r="AL893" s="6"/>
      <c r="AM893" s="6"/>
      <c r="AN893" s="6" t="s">
        <v>718</v>
      </c>
      <c r="AO893" s="6" t="s">
        <v>136</v>
      </c>
      <c r="AP893" s="6" t="s">
        <v>102</v>
      </c>
      <c r="AQ893" s="6" t="s">
        <v>118</v>
      </c>
      <c r="AR893" s="6" t="s">
        <v>102</v>
      </c>
      <c r="AS893" s="6" t="s">
        <v>87</v>
      </c>
      <c r="AT893" s="6"/>
      <c r="AU893" s="6" t="s">
        <v>88</v>
      </c>
      <c r="AV893" s="6" t="s">
        <v>87</v>
      </c>
      <c r="AW893" s="6"/>
      <c r="AX893" s="6" t="s">
        <v>88</v>
      </c>
      <c r="AY893" s="6"/>
      <c r="AZ893" s="6" t="s">
        <v>89</v>
      </c>
      <c r="BA893" s="6" t="s">
        <v>89</v>
      </c>
      <c r="BB893" s="6" t="s">
        <v>658</v>
      </c>
      <c r="BC893" s="6" t="s">
        <v>659</v>
      </c>
      <c r="BD893" s="6" t="s">
        <v>137</v>
      </c>
      <c r="BE893" s="6" t="s">
        <v>92</v>
      </c>
      <c r="BF893" s="6" t="s">
        <v>92</v>
      </c>
      <c r="BG893" s="6" t="s">
        <v>92</v>
      </c>
      <c r="BH893" s="6" t="s">
        <v>123</v>
      </c>
      <c r="BI893" s="6" t="s">
        <v>123</v>
      </c>
      <c r="BJ893" s="6" t="s">
        <v>93</v>
      </c>
      <c r="BK893" s="6" t="s">
        <v>94</v>
      </c>
      <c r="BL893" s="6" t="s">
        <v>94</v>
      </c>
      <c r="BM893" s="6" t="s">
        <v>109</v>
      </c>
      <c r="BN893" s="6" t="s">
        <v>125</v>
      </c>
      <c r="BO893" s="6" t="s">
        <v>78</v>
      </c>
      <c r="BP893" s="6" t="s">
        <v>687</v>
      </c>
      <c r="BQ893" s="6"/>
      <c r="BR893" s="6"/>
      <c r="BS893" s="6"/>
      <c r="BT893" s="6"/>
      <c r="BU893" s="6"/>
      <c r="BV893" s="6"/>
      <c r="BW893" s="6"/>
      <c r="BX893" s="6"/>
      <c r="BY893" s="6"/>
      <c r="BZ893" s="6"/>
      <c r="CA893" s="6"/>
      <c r="CB893" s="6"/>
      <c r="CC893" s="6"/>
      <c r="CD893" s="6"/>
      <c r="CE893" s="6"/>
      <c r="CF893" s="6"/>
      <c r="CG893" s="6"/>
      <c r="CH893" s="6"/>
      <c r="CI893" s="6"/>
      <c r="CJ893" s="6"/>
      <c r="CK893" s="6"/>
      <c r="CL893" s="6"/>
      <c r="CM893" s="6"/>
      <c r="CN893" s="6"/>
      <c r="CO893" s="6"/>
      <c r="CP893" s="6"/>
      <c r="CQ893" s="6"/>
      <c r="CR893" s="6"/>
      <c r="CS893" s="6"/>
      <c r="CT893" s="6"/>
      <c r="CU893" s="6"/>
      <c r="CV893" s="6"/>
      <c r="CW893" s="6"/>
    </row>
    <row r="894" spans="2:101">
      <c r="B894" s="6">
        <v>2267</v>
      </c>
      <c r="C894" s="6" t="s">
        <v>3253</v>
      </c>
      <c r="D894" s="6">
        <v>6</v>
      </c>
      <c r="E894" s="6" t="s">
        <v>68</v>
      </c>
      <c r="F894" s="6" t="s">
        <v>3254</v>
      </c>
      <c r="G894" s="6" t="s">
        <v>3253</v>
      </c>
      <c r="H894" s="6" t="s">
        <v>3255</v>
      </c>
      <c r="I894" s="6">
        <v>2016</v>
      </c>
      <c r="J894" s="6" t="s">
        <v>3095</v>
      </c>
      <c r="K894" s="6"/>
      <c r="L894" s="6"/>
      <c r="M894" s="6"/>
      <c r="N894" s="6"/>
      <c r="O894" s="6"/>
      <c r="P894" s="6"/>
      <c r="Q894" s="6"/>
      <c r="R894" s="6"/>
      <c r="S894" s="6"/>
      <c r="T894" s="6"/>
      <c r="U894" s="6"/>
      <c r="V894" s="6"/>
      <c r="W894" s="6"/>
      <c r="X894" s="6"/>
      <c r="Y894" s="6"/>
      <c r="Z894" s="6"/>
      <c r="AA894" s="6"/>
      <c r="AB894" s="6" t="s">
        <v>99</v>
      </c>
      <c r="AC894" s="6" t="s">
        <v>135</v>
      </c>
      <c r="AD894" s="6"/>
      <c r="AE894" s="6"/>
      <c r="AF894" s="6"/>
      <c r="AG894" s="6"/>
      <c r="AH894" s="6"/>
      <c r="AI894" s="6" t="s">
        <v>88</v>
      </c>
      <c r="AJ894" s="6"/>
      <c r="AK894" s="6"/>
      <c r="AL894" s="6"/>
      <c r="AM894" s="6"/>
      <c r="AN894" s="6"/>
      <c r="AO894" s="6" t="s">
        <v>84</v>
      </c>
      <c r="AP894" s="6" t="s">
        <v>83</v>
      </c>
      <c r="AQ894" s="6" t="s">
        <v>85</v>
      </c>
      <c r="AR894" s="6" t="s">
        <v>105</v>
      </c>
      <c r="AS894" s="6" t="s">
        <v>87</v>
      </c>
      <c r="AT894" s="6"/>
      <c r="AU894" s="6" t="s">
        <v>88</v>
      </c>
      <c r="AV894" s="6" t="s">
        <v>87</v>
      </c>
      <c r="AW894" s="6"/>
      <c r="AX894" s="6" t="s">
        <v>88</v>
      </c>
      <c r="AY894" s="6"/>
      <c r="AZ894" s="6" t="s">
        <v>89</v>
      </c>
      <c r="BA894" s="6" t="s">
        <v>89</v>
      </c>
      <c r="BB894" s="6" t="s">
        <v>665</v>
      </c>
      <c r="BC894" s="6" t="s">
        <v>665</v>
      </c>
      <c r="BD894" s="6" t="s">
        <v>144</v>
      </c>
      <c r="BE894" s="6" t="s">
        <v>93</v>
      </c>
      <c r="BF894" s="6" t="s">
        <v>92</v>
      </c>
      <c r="BG894" s="6" t="s">
        <v>93</v>
      </c>
      <c r="BH894" s="6" t="s">
        <v>92</v>
      </c>
      <c r="BI894" s="6" t="s">
        <v>93</v>
      </c>
      <c r="BJ894" s="6" t="s">
        <v>93</v>
      </c>
      <c r="BK894" s="6" t="s">
        <v>138</v>
      </c>
      <c r="BL894" s="6" t="s">
        <v>138</v>
      </c>
      <c r="BM894" s="6" t="s">
        <v>102</v>
      </c>
      <c r="BN894" s="6" t="s">
        <v>111</v>
      </c>
      <c r="BO894" s="6" t="s">
        <v>78</v>
      </c>
      <c r="BP894" s="6" t="s">
        <v>660</v>
      </c>
      <c r="BQ894" s="6"/>
      <c r="BR894" s="6"/>
      <c r="BS894" s="6"/>
      <c r="BT894" s="6"/>
      <c r="BU894" s="6"/>
      <c r="BV894" s="6"/>
      <c r="BW894" s="6"/>
      <c r="BX894" s="6"/>
      <c r="BY894" s="6"/>
      <c r="BZ894" s="6"/>
      <c r="CA894" s="6"/>
      <c r="CB894" s="6"/>
      <c r="CC894" s="6"/>
      <c r="CD894" s="6"/>
      <c r="CE894" s="6"/>
      <c r="CF894" s="6"/>
      <c r="CG894" s="6"/>
      <c r="CH894" s="6"/>
      <c r="CI894" s="6"/>
      <c r="CJ894" s="6"/>
      <c r="CK894" s="6"/>
      <c r="CL894" s="6"/>
      <c r="CM894" s="6"/>
      <c r="CN894" s="6"/>
      <c r="CO894" s="6"/>
      <c r="CP894" s="6"/>
      <c r="CQ894" s="6"/>
      <c r="CR894" s="6"/>
      <c r="CS894" s="6"/>
      <c r="CT894" s="6"/>
      <c r="CU894" s="6"/>
      <c r="CV894" s="6"/>
      <c r="CW894" s="6"/>
    </row>
    <row r="895" spans="2:101">
      <c r="B895" s="6">
        <v>2271</v>
      </c>
      <c r="C895" s="6" t="s">
        <v>3256</v>
      </c>
      <c r="D895" s="6">
        <v>6</v>
      </c>
      <c r="E895" s="6" t="s">
        <v>68</v>
      </c>
      <c r="F895" s="6" t="s">
        <v>3257</v>
      </c>
      <c r="G895" s="6" t="s">
        <v>3256</v>
      </c>
      <c r="H895" s="6" t="s">
        <v>3258</v>
      </c>
      <c r="I895" s="6">
        <v>1981</v>
      </c>
      <c r="J895" s="6" t="s">
        <v>95</v>
      </c>
      <c r="K895" s="6"/>
      <c r="L895" s="6"/>
      <c r="M895" s="6"/>
      <c r="N895" s="6"/>
      <c r="O895" s="6"/>
      <c r="P895" s="6"/>
      <c r="Q895" s="6"/>
      <c r="R895" s="6"/>
      <c r="S895" s="6"/>
      <c r="T895" s="6"/>
      <c r="U895" s="6"/>
      <c r="V895" s="6"/>
      <c r="W895" s="6"/>
      <c r="X895" s="6"/>
      <c r="Y895" s="6"/>
      <c r="Z895" s="6"/>
      <c r="AA895" s="6" t="s">
        <v>227</v>
      </c>
      <c r="AB895" s="6"/>
      <c r="AC895" s="6" t="s">
        <v>148</v>
      </c>
      <c r="AD895" s="6"/>
      <c r="AE895" s="6" t="s">
        <v>75</v>
      </c>
      <c r="AF895" s="6" t="s">
        <v>206</v>
      </c>
      <c r="AG895" s="6" t="s">
        <v>632</v>
      </c>
      <c r="AH895" s="6"/>
      <c r="AI895" s="6" t="s">
        <v>87</v>
      </c>
      <c r="AJ895" s="6" t="s">
        <v>309</v>
      </c>
      <c r="AK895" s="6" t="s">
        <v>156</v>
      </c>
      <c r="AL895" s="6" t="s">
        <v>3259</v>
      </c>
      <c r="AM895" s="6" t="s">
        <v>222</v>
      </c>
      <c r="AN895" s="6" t="s">
        <v>657</v>
      </c>
      <c r="AO895" s="6" t="s">
        <v>84</v>
      </c>
      <c r="AP895" s="6" t="s">
        <v>83</v>
      </c>
      <c r="AQ895" s="6" t="s">
        <v>196</v>
      </c>
      <c r="AR895" s="6" t="s">
        <v>105</v>
      </c>
      <c r="AS895" s="6" t="s">
        <v>87</v>
      </c>
      <c r="AT895" s="6"/>
      <c r="AU895" s="6" t="s">
        <v>88</v>
      </c>
      <c r="AV895" s="6" t="s">
        <v>78</v>
      </c>
      <c r="AW895" s="6" t="s">
        <v>119</v>
      </c>
      <c r="AX895" s="6" t="s">
        <v>87</v>
      </c>
      <c r="AY895" s="6" t="s">
        <v>107</v>
      </c>
      <c r="AZ895" s="6" t="s">
        <v>89</v>
      </c>
      <c r="BA895" s="6" t="s">
        <v>89</v>
      </c>
      <c r="BB895" s="6" t="s">
        <v>773</v>
      </c>
      <c r="BC895" s="6" t="s">
        <v>659</v>
      </c>
      <c r="BD895" s="6" t="s">
        <v>137</v>
      </c>
      <c r="BE895" s="6" t="s">
        <v>93</v>
      </c>
      <c r="BF895" s="6" t="s">
        <v>93</v>
      </c>
      <c r="BG895" s="6" t="s">
        <v>93</v>
      </c>
      <c r="BH895" s="6" t="s">
        <v>92</v>
      </c>
      <c r="BI895" s="6" t="s">
        <v>93</v>
      </c>
      <c r="BJ895" s="6" t="s">
        <v>92</v>
      </c>
      <c r="BK895" s="6" t="s">
        <v>138</v>
      </c>
      <c r="BL895" s="6" t="s">
        <v>138</v>
      </c>
      <c r="BM895" s="6" t="s">
        <v>686</v>
      </c>
      <c r="BN895" s="6" t="s">
        <v>139</v>
      </c>
      <c r="BO895" s="6" t="s">
        <v>78</v>
      </c>
      <c r="BP895" s="6" t="s">
        <v>687</v>
      </c>
      <c r="BQ895" s="6"/>
      <c r="BR895" s="6"/>
      <c r="BS895" s="6"/>
      <c r="BT895" s="6"/>
      <c r="BU895" s="6"/>
      <c r="BV895" s="6"/>
      <c r="BW895" s="6"/>
      <c r="BX895" s="6"/>
      <c r="BY895" s="6"/>
      <c r="BZ895" s="6"/>
      <c r="CA895" s="6"/>
      <c r="CB895" s="6"/>
      <c r="CC895" s="6"/>
      <c r="CD895" s="6"/>
      <c r="CE895" s="6"/>
      <c r="CF895" s="6"/>
      <c r="CG895" s="6"/>
      <c r="CH895" s="6"/>
      <c r="CI895" s="6"/>
      <c r="CJ895" s="6"/>
      <c r="CK895" s="6"/>
      <c r="CL895" s="6"/>
      <c r="CM895" s="6"/>
      <c r="CN895" s="6"/>
      <c r="CO895" s="6"/>
      <c r="CP895" s="6"/>
      <c r="CQ895" s="6"/>
      <c r="CR895" s="6"/>
      <c r="CS895" s="6"/>
      <c r="CT895" s="6"/>
      <c r="CU895" s="6"/>
      <c r="CV895" s="6"/>
      <c r="CW895" s="6"/>
    </row>
    <row r="896" spans="2:101">
      <c r="B896" s="6">
        <v>2277</v>
      </c>
      <c r="C896" s="6" t="s">
        <v>3260</v>
      </c>
      <c r="D896" s="6">
        <v>6</v>
      </c>
      <c r="E896" s="6" t="s">
        <v>68</v>
      </c>
      <c r="F896" s="6" t="s">
        <v>3261</v>
      </c>
      <c r="G896" s="6" t="s">
        <v>3260</v>
      </c>
      <c r="H896" s="6" t="s">
        <v>3262</v>
      </c>
      <c r="I896" s="6">
        <v>2012</v>
      </c>
      <c r="J896" s="6" t="s">
        <v>95</v>
      </c>
      <c r="K896" s="6"/>
      <c r="L896" s="6"/>
      <c r="M896" s="6"/>
      <c r="N896" s="6"/>
      <c r="O896" s="6"/>
      <c r="P896" s="6"/>
      <c r="Q896" s="6"/>
      <c r="R896" s="6"/>
      <c r="S896" s="6"/>
      <c r="T896" s="6"/>
      <c r="U896" s="6"/>
      <c r="V896" s="6"/>
      <c r="W896" s="6"/>
      <c r="X896" s="6"/>
      <c r="Y896" s="6"/>
      <c r="Z896" s="6"/>
      <c r="AA896" s="6" t="s">
        <v>1192</v>
      </c>
      <c r="AB896" s="6"/>
      <c r="AC896" s="6" t="s">
        <v>148</v>
      </c>
      <c r="AD896" s="6"/>
      <c r="AE896" s="6" t="s">
        <v>87</v>
      </c>
      <c r="AF896" s="6" t="s">
        <v>100</v>
      </c>
      <c r="AG896" s="6" t="s">
        <v>521</v>
      </c>
      <c r="AH896" s="6"/>
      <c r="AI896" s="6" t="s">
        <v>78</v>
      </c>
      <c r="AJ896" s="6" t="s">
        <v>102</v>
      </c>
      <c r="AK896" s="6" t="s">
        <v>80</v>
      </c>
      <c r="AL896" s="6"/>
      <c r="AM896" s="6"/>
      <c r="AN896" s="6" t="s">
        <v>657</v>
      </c>
      <c r="AO896" s="6" t="s">
        <v>104</v>
      </c>
      <c r="AP896" s="6" t="s">
        <v>104</v>
      </c>
      <c r="AQ896" s="6" t="s">
        <v>85</v>
      </c>
      <c r="AR896" s="6" t="s">
        <v>105</v>
      </c>
      <c r="AS896" s="6" t="s">
        <v>87</v>
      </c>
      <c r="AT896" s="6"/>
      <c r="AU896" s="6" t="s">
        <v>88</v>
      </c>
      <c r="AV896" s="6" t="s">
        <v>87</v>
      </c>
      <c r="AW896" s="6"/>
      <c r="AX896" s="6" t="s">
        <v>88</v>
      </c>
      <c r="AY896" s="6"/>
      <c r="AZ896" s="6" t="s">
        <v>183</v>
      </c>
      <c r="BA896" s="6" t="s">
        <v>170</v>
      </c>
      <c r="BB896" s="6" t="s">
        <v>230</v>
      </c>
      <c r="BC896" s="6" t="s">
        <v>230</v>
      </c>
      <c r="BD896" s="6" t="s">
        <v>91</v>
      </c>
      <c r="BE896" s="6" t="s">
        <v>93</v>
      </c>
      <c r="BF896" s="6" t="s">
        <v>92</v>
      </c>
      <c r="BG896" s="6" t="s">
        <v>93</v>
      </c>
      <c r="BH896" s="6" t="s">
        <v>92</v>
      </c>
      <c r="BI896" s="6" t="s">
        <v>92</v>
      </c>
      <c r="BJ896" s="6" t="s">
        <v>92</v>
      </c>
      <c r="BK896" s="6" t="s">
        <v>94</v>
      </c>
      <c r="BL896" s="6" t="s">
        <v>94</v>
      </c>
      <c r="BM896" s="6" t="s">
        <v>672</v>
      </c>
      <c r="BN896" s="6" t="s">
        <v>208</v>
      </c>
      <c r="BO896" s="6" t="s">
        <v>78</v>
      </c>
      <c r="BP896" s="6" t="s">
        <v>677</v>
      </c>
      <c r="BQ896" s="6"/>
      <c r="BR896" s="6"/>
      <c r="BS896" s="6"/>
      <c r="BT896" s="6"/>
      <c r="BU896" s="6"/>
      <c r="BV896" s="6"/>
      <c r="BW896" s="6"/>
      <c r="BX896" s="6"/>
      <c r="BY896" s="6"/>
      <c r="BZ896" s="6"/>
      <c r="CA896" s="6"/>
      <c r="CB896" s="6"/>
      <c r="CC896" s="6"/>
      <c r="CD896" s="6"/>
      <c r="CE896" s="6"/>
      <c r="CF896" s="6"/>
      <c r="CG896" s="6"/>
      <c r="CH896" s="6"/>
      <c r="CI896" s="6"/>
      <c r="CJ896" s="6"/>
      <c r="CK896" s="6"/>
      <c r="CL896" s="6"/>
      <c r="CM896" s="6"/>
      <c r="CN896" s="6"/>
      <c r="CO896" s="6"/>
      <c r="CP896" s="6"/>
      <c r="CQ896" s="6"/>
      <c r="CR896" s="6"/>
      <c r="CS896" s="6"/>
      <c r="CT896" s="6"/>
      <c r="CU896" s="6"/>
      <c r="CV896" s="6"/>
      <c r="CW896" s="6"/>
    </row>
    <row r="897" spans="2:101">
      <c r="B897" s="6">
        <v>2283</v>
      </c>
      <c r="C897" s="6" t="s">
        <v>3263</v>
      </c>
      <c r="D897" s="6">
        <v>6</v>
      </c>
      <c r="E897" s="6" t="s">
        <v>68</v>
      </c>
      <c r="F897" s="6" t="s">
        <v>3264</v>
      </c>
      <c r="G897" s="6" t="s">
        <v>3263</v>
      </c>
      <c r="H897" s="6" t="s">
        <v>3265</v>
      </c>
      <c r="I897" s="6">
        <v>2009</v>
      </c>
      <c r="J897" s="6" t="s">
        <v>95</v>
      </c>
      <c r="K897" s="6"/>
      <c r="L897" s="6"/>
      <c r="M897" s="6"/>
      <c r="N897" s="6"/>
      <c r="O897" s="6"/>
      <c r="P897" s="6"/>
      <c r="Q897" s="6"/>
      <c r="R897" s="6"/>
      <c r="S897" s="6"/>
      <c r="T897" s="6"/>
      <c r="U897" s="6"/>
      <c r="V897" s="6"/>
      <c r="W897" s="6"/>
      <c r="X897" s="6"/>
      <c r="Y897" s="6"/>
      <c r="Z897" s="6"/>
      <c r="AA897" s="6" t="s">
        <v>1017</v>
      </c>
      <c r="AB897" s="6"/>
      <c r="AC897" s="6" t="s">
        <v>74</v>
      </c>
      <c r="AD897" s="6"/>
      <c r="AE897" s="6" t="s">
        <v>162</v>
      </c>
      <c r="AF897" s="6" t="s">
        <v>76</v>
      </c>
      <c r="AG897" s="6" t="s">
        <v>164</v>
      </c>
      <c r="AH897" s="6"/>
      <c r="AI897" s="6" t="s">
        <v>87</v>
      </c>
      <c r="AJ897" s="6" t="s">
        <v>309</v>
      </c>
      <c r="AK897" s="6" t="s">
        <v>80</v>
      </c>
      <c r="AL897" s="6"/>
      <c r="AM897" s="6" t="s">
        <v>222</v>
      </c>
      <c r="AN897" s="6" t="s">
        <v>657</v>
      </c>
      <c r="AO897" s="6" t="s">
        <v>104</v>
      </c>
      <c r="AP897" s="6" t="s">
        <v>104</v>
      </c>
      <c r="AQ897" s="6" t="s">
        <v>85</v>
      </c>
      <c r="AR897" s="6" t="s">
        <v>86</v>
      </c>
      <c r="AS897" s="6" t="s">
        <v>87</v>
      </c>
      <c r="AT897" s="6"/>
      <c r="AU897" s="6" t="s">
        <v>88</v>
      </c>
      <c r="AV897" s="6" t="s">
        <v>78</v>
      </c>
      <c r="AW897" s="6" t="s">
        <v>119</v>
      </c>
      <c r="AX897" s="6" t="s">
        <v>87</v>
      </c>
      <c r="AY897" s="6" t="s">
        <v>107</v>
      </c>
      <c r="AZ897" s="6" t="s">
        <v>89</v>
      </c>
      <c r="BA897" s="6" t="s">
        <v>183</v>
      </c>
      <c r="BB897" s="6" t="s">
        <v>665</v>
      </c>
      <c r="BC897" s="6" t="s">
        <v>665</v>
      </c>
      <c r="BD897" s="6" t="s">
        <v>91</v>
      </c>
      <c r="BE897" s="6" t="s">
        <v>93</v>
      </c>
      <c r="BF897" s="6" t="s">
        <v>92</v>
      </c>
      <c r="BG897" s="6" t="s">
        <v>92</v>
      </c>
      <c r="BH897" s="6" t="s">
        <v>92</v>
      </c>
      <c r="BI897" s="6" t="s">
        <v>92</v>
      </c>
      <c r="BJ897" s="6" t="s">
        <v>92</v>
      </c>
      <c r="BK897" s="6" t="s">
        <v>94</v>
      </c>
      <c r="BL897" s="6" t="s">
        <v>94</v>
      </c>
      <c r="BM897" s="6" t="s">
        <v>672</v>
      </c>
      <c r="BN897" s="6" t="s">
        <v>177</v>
      </c>
      <c r="BO897" s="6" t="s">
        <v>78</v>
      </c>
      <c r="BP897" s="6" t="s">
        <v>156</v>
      </c>
      <c r="BQ897" s="6" t="s">
        <v>3266</v>
      </c>
      <c r="BR897" s="6"/>
      <c r="BS897" s="6"/>
      <c r="BT897" s="6"/>
      <c r="BU897" s="6"/>
      <c r="BV897" s="6"/>
      <c r="BW897" s="6"/>
      <c r="BX897" s="6"/>
      <c r="BY897" s="6"/>
      <c r="BZ897" s="6"/>
      <c r="CA897" s="6"/>
      <c r="CB897" s="6"/>
      <c r="CC897" s="6"/>
      <c r="CD897" s="6"/>
      <c r="CE897" s="6"/>
      <c r="CF897" s="6"/>
      <c r="CG897" s="6"/>
      <c r="CH897" s="6"/>
      <c r="CI897" s="6"/>
      <c r="CJ897" s="6"/>
      <c r="CK897" s="6"/>
      <c r="CL897" s="6"/>
      <c r="CM897" s="6"/>
      <c r="CN897" s="6"/>
      <c r="CO897" s="6"/>
      <c r="CP897" s="6"/>
      <c r="CQ897" s="6"/>
      <c r="CR897" s="6"/>
      <c r="CS897" s="6"/>
      <c r="CT897" s="6"/>
      <c r="CU897" s="6"/>
      <c r="CV897" s="6"/>
      <c r="CW897" s="6"/>
    </row>
    <row r="898" spans="2:101">
      <c r="B898" s="6">
        <v>2294</v>
      </c>
      <c r="C898" s="6" t="s">
        <v>3267</v>
      </c>
      <c r="D898" s="6">
        <v>6</v>
      </c>
      <c r="E898" s="6" t="s">
        <v>68</v>
      </c>
      <c r="F898" s="6" t="s">
        <v>3268</v>
      </c>
      <c r="G898" s="6" t="s">
        <v>3267</v>
      </c>
      <c r="H898" s="6" t="s">
        <v>3269</v>
      </c>
      <c r="I898" s="6">
        <v>2010</v>
      </c>
      <c r="J898" s="6" t="s">
        <v>459</v>
      </c>
      <c r="K898" s="6"/>
      <c r="L898" s="6"/>
      <c r="M898" s="6"/>
      <c r="N898" s="6"/>
      <c r="O898" s="6"/>
      <c r="P898" s="6"/>
      <c r="Q898" s="6"/>
      <c r="R898" s="6"/>
      <c r="S898" s="6"/>
      <c r="T898" s="6" t="s">
        <v>1078</v>
      </c>
      <c r="U898" s="6"/>
      <c r="V898" s="6"/>
      <c r="W898" s="6"/>
      <c r="X898" s="6"/>
      <c r="Y898" s="6"/>
      <c r="Z898" s="6"/>
      <c r="AA898" s="6"/>
      <c r="AB898" s="6"/>
      <c r="AC898" s="6" t="s">
        <v>74</v>
      </c>
      <c r="AD898" s="6"/>
      <c r="AE898" s="6" t="s">
        <v>87</v>
      </c>
      <c r="AF898" s="6" t="s">
        <v>76</v>
      </c>
      <c r="AG898" s="6" t="s">
        <v>164</v>
      </c>
      <c r="AH898" s="6"/>
      <c r="AI898" s="6" t="s">
        <v>78</v>
      </c>
      <c r="AJ898" s="6" t="s">
        <v>116</v>
      </c>
      <c r="AK898" s="6" t="s">
        <v>272</v>
      </c>
      <c r="AL898" s="6"/>
      <c r="AM898" s="6"/>
      <c r="AN898" s="6" t="s">
        <v>739</v>
      </c>
      <c r="AO898" s="6" t="s">
        <v>136</v>
      </c>
      <c r="AP898" s="6" t="s">
        <v>84</v>
      </c>
      <c r="AQ898" s="6" t="s">
        <v>118</v>
      </c>
      <c r="AR898" s="6" t="s">
        <v>86</v>
      </c>
      <c r="AS898" s="6" t="s">
        <v>78</v>
      </c>
      <c r="AT898" s="6" t="s">
        <v>237</v>
      </c>
      <c r="AU898" s="6" t="s">
        <v>78</v>
      </c>
      <c r="AV898" s="6" t="s">
        <v>78</v>
      </c>
      <c r="AW898" s="6" t="s">
        <v>158</v>
      </c>
      <c r="AX898" s="6" t="s">
        <v>87</v>
      </c>
      <c r="AY898" s="6" t="s">
        <v>107</v>
      </c>
      <c r="AZ898" s="6" t="s">
        <v>89</v>
      </c>
      <c r="BA898" s="6" t="s">
        <v>89</v>
      </c>
      <c r="BB898" s="6" t="s">
        <v>665</v>
      </c>
      <c r="BC898" s="6" t="s">
        <v>659</v>
      </c>
      <c r="BD898" s="6" t="s">
        <v>91</v>
      </c>
      <c r="BE898" s="6" t="s">
        <v>123</v>
      </c>
      <c r="BF898" s="6" t="s">
        <v>123</v>
      </c>
      <c r="BG898" s="6" t="s">
        <v>123</v>
      </c>
      <c r="BH898" s="6" t="s">
        <v>123</v>
      </c>
      <c r="BI898" s="6" t="s">
        <v>122</v>
      </c>
      <c r="BJ898" s="6" t="s">
        <v>123</v>
      </c>
      <c r="BK898" s="6" t="s">
        <v>94</v>
      </c>
      <c r="BL898" s="6" t="s">
        <v>94</v>
      </c>
      <c r="BM898" s="6" t="s">
        <v>691</v>
      </c>
      <c r="BN898" s="6" t="s">
        <v>418</v>
      </c>
      <c r="BO898" s="6" t="s">
        <v>78</v>
      </c>
      <c r="BP898" s="6" t="s">
        <v>677</v>
      </c>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row>
    <row r="899" spans="2:101">
      <c r="B899" s="6">
        <v>2299</v>
      </c>
      <c r="C899" s="6" t="s">
        <v>3270</v>
      </c>
      <c r="D899" s="6">
        <v>6</v>
      </c>
      <c r="E899" s="6" t="s">
        <v>68</v>
      </c>
      <c r="F899" s="6" t="s">
        <v>3271</v>
      </c>
      <c r="G899" s="6" t="s">
        <v>3270</v>
      </c>
      <c r="H899" s="6" t="s">
        <v>3272</v>
      </c>
      <c r="I899" s="6">
        <v>1984</v>
      </c>
      <c r="J899" s="6" t="s">
        <v>95</v>
      </c>
      <c r="K899" s="6"/>
      <c r="L899" s="6"/>
      <c r="M899" s="6"/>
      <c r="N899" s="6"/>
      <c r="O899" s="6"/>
      <c r="P899" s="6"/>
      <c r="Q899" s="6"/>
      <c r="R899" s="6"/>
      <c r="S899" s="6"/>
      <c r="T899" s="6"/>
      <c r="U899" s="6"/>
      <c r="V899" s="6"/>
      <c r="W899" s="6"/>
      <c r="X899" s="6"/>
      <c r="Y899" s="6"/>
      <c r="Z899" s="6"/>
      <c r="AA899" s="6" t="s">
        <v>391</v>
      </c>
      <c r="AB899" s="6"/>
      <c r="AC899" s="6" t="s">
        <v>127</v>
      </c>
      <c r="AD899" s="6"/>
      <c r="AE899" s="6"/>
      <c r="AF899" s="6"/>
      <c r="AG899" s="6"/>
      <c r="AH899" s="6"/>
      <c r="AI899" s="6" t="s">
        <v>88</v>
      </c>
      <c r="AJ899" s="6"/>
      <c r="AK899" s="6"/>
      <c r="AL899" s="6"/>
      <c r="AM899" s="6"/>
      <c r="AN899" s="6"/>
      <c r="AO899" s="6" t="s">
        <v>83</v>
      </c>
      <c r="AP899" s="6" t="s">
        <v>84</v>
      </c>
      <c r="AQ899" s="6" t="s">
        <v>176</v>
      </c>
      <c r="AR899" s="6" t="s">
        <v>86</v>
      </c>
      <c r="AS899" s="6" t="s">
        <v>87</v>
      </c>
      <c r="AT899" s="6"/>
      <c r="AU899" s="6" t="s">
        <v>88</v>
      </c>
      <c r="AV899" s="6" t="s">
        <v>87</v>
      </c>
      <c r="AW899" s="6"/>
      <c r="AX899" s="6" t="s">
        <v>88</v>
      </c>
      <c r="AY899" s="6"/>
      <c r="AZ899" s="6" t="s">
        <v>89</v>
      </c>
      <c r="BA899" s="6" t="s">
        <v>89</v>
      </c>
      <c r="BB899" s="6" t="s">
        <v>665</v>
      </c>
      <c r="BC899" s="6" t="s">
        <v>665</v>
      </c>
      <c r="BD899" s="6" t="s">
        <v>144</v>
      </c>
      <c r="BE899" s="6" t="s">
        <v>93</v>
      </c>
      <c r="BF899" s="6" t="s">
        <v>93</v>
      </c>
      <c r="BG899" s="6" t="s">
        <v>92</v>
      </c>
      <c r="BH899" s="6" t="s">
        <v>92</v>
      </c>
      <c r="BI899" s="6" t="s">
        <v>122</v>
      </c>
      <c r="BJ899" s="6" t="s">
        <v>92</v>
      </c>
      <c r="BK899" s="6" t="s">
        <v>94</v>
      </c>
      <c r="BL899" s="6" t="s">
        <v>138</v>
      </c>
      <c r="BM899" s="6" t="s">
        <v>109</v>
      </c>
      <c r="BN899" s="6" t="s">
        <v>192</v>
      </c>
      <c r="BO899" s="6" t="s">
        <v>78</v>
      </c>
      <c r="BP899" s="6" t="s">
        <v>667</v>
      </c>
      <c r="BQ899" s="6"/>
      <c r="BR899" s="6" t="s">
        <v>3273</v>
      </c>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row>
    <row r="900" spans="2:101" ht="25.5">
      <c r="B900" s="6">
        <v>2301</v>
      </c>
      <c r="C900" s="6" t="s">
        <v>3274</v>
      </c>
      <c r="D900" s="6">
        <v>6</v>
      </c>
      <c r="E900" s="6" t="s">
        <v>68</v>
      </c>
      <c r="F900" s="6" t="s">
        <v>3275</v>
      </c>
      <c r="G900" s="6" t="s">
        <v>3274</v>
      </c>
      <c r="H900" s="6" t="s">
        <v>246</v>
      </c>
      <c r="I900" s="6">
        <v>2011</v>
      </c>
      <c r="J900" s="6" t="s">
        <v>226</v>
      </c>
      <c r="K900" s="37"/>
      <c r="L900" s="37" t="s">
        <v>245</v>
      </c>
      <c r="M900" s="37"/>
      <c r="N900" s="37"/>
      <c r="O900" s="37"/>
      <c r="P900" s="37"/>
      <c r="Q900" s="37"/>
      <c r="R900" s="37"/>
      <c r="S900" s="37"/>
      <c r="T900" s="37"/>
      <c r="U900" s="37"/>
      <c r="V900" s="37"/>
      <c r="W900" s="37"/>
      <c r="X900" s="37"/>
      <c r="Y900" s="37"/>
      <c r="Z900" s="37"/>
      <c r="AA900" s="37"/>
      <c r="AB900" s="37"/>
      <c r="AC900" s="6" t="s">
        <v>74</v>
      </c>
      <c r="AD900" s="6"/>
      <c r="AE900" s="6" t="s">
        <v>162</v>
      </c>
      <c r="AF900" s="6" t="s">
        <v>76</v>
      </c>
      <c r="AG900" s="6" t="s">
        <v>77</v>
      </c>
      <c r="AH900" s="6"/>
      <c r="AI900" s="6" t="s">
        <v>78</v>
      </c>
      <c r="AJ900" s="6" t="s">
        <v>79</v>
      </c>
      <c r="AK900" s="6" t="s">
        <v>80</v>
      </c>
      <c r="AL900" s="6"/>
      <c r="AM900" s="6" t="s">
        <v>81</v>
      </c>
      <c r="AN900" s="6" t="s">
        <v>657</v>
      </c>
      <c r="AO900" s="6" t="s">
        <v>83</v>
      </c>
      <c r="AP900" s="6" t="s">
        <v>83</v>
      </c>
      <c r="AQ900" s="6" t="s">
        <v>196</v>
      </c>
      <c r="AR900" s="6" t="s">
        <v>105</v>
      </c>
      <c r="AS900" s="6" t="s">
        <v>87</v>
      </c>
      <c r="AT900" s="6"/>
      <c r="AU900" s="6" t="s">
        <v>88</v>
      </c>
      <c r="AV900" s="6" t="s">
        <v>78</v>
      </c>
      <c r="AW900" s="6" t="s">
        <v>119</v>
      </c>
      <c r="AX900" s="6" t="s">
        <v>78</v>
      </c>
      <c r="AY900" s="6" t="s">
        <v>159</v>
      </c>
      <c r="AZ900" s="6" t="s">
        <v>185</v>
      </c>
      <c r="BA900" s="6" t="s">
        <v>185</v>
      </c>
      <c r="BB900" s="6" t="s">
        <v>659</v>
      </c>
      <c r="BC900" s="6" t="s">
        <v>230</v>
      </c>
      <c r="BD900" s="6" t="s">
        <v>91</v>
      </c>
      <c r="BE900" s="6" t="s">
        <v>93</v>
      </c>
      <c r="BF900" s="6" t="s">
        <v>92</v>
      </c>
      <c r="BG900" s="6" t="s">
        <v>92</v>
      </c>
      <c r="BH900" s="6" t="s">
        <v>93</v>
      </c>
      <c r="BI900" s="6" t="s">
        <v>93</v>
      </c>
      <c r="BJ900" s="6" t="s">
        <v>93</v>
      </c>
      <c r="BK900" s="6" t="s">
        <v>138</v>
      </c>
      <c r="BL900" s="6" t="s">
        <v>138</v>
      </c>
      <c r="BM900" s="6" t="s">
        <v>691</v>
      </c>
      <c r="BN900" s="6" t="s">
        <v>208</v>
      </c>
      <c r="BO900" s="6" t="s">
        <v>78</v>
      </c>
      <c r="BP900" s="6" t="s">
        <v>677</v>
      </c>
      <c r="BQ900" s="6"/>
      <c r="BR900" s="6"/>
      <c r="BS900" s="6"/>
      <c r="BT900" s="6"/>
      <c r="BU900" s="6"/>
      <c r="BV900" s="6"/>
      <c r="BW900" s="6"/>
      <c r="BX900" s="6"/>
      <c r="BY900" s="6"/>
      <c r="BZ900" s="6"/>
      <c r="CA900" s="6"/>
      <c r="CB900" s="6"/>
      <c r="CC900" s="6"/>
      <c r="CD900" s="6"/>
      <c r="CE900" s="6"/>
      <c r="CF900" s="6"/>
      <c r="CG900" s="6"/>
      <c r="CH900" s="6"/>
      <c r="CI900" s="6"/>
      <c r="CJ900" s="6"/>
      <c r="CK900" s="6"/>
      <c r="CL900" s="6"/>
      <c r="CM900" s="6"/>
      <c r="CN900" s="6"/>
      <c r="CO900" s="6"/>
      <c r="CP900" s="6"/>
      <c r="CQ900" s="6"/>
      <c r="CR900" s="6"/>
      <c r="CS900" s="6"/>
      <c r="CT900" s="6"/>
      <c r="CU900" s="6"/>
      <c r="CV900" s="6"/>
      <c r="CW900" s="6"/>
    </row>
    <row r="901" spans="2:101" ht="25.5">
      <c r="B901" s="6">
        <v>2302</v>
      </c>
      <c r="C901" s="6" t="s">
        <v>3276</v>
      </c>
      <c r="D901" s="6">
        <v>6</v>
      </c>
      <c r="E901" s="6" t="s">
        <v>68</v>
      </c>
      <c r="F901" s="6" t="s">
        <v>3277</v>
      </c>
      <c r="G901" s="6" t="s">
        <v>3276</v>
      </c>
      <c r="H901" s="6" t="s">
        <v>3278</v>
      </c>
      <c r="I901" s="6">
        <v>2013</v>
      </c>
      <c r="J901" s="6" t="s">
        <v>226</v>
      </c>
      <c r="K901" s="37"/>
      <c r="L901" s="37" t="s">
        <v>245</v>
      </c>
      <c r="M901" s="37"/>
      <c r="N901" s="37"/>
      <c r="O901" s="37"/>
      <c r="P901" s="37"/>
      <c r="Q901" s="37"/>
      <c r="R901" s="37"/>
      <c r="S901" s="37"/>
      <c r="T901" s="37"/>
      <c r="U901" s="37"/>
      <c r="V901" s="37"/>
      <c r="W901" s="37"/>
      <c r="X901" s="37"/>
      <c r="Y901" s="37"/>
      <c r="Z901" s="37"/>
      <c r="AA901" s="37"/>
      <c r="AB901" s="37"/>
      <c r="AC901" s="6" t="s">
        <v>74</v>
      </c>
      <c r="AD901" s="6"/>
      <c r="AE901" s="6" t="s">
        <v>87</v>
      </c>
      <c r="AF901" s="6" t="s">
        <v>100</v>
      </c>
      <c r="AG901" s="6" t="s">
        <v>164</v>
      </c>
      <c r="AH901" s="6"/>
      <c r="AI901" s="6" t="s">
        <v>87</v>
      </c>
      <c r="AJ901" s="6" t="s">
        <v>116</v>
      </c>
      <c r="AK901" s="6" t="s">
        <v>166</v>
      </c>
      <c r="AL901" s="6"/>
      <c r="AM901" s="6"/>
      <c r="AN901" s="6" t="s">
        <v>718</v>
      </c>
      <c r="AO901" s="6" t="s">
        <v>104</v>
      </c>
      <c r="AP901" s="6" t="s">
        <v>83</v>
      </c>
      <c r="AQ901" s="6" t="s">
        <v>118</v>
      </c>
      <c r="AR901" s="6" t="s">
        <v>105</v>
      </c>
      <c r="AS901" s="6" t="s">
        <v>87</v>
      </c>
      <c r="AT901" s="6"/>
      <c r="AU901" s="6" t="s">
        <v>88</v>
      </c>
      <c r="AV901" s="6" t="s">
        <v>78</v>
      </c>
      <c r="AW901" s="6" t="s">
        <v>158</v>
      </c>
      <c r="AX901" s="6" t="s">
        <v>87</v>
      </c>
      <c r="AY901" s="6" t="s">
        <v>107</v>
      </c>
      <c r="AZ901" s="6" t="s">
        <v>185</v>
      </c>
      <c r="BA901" s="6" t="s">
        <v>89</v>
      </c>
      <c r="BB901" s="6" t="s">
        <v>665</v>
      </c>
      <c r="BC901" s="6" t="s">
        <v>665</v>
      </c>
      <c r="BD901" s="6" t="s">
        <v>137</v>
      </c>
      <c r="BE901" s="6" t="s">
        <v>92</v>
      </c>
      <c r="BF901" s="6" t="s">
        <v>92</v>
      </c>
      <c r="BG901" s="6" t="s">
        <v>92</v>
      </c>
      <c r="BH901" s="6" t="s">
        <v>92</v>
      </c>
      <c r="BI901" s="6" t="s">
        <v>92</v>
      </c>
      <c r="BJ901" s="6" t="s">
        <v>92</v>
      </c>
      <c r="BK901" s="6" t="s">
        <v>94</v>
      </c>
      <c r="BL901" s="6" t="s">
        <v>94</v>
      </c>
      <c r="BM901" s="6" t="s">
        <v>691</v>
      </c>
      <c r="BN901" s="6" t="s">
        <v>208</v>
      </c>
      <c r="BO901" s="6" t="s">
        <v>78</v>
      </c>
      <c r="BP901" s="6" t="s">
        <v>687</v>
      </c>
      <c r="BQ901" s="6"/>
      <c r="BR901" s="6"/>
      <c r="BS901" s="6"/>
      <c r="BT901" s="6"/>
      <c r="BU901" s="6"/>
      <c r="BV901" s="6"/>
      <c r="BW901" s="6"/>
      <c r="BX901" s="6"/>
      <c r="BY901" s="6"/>
      <c r="BZ901" s="6"/>
      <c r="CA901" s="6"/>
      <c r="CB901" s="6"/>
      <c r="CC901" s="6"/>
      <c r="CD901" s="6"/>
      <c r="CE901" s="6"/>
      <c r="CF901" s="6"/>
      <c r="CG901" s="6"/>
      <c r="CH901" s="6"/>
      <c r="CI901" s="6"/>
      <c r="CJ901" s="6"/>
      <c r="CK901" s="6"/>
      <c r="CL901" s="6"/>
      <c r="CM901" s="6"/>
      <c r="CN901" s="6"/>
      <c r="CO901" s="6"/>
      <c r="CP901" s="6"/>
      <c r="CQ901" s="6"/>
      <c r="CR901" s="6"/>
      <c r="CS901" s="6"/>
      <c r="CT901" s="6"/>
      <c r="CU901" s="6"/>
      <c r="CV901" s="6"/>
      <c r="CW901" s="6"/>
    </row>
    <row r="902" spans="2:101" ht="25.5">
      <c r="B902" s="6">
        <v>2307</v>
      </c>
      <c r="C902" s="6" t="s">
        <v>3279</v>
      </c>
      <c r="D902" s="6">
        <v>6</v>
      </c>
      <c r="E902" s="6" t="s">
        <v>68</v>
      </c>
      <c r="F902" s="6" t="s">
        <v>3280</v>
      </c>
      <c r="G902" s="6" t="s">
        <v>3279</v>
      </c>
      <c r="H902" s="6" t="s">
        <v>3281</v>
      </c>
      <c r="I902" s="6">
        <v>2014</v>
      </c>
      <c r="J902" s="6" t="s">
        <v>226</v>
      </c>
      <c r="K902" s="37"/>
      <c r="L902" s="37" t="s">
        <v>227</v>
      </c>
      <c r="M902" s="37"/>
      <c r="N902" s="37"/>
      <c r="O902" s="37"/>
      <c r="P902" s="37"/>
      <c r="Q902" s="37"/>
      <c r="R902" s="37"/>
      <c r="S902" s="37"/>
      <c r="T902" s="37"/>
      <c r="U902" s="37"/>
      <c r="V902" s="37"/>
      <c r="W902" s="37"/>
      <c r="X902" s="37"/>
      <c r="Y902" s="37"/>
      <c r="Z902" s="37"/>
      <c r="AA902" s="37"/>
      <c r="AB902" s="37"/>
      <c r="AC902" s="6" t="s">
        <v>74</v>
      </c>
      <c r="AD902" s="6"/>
      <c r="AE902" s="6" t="s">
        <v>162</v>
      </c>
      <c r="AF902" s="6" t="s">
        <v>100</v>
      </c>
      <c r="AG902" s="6" t="s">
        <v>101</v>
      </c>
      <c r="AH902" s="6"/>
      <c r="AI902" s="6" t="s">
        <v>87</v>
      </c>
      <c r="AJ902" s="6" t="s">
        <v>165</v>
      </c>
      <c r="AK902" s="6" t="s">
        <v>80</v>
      </c>
      <c r="AL902" s="6"/>
      <c r="AM902" s="6" t="s">
        <v>222</v>
      </c>
      <c r="AN902" s="6" t="s">
        <v>664</v>
      </c>
      <c r="AO902" s="6" t="s">
        <v>83</v>
      </c>
      <c r="AP902" s="6" t="s">
        <v>84</v>
      </c>
      <c r="AQ902" s="6" t="s">
        <v>85</v>
      </c>
      <c r="AR902" s="6" t="s">
        <v>105</v>
      </c>
      <c r="AS902" s="6" t="s">
        <v>87</v>
      </c>
      <c r="AT902" s="6"/>
      <c r="AU902" s="6" t="s">
        <v>88</v>
      </c>
      <c r="AV902" s="6" t="s">
        <v>78</v>
      </c>
      <c r="AW902" s="6" t="s">
        <v>158</v>
      </c>
      <c r="AX902" s="6" t="s">
        <v>78</v>
      </c>
      <c r="AY902" s="6" t="s">
        <v>159</v>
      </c>
      <c r="AZ902" s="6" t="s">
        <v>89</v>
      </c>
      <c r="BA902" s="6" t="s">
        <v>170</v>
      </c>
      <c r="BB902" s="6" t="s">
        <v>659</v>
      </c>
      <c r="BC902" s="6" t="s">
        <v>659</v>
      </c>
      <c r="BD902" s="6" t="s">
        <v>91</v>
      </c>
      <c r="BE902" s="6" t="s">
        <v>93</v>
      </c>
      <c r="BF902" s="6" t="s">
        <v>93</v>
      </c>
      <c r="BG902" s="6" t="s">
        <v>92</v>
      </c>
      <c r="BH902" s="6" t="s">
        <v>92</v>
      </c>
      <c r="BI902" s="6" t="s">
        <v>123</v>
      </c>
      <c r="BJ902" s="6" t="s">
        <v>92</v>
      </c>
      <c r="BK902" s="6" t="s">
        <v>94</v>
      </c>
      <c r="BL902" s="6" t="s">
        <v>94</v>
      </c>
      <c r="BM902" s="6" t="s">
        <v>691</v>
      </c>
      <c r="BN902" s="6" t="s">
        <v>111</v>
      </c>
      <c r="BO902" s="6" t="s">
        <v>78</v>
      </c>
      <c r="BP902" s="6" t="s">
        <v>660</v>
      </c>
      <c r="BQ902" s="6"/>
      <c r="BR902" s="6"/>
      <c r="BS902" s="6"/>
      <c r="BT902" s="6"/>
      <c r="BU902" s="6"/>
      <c r="BV902" s="6"/>
      <c r="BW902" s="6"/>
      <c r="BX902" s="6"/>
      <c r="BY902" s="6"/>
      <c r="BZ902" s="6"/>
      <c r="CA902" s="6"/>
      <c r="CB902" s="6"/>
      <c r="CC902" s="6"/>
      <c r="CD902" s="6"/>
      <c r="CE902" s="6"/>
      <c r="CF902" s="6"/>
      <c r="CG902" s="6"/>
      <c r="CH902" s="6"/>
      <c r="CI902" s="6"/>
      <c r="CJ902" s="6"/>
      <c r="CK902" s="6"/>
      <c r="CL902" s="6"/>
      <c r="CM902" s="6"/>
      <c r="CN902" s="6"/>
      <c r="CO902" s="6"/>
      <c r="CP902" s="6"/>
      <c r="CQ902" s="6"/>
      <c r="CR902" s="6"/>
      <c r="CS902" s="6"/>
      <c r="CT902" s="6"/>
      <c r="CU902" s="6"/>
      <c r="CV902" s="6"/>
      <c r="CW902" s="6"/>
    </row>
    <row r="903" spans="2:101">
      <c r="B903" s="6">
        <v>2309</v>
      </c>
      <c r="C903" s="6" t="s">
        <v>3282</v>
      </c>
      <c r="D903" s="6">
        <v>6</v>
      </c>
      <c r="E903" s="6" t="s">
        <v>68</v>
      </c>
      <c r="F903" s="6" t="s">
        <v>3283</v>
      </c>
      <c r="G903" s="6" t="s">
        <v>3282</v>
      </c>
      <c r="H903" s="6" t="s">
        <v>3284</v>
      </c>
      <c r="I903" s="6">
        <v>2012</v>
      </c>
      <c r="J903" s="6" t="s">
        <v>72</v>
      </c>
      <c r="K903" s="6"/>
      <c r="L903" s="6"/>
      <c r="M903" s="6"/>
      <c r="N903" s="6" t="s">
        <v>99</v>
      </c>
      <c r="O903" s="6"/>
      <c r="P903" s="6"/>
      <c r="Q903" s="6"/>
      <c r="R903" s="6"/>
      <c r="S903" s="6"/>
      <c r="T903" s="6"/>
      <c r="U903" s="6"/>
      <c r="V903" s="6"/>
      <c r="W903" s="6"/>
      <c r="X903" s="6"/>
      <c r="Y903" s="6"/>
      <c r="Z903" s="6"/>
      <c r="AA903" s="6"/>
      <c r="AB903" s="6"/>
      <c r="AC903" s="6" t="s">
        <v>148</v>
      </c>
      <c r="AD903" s="6"/>
      <c r="AE903" s="6" t="s">
        <v>87</v>
      </c>
      <c r="AF903" s="6" t="s">
        <v>163</v>
      </c>
      <c r="AG903" s="6" t="s">
        <v>164</v>
      </c>
      <c r="AH903" s="6"/>
      <c r="AI903" s="6" t="s">
        <v>78</v>
      </c>
      <c r="AJ903" s="6" t="s">
        <v>116</v>
      </c>
      <c r="AK903" s="6" t="s">
        <v>272</v>
      </c>
      <c r="AL903" s="6"/>
      <c r="AM903" s="6"/>
      <c r="AN903" s="6" t="s">
        <v>664</v>
      </c>
      <c r="AO903" s="6" t="s">
        <v>83</v>
      </c>
      <c r="AP903" s="6" t="s">
        <v>102</v>
      </c>
      <c r="AQ903" s="6" t="s">
        <v>102</v>
      </c>
      <c r="AR903" s="6" t="s">
        <v>169</v>
      </c>
      <c r="AS903" s="6" t="s">
        <v>87</v>
      </c>
      <c r="AT903" s="6"/>
      <c r="AU903" s="6" t="s">
        <v>88</v>
      </c>
      <c r="AV903" s="6" t="s">
        <v>87</v>
      </c>
      <c r="AW903" s="6"/>
      <c r="AX903" s="6" t="s">
        <v>88</v>
      </c>
      <c r="AY903" s="6"/>
      <c r="AZ903" s="6" t="s">
        <v>89</v>
      </c>
      <c r="BA903" s="6" t="s">
        <v>89</v>
      </c>
      <c r="BB903" s="6" t="s">
        <v>658</v>
      </c>
      <c r="BC903" s="6" t="s">
        <v>665</v>
      </c>
      <c r="BD903" s="6" t="s">
        <v>102</v>
      </c>
      <c r="BE903" s="6" t="s">
        <v>102</v>
      </c>
      <c r="BF903" s="6" t="s">
        <v>102</v>
      </c>
      <c r="BG903" s="6" t="s">
        <v>102</v>
      </c>
      <c r="BH903" s="6" t="s">
        <v>102</v>
      </c>
      <c r="BI903" s="6" t="s">
        <v>102</v>
      </c>
      <c r="BJ903" s="6" t="s">
        <v>102</v>
      </c>
      <c r="BK903" s="6" t="s">
        <v>102</v>
      </c>
      <c r="BL903" s="6" t="s">
        <v>138</v>
      </c>
      <c r="BM903" s="6" t="s">
        <v>109</v>
      </c>
      <c r="BN903" s="6" t="s">
        <v>111</v>
      </c>
      <c r="BO903" s="6" t="s">
        <v>87</v>
      </c>
      <c r="BP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c r="CN903" s="6"/>
      <c r="CO903" s="6"/>
      <c r="CP903" s="6"/>
      <c r="CQ903" s="6"/>
      <c r="CR903" s="6"/>
      <c r="CS903" s="6"/>
      <c r="CT903" s="6"/>
      <c r="CU903" s="6"/>
      <c r="CV903" s="6"/>
      <c r="CW903" s="6"/>
    </row>
    <row r="904" spans="2:101" ht="25.5">
      <c r="B904" s="6">
        <v>2313</v>
      </c>
      <c r="C904" s="6" t="s">
        <v>3285</v>
      </c>
      <c r="D904" s="6">
        <v>6</v>
      </c>
      <c r="E904" s="6" t="s">
        <v>68</v>
      </c>
      <c r="F904" s="6" t="s">
        <v>3286</v>
      </c>
      <c r="G904" s="6" t="s">
        <v>3285</v>
      </c>
      <c r="H904" s="6" t="s">
        <v>3287</v>
      </c>
      <c r="I904" s="6">
        <v>2010</v>
      </c>
      <c r="J904" s="6" t="s">
        <v>226</v>
      </c>
      <c r="K904" s="37"/>
      <c r="L904" s="37" t="s">
        <v>245</v>
      </c>
      <c r="M904" s="37"/>
      <c r="N904" s="37"/>
      <c r="O904" s="37"/>
      <c r="P904" s="37"/>
      <c r="Q904" s="37"/>
      <c r="R904" s="37"/>
      <c r="S904" s="37"/>
      <c r="T904" s="37"/>
      <c r="U904" s="37"/>
      <c r="V904" s="37"/>
      <c r="W904" s="37"/>
      <c r="X904" s="37"/>
      <c r="Y904" s="37"/>
      <c r="Z904" s="37"/>
      <c r="AA904" s="37"/>
      <c r="AB904" s="37"/>
      <c r="AC904" s="6" t="s">
        <v>148</v>
      </c>
      <c r="AD904" s="6"/>
      <c r="AE904" s="6" t="s">
        <v>87</v>
      </c>
      <c r="AF904" s="6" t="s">
        <v>100</v>
      </c>
      <c r="AG904" s="6" t="s">
        <v>77</v>
      </c>
      <c r="AH904" s="6"/>
      <c r="AI904" s="6" t="s">
        <v>87</v>
      </c>
      <c r="AJ904" s="6" t="s">
        <v>116</v>
      </c>
      <c r="AK904" s="6" t="s">
        <v>103</v>
      </c>
      <c r="AL904" s="6"/>
      <c r="AM904" s="6"/>
      <c r="AN904" s="6" t="s">
        <v>657</v>
      </c>
      <c r="AO904" s="6" t="s">
        <v>104</v>
      </c>
      <c r="AP904" s="6" t="s">
        <v>83</v>
      </c>
      <c r="AQ904" s="6" t="s">
        <v>85</v>
      </c>
      <c r="AR904" s="6" t="s">
        <v>86</v>
      </c>
      <c r="AS904" s="6" t="s">
        <v>87</v>
      </c>
      <c r="AT904" s="6"/>
      <c r="AU904" s="6" t="s">
        <v>88</v>
      </c>
      <c r="AV904" s="6" t="s">
        <v>78</v>
      </c>
      <c r="AW904" s="6" t="s">
        <v>158</v>
      </c>
      <c r="AX904" s="6" t="s">
        <v>87</v>
      </c>
      <c r="AY904" s="6" t="s">
        <v>107</v>
      </c>
      <c r="AZ904" s="6" t="s">
        <v>89</v>
      </c>
      <c r="BA904" s="6" t="s">
        <v>89</v>
      </c>
      <c r="BB904" s="6" t="s">
        <v>665</v>
      </c>
      <c r="BC904" s="6" t="s">
        <v>659</v>
      </c>
      <c r="BD904" s="6" t="s">
        <v>144</v>
      </c>
      <c r="BE904" s="6" t="s">
        <v>93</v>
      </c>
      <c r="BF904" s="6" t="s">
        <v>92</v>
      </c>
      <c r="BG904" s="6" t="s">
        <v>93</v>
      </c>
      <c r="BH904" s="6" t="s">
        <v>93</v>
      </c>
      <c r="BI904" s="6" t="s">
        <v>93</v>
      </c>
      <c r="BJ904" s="6" t="s">
        <v>93</v>
      </c>
      <c r="BK904" s="6" t="s">
        <v>138</v>
      </c>
      <c r="BL904" s="6" t="s">
        <v>138</v>
      </c>
      <c r="BM904" s="6" t="s">
        <v>666</v>
      </c>
      <c r="BN904" s="6" t="s">
        <v>125</v>
      </c>
      <c r="BO904" s="6" t="s">
        <v>78</v>
      </c>
      <c r="BP904" s="6" t="s">
        <v>687</v>
      </c>
      <c r="BQ904" s="6"/>
      <c r="BR904" s="6"/>
      <c r="BS904" s="6"/>
      <c r="BT904" s="6"/>
      <c r="BU904" s="6"/>
      <c r="BV904" s="6"/>
      <c r="BW904" s="6"/>
      <c r="BX904" s="6"/>
      <c r="BY904" s="6"/>
      <c r="BZ904" s="6"/>
      <c r="CA904" s="6"/>
      <c r="CB904" s="6"/>
      <c r="CC904" s="6"/>
      <c r="CD904" s="6"/>
      <c r="CE904" s="6"/>
      <c r="CF904" s="6"/>
      <c r="CG904" s="6"/>
      <c r="CH904" s="6"/>
      <c r="CI904" s="6"/>
      <c r="CJ904" s="6"/>
      <c r="CK904" s="6"/>
      <c r="CL904" s="6"/>
      <c r="CM904" s="6"/>
      <c r="CN904" s="6"/>
      <c r="CO904" s="6"/>
      <c r="CP904" s="6"/>
      <c r="CQ904" s="6"/>
      <c r="CR904" s="6"/>
      <c r="CS904" s="6"/>
      <c r="CT904" s="6"/>
      <c r="CU904" s="6"/>
      <c r="CV904" s="6"/>
      <c r="CW904" s="6"/>
    </row>
    <row r="905" spans="2:101" ht="25.5">
      <c r="B905" s="6">
        <v>2315</v>
      </c>
      <c r="C905" s="6" t="s">
        <v>3288</v>
      </c>
      <c r="D905" s="6">
        <v>6</v>
      </c>
      <c r="E905" s="6" t="s">
        <v>68</v>
      </c>
      <c r="F905" s="6" t="s">
        <v>3289</v>
      </c>
      <c r="G905" s="6" t="s">
        <v>3288</v>
      </c>
      <c r="H905" s="6" t="s">
        <v>3290</v>
      </c>
      <c r="I905" s="6">
        <v>2014</v>
      </c>
      <c r="J905" s="6" t="s">
        <v>226</v>
      </c>
      <c r="K905" s="37"/>
      <c r="L905" s="37" t="s">
        <v>227</v>
      </c>
      <c r="M905" s="37"/>
      <c r="N905" s="37"/>
      <c r="O905" s="37"/>
      <c r="P905" s="37"/>
      <c r="Q905" s="37"/>
      <c r="R905" s="37"/>
      <c r="S905" s="37"/>
      <c r="T905" s="37"/>
      <c r="U905" s="37"/>
      <c r="V905" s="37"/>
      <c r="W905" s="37"/>
      <c r="X905" s="37"/>
      <c r="Y905" s="37"/>
      <c r="Z905" s="37"/>
      <c r="AA905" s="37"/>
      <c r="AB905" s="37"/>
      <c r="AC905" s="6" t="s">
        <v>135</v>
      </c>
      <c r="AD905" s="6"/>
      <c r="AE905" s="6"/>
      <c r="AF905" s="6"/>
      <c r="AG905" s="6"/>
      <c r="AH905" s="6"/>
      <c r="AI905" s="6" t="s">
        <v>88</v>
      </c>
      <c r="AJ905" s="6"/>
      <c r="AK905" s="6"/>
      <c r="AL905" s="6"/>
      <c r="AM905" s="6"/>
      <c r="AN905" s="6"/>
      <c r="AO905" s="6" t="s">
        <v>136</v>
      </c>
      <c r="AP905" s="6" t="s">
        <v>104</v>
      </c>
      <c r="AQ905" s="6" t="s">
        <v>85</v>
      </c>
      <c r="AR905" s="6" t="s">
        <v>169</v>
      </c>
      <c r="AS905" s="6" t="s">
        <v>87</v>
      </c>
      <c r="AT905" s="6"/>
      <c r="AU905" s="6" t="s">
        <v>88</v>
      </c>
      <c r="AV905" s="6" t="s">
        <v>78</v>
      </c>
      <c r="AW905" s="6" t="s">
        <v>158</v>
      </c>
      <c r="AX905" s="6" t="s">
        <v>87</v>
      </c>
      <c r="AY905" s="6" t="s">
        <v>107</v>
      </c>
      <c r="AZ905" s="6" t="s">
        <v>89</v>
      </c>
      <c r="BA905" s="6" t="s">
        <v>89</v>
      </c>
      <c r="BB905" s="6" t="s">
        <v>658</v>
      </c>
      <c r="BC905" s="6" t="s">
        <v>659</v>
      </c>
      <c r="BD905" s="6" t="s">
        <v>144</v>
      </c>
      <c r="BE905" s="6" t="s">
        <v>92</v>
      </c>
      <c r="BF905" s="6" t="s">
        <v>92</v>
      </c>
      <c r="BG905" s="6" t="s">
        <v>92</v>
      </c>
      <c r="BH905" s="6" t="s">
        <v>92</v>
      </c>
      <c r="BI905" s="6" t="s">
        <v>92</v>
      </c>
      <c r="BJ905" s="6" t="s">
        <v>93</v>
      </c>
      <c r="BK905" s="6" t="s">
        <v>94</v>
      </c>
      <c r="BL905" s="6" t="s">
        <v>138</v>
      </c>
      <c r="BM905" s="6" t="s">
        <v>109</v>
      </c>
      <c r="BN905" s="6" t="s">
        <v>192</v>
      </c>
      <c r="BO905" s="6" t="s">
        <v>78</v>
      </c>
      <c r="BP905" s="6" t="s">
        <v>687</v>
      </c>
      <c r="BQ905" s="6"/>
      <c r="BR905" s="6"/>
      <c r="BS905" s="6"/>
      <c r="BT905" s="6"/>
      <c r="BU905" s="6"/>
      <c r="BV905" s="6"/>
      <c r="BW905" s="6"/>
      <c r="BX905" s="6"/>
      <c r="BY905" s="6"/>
      <c r="BZ905" s="6"/>
      <c r="CA905" s="6"/>
      <c r="CB905" s="6"/>
      <c r="CC905" s="6"/>
      <c r="CD905" s="6"/>
      <c r="CE905" s="6"/>
      <c r="CF905" s="6"/>
      <c r="CG905" s="6"/>
      <c r="CH905" s="6"/>
      <c r="CI905" s="6"/>
      <c r="CJ905" s="6"/>
      <c r="CK905" s="6"/>
      <c r="CL905" s="6"/>
      <c r="CM905" s="6"/>
      <c r="CN905" s="6"/>
      <c r="CO905" s="6"/>
      <c r="CP905" s="6"/>
      <c r="CQ905" s="6"/>
      <c r="CR905" s="6"/>
      <c r="CS905" s="6"/>
      <c r="CT905" s="6"/>
      <c r="CU905" s="6"/>
      <c r="CV905" s="6"/>
      <c r="CW905" s="6"/>
    </row>
    <row r="906" spans="2:101" ht="25.5">
      <c r="B906" s="6">
        <v>2323</v>
      </c>
      <c r="C906" s="6" t="s">
        <v>3291</v>
      </c>
      <c r="D906" s="6">
        <v>6</v>
      </c>
      <c r="E906" s="6" t="s">
        <v>68</v>
      </c>
      <c r="F906" s="6" t="s">
        <v>3292</v>
      </c>
      <c r="G906" s="6" t="s">
        <v>3291</v>
      </c>
      <c r="H906" s="6" t="s">
        <v>3293</v>
      </c>
      <c r="I906" s="6">
        <v>2014</v>
      </c>
      <c r="J906" s="6" t="s">
        <v>226</v>
      </c>
      <c r="K906" s="37"/>
      <c r="L906" s="37" t="s">
        <v>227</v>
      </c>
      <c r="M906" s="37"/>
      <c r="N906" s="37"/>
      <c r="O906" s="37"/>
      <c r="P906" s="37"/>
      <c r="Q906" s="37"/>
      <c r="R906" s="37"/>
      <c r="S906" s="37"/>
      <c r="T906" s="37"/>
      <c r="U906" s="37"/>
      <c r="V906" s="37"/>
      <c r="W906" s="37"/>
      <c r="X906" s="37"/>
      <c r="Y906" s="37"/>
      <c r="Z906" s="37"/>
      <c r="AA906" s="37"/>
      <c r="AB906" s="37"/>
      <c r="AC906" s="6" t="s">
        <v>127</v>
      </c>
      <c r="AD906" s="6"/>
      <c r="AE906" s="6"/>
      <c r="AF906" s="6"/>
      <c r="AG906" s="6"/>
      <c r="AH906" s="6"/>
      <c r="AI906" s="6" t="s">
        <v>88</v>
      </c>
      <c r="AJ906" s="6"/>
      <c r="AK906" s="6"/>
      <c r="AL906" s="6"/>
      <c r="AM906" s="6"/>
      <c r="AN906" s="6"/>
      <c r="AO906" s="6" t="s">
        <v>83</v>
      </c>
      <c r="AP906" s="6" t="s">
        <v>104</v>
      </c>
      <c r="AQ906" s="6" t="s">
        <v>85</v>
      </c>
      <c r="AR906" s="6" t="s">
        <v>86</v>
      </c>
      <c r="AS906" s="6" t="s">
        <v>87</v>
      </c>
      <c r="AT906" s="6"/>
      <c r="AU906" s="6" t="s">
        <v>88</v>
      </c>
      <c r="AV906" s="6" t="s">
        <v>87</v>
      </c>
      <c r="AW906" s="6"/>
      <c r="AX906" s="6" t="s">
        <v>88</v>
      </c>
      <c r="AY906" s="6"/>
      <c r="AZ906" s="6" t="s">
        <v>89</v>
      </c>
      <c r="BA906" s="6" t="s">
        <v>89</v>
      </c>
      <c r="BB906" s="6" t="s">
        <v>665</v>
      </c>
      <c r="BC906" s="6" t="s">
        <v>90</v>
      </c>
      <c r="BD906" s="6" t="s">
        <v>91</v>
      </c>
      <c r="BE906" s="6" t="s">
        <v>93</v>
      </c>
      <c r="BF906" s="6" t="s">
        <v>93</v>
      </c>
      <c r="BG906" s="6" t="s">
        <v>93</v>
      </c>
      <c r="BH906" s="6" t="s">
        <v>93</v>
      </c>
      <c r="BI906" s="6" t="s">
        <v>92</v>
      </c>
      <c r="BJ906" s="6" t="s">
        <v>93</v>
      </c>
      <c r="BK906" s="6" t="s">
        <v>94</v>
      </c>
      <c r="BL906" s="6" t="s">
        <v>94</v>
      </c>
      <c r="BM906" s="6" t="s">
        <v>109</v>
      </c>
      <c r="BN906" s="6" t="s">
        <v>111</v>
      </c>
      <c r="BO906" s="6" t="s">
        <v>78</v>
      </c>
      <c r="BP906" s="6" t="s">
        <v>660</v>
      </c>
      <c r="BQ906" s="6"/>
      <c r="BR906" s="6"/>
      <c r="BS906" s="6"/>
      <c r="BT906" s="6"/>
      <c r="BU906" s="6"/>
      <c r="BV906" s="6"/>
      <c r="BW906" s="6"/>
      <c r="BX906" s="6"/>
      <c r="BY906" s="6"/>
      <c r="BZ906" s="6"/>
      <c r="CA906" s="6"/>
      <c r="CB906" s="6"/>
      <c r="CC906" s="6"/>
      <c r="CD906" s="6"/>
      <c r="CE906" s="6"/>
      <c r="CF906" s="6"/>
      <c r="CG906" s="6"/>
      <c r="CH906" s="6"/>
      <c r="CI906" s="6"/>
      <c r="CJ906" s="6"/>
      <c r="CK906" s="6"/>
      <c r="CL906" s="6"/>
      <c r="CM906" s="6"/>
      <c r="CN906" s="6"/>
      <c r="CO906" s="6"/>
      <c r="CP906" s="6"/>
      <c r="CQ906" s="6"/>
      <c r="CR906" s="6"/>
      <c r="CS906" s="6"/>
      <c r="CT906" s="6"/>
      <c r="CU906" s="6"/>
      <c r="CV906" s="6"/>
      <c r="CW906" s="6"/>
    </row>
    <row r="907" spans="2:101">
      <c r="B907" s="6">
        <v>2327</v>
      </c>
      <c r="C907" s="6" t="s">
        <v>3294</v>
      </c>
      <c r="D907" s="6">
        <v>6</v>
      </c>
      <c r="E907" s="6" t="s">
        <v>68</v>
      </c>
      <c r="F907" s="6" t="s">
        <v>3295</v>
      </c>
      <c r="G907" s="6" t="s">
        <v>3294</v>
      </c>
      <c r="H907" s="6" t="s">
        <v>3296</v>
      </c>
      <c r="I907" s="6">
        <v>2015</v>
      </c>
      <c r="J907" s="6" t="s">
        <v>97</v>
      </c>
      <c r="K907" s="6"/>
      <c r="L907" s="6"/>
      <c r="M907" s="6"/>
      <c r="N907" s="6"/>
      <c r="O907" s="6"/>
      <c r="P907" s="6"/>
      <c r="Q907" s="6"/>
      <c r="R907" s="6"/>
      <c r="S907" s="6"/>
      <c r="T907" s="6"/>
      <c r="U907" s="6"/>
      <c r="V907" s="6"/>
      <c r="W907" s="6"/>
      <c r="X907" s="6" t="s">
        <v>326</v>
      </c>
      <c r="Y907" s="6"/>
      <c r="Z907" s="6"/>
      <c r="AA907" s="6"/>
      <c r="AB907" s="6"/>
      <c r="AC907" s="6" t="s">
        <v>148</v>
      </c>
      <c r="AD907" s="6"/>
      <c r="AE907" s="6" t="s">
        <v>75</v>
      </c>
      <c r="AF907" s="6" t="s">
        <v>100</v>
      </c>
      <c r="AG907" s="6" t="s">
        <v>101</v>
      </c>
      <c r="AH907" s="6"/>
      <c r="AI907" s="6" t="s">
        <v>87</v>
      </c>
      <c r="AJ907" s="6" t="s">
        <v>165</v>
      </c>
      <c r="AK907" s="6" t="s">
        <v>80</v>
      </c>
      <c r="AL907" s="6"/>
      <c r="AM907" s="6" t="s">
        <v>81</v>
      </c>
      <c r="AN907" s="6" t="s">
        <v>739</v>
      </c>
      <c r="AO907" s="6" t="s">
        <v>104</v>
      </c>
      <c r="AP907" s="6" t="s">
        <v>104</v>
      </c>
      <c r="AQ907" s="6" t="s">
        <v>196</v>
      </c>
      <c r="AR907" s="6" t="s">
        <v>130</v>
      </c>
      <c r="AS907" s="6" t="s">
        <v>87</v>
      </c>
      <c r="AT907" s="6"/>
      <c r="AU907" s="6" t="s">
        <v>88</v>
      </c>
      <c r="AV907" s="6" t="s">
        <v>87</v>
      </c>
      <c r="AW907" s="6"/>
      <c r="AX907" s="6" t="s">
        <v>88</v>
      </c>
      <c r="AY907" s="6"/>
      <c r="AZ907" s="6" t="s">
        <v>170</v>
      </c>
      <c r="BA907" s="6" t="s">
        <v>170</v>
      </c>
      <c r="BB907" s="6" t="s">
        <v>230</v>
      </c>
      <c r="BC907" s="6" t="s">
        <v>230</v>
      </c>
      <c r="BD907" s="6" t="s">
        <v>91</v>
      </c>
      <c r="BE907" s="6" t="s">
        <v>92</v>
      </c>
      <c r="BF907" s="6" t="s">
        <v>92</v>
      </c>
      <c r="BG907" s="6" t="s">
        <v>92</v>
      </c>
      <c r="BH907" s="6" t="s">
        <v>92</v>
      </c>
      <c r="BI907" s="6" t="s">
        <v>92</v>
      </c>
      <c r="BJ907" s="6" t="s">
        <v>92</v>
      </c>
      <c r="BK907" s="6" t="s">
        <v>94</v>
      </c>
      <c r="BL907" s="6" t="s">
        <v>94</v>
      </c>
      <c r="BM907" s="6" t="s">
        <v>109</v>
      </c>
      <c r="BN907" s="6" t="s">
        <v>111</v>
      </c>
      <c r="BO907" s="6" t="s">
        <v>78</v>
      </c>
      <c r="BP907" s="6" t="s">
        <v>677</v>
      </c>
      <c r="BQ907" s="6"/>
      <c r="BR907" s="6"/>
      <c r="BS907" s="6"/>
      <c r="BT907" s="6"/>
      <c r="BU907" s="6"/>
      <c r="BV907" s="6"/>
      <c r="BW907" s="6"/>
      <c r="BX907" s="6"/>
      <c r="BY907" s="6"/>
      <c r="BZ907" s="6"/>
      <c r="CA907" s="6"/>
      <c r="CB907" s="6"/>
      <c r="CC907" s="6"/>
      <c r="CD907" s="6"/>
      <c r="CE907" s="6"/>
      <c r="CF907" s="6"/>
      <c r="CG907" s="6"/>
      <c r="CH907" s="6"/>
      <c r="CI907" s="6"/>
      <c r="CJ907" s="6"/>
      <c r="CK907" s="6"/>
      <c r="CL907" s="6"/>
      <c r="CM907" s="6"/>
      <c r="CN907" s="6"/>
      <c r="CO907" s="6"/>
      <c r="CP907" s="6"/>
      <c r="CQ907" s="6"/>
      <c r="CR907" s="6"/>
      <c r="CS907" s="6"/>
      <c r="CT907" s="6"/>
      <c r="CU907" s="6"/>
      <c r="CV907" s="6"/>
      <c r="CW907" s="6"/>
    </row>
    <row r="908" spans="2:101" ht="25.5">
      <c r="B908" s="6">
        <v>2333</v>
      </c>
      <c r="C908" s="6" t="s">
        <v>3297</v>
      </c>
      <c r="D908" s="6">
        <v>6</v>
      </c>
      <c r="E908" s="6" t="s">
        <v>68</v>
      </c>
      <c r="F908" s="6" t="s">
        <v>3298</v>
      </c>
      <c r="G908" s="6" t="s">
        <v>3297</v>
      </c>
      <c r="H908" s="6" t="s">
        <v>3299</v>
      </c>
      <c r="I908" s="6">
        <v>2013</v>
      </c>
      <c r="J908" s="6" t="s">
        <v>226</v>
      </c>
      <c r="K908" s="37"/>
      <c r="L908" s="37" t="s">
        <v>227</v>
      </c>
      <c r="M908" s="37"/>
      <c r="N908" s="37"/>
      <c r="O908" s="37"/>
      <c r="P908" s="37"/>
      <c r="Q908" s="37"/>
      <c r="R908" s="37"/>
      <c r="S908" s="37"/>
      <c r="T908" s="37"/>
      <c r="U908" s="37"/>
      <c r="V908" s="37"/>
      <c r="W908" s="37"/>
      <c r="X908" s="37"/>
      <c r="Y908" s="37"/>
      <c r="Z908" s="37"/>
      <c r="AA908" s="37"/>
      <c r="AB908" s="37"/>
      <c r="AC908" s="6" t="s">
        <v>74</v>
      </c>
      <c r="AD908" s="6"/>
      <c r="AE908" s="6" t="s">
        <v>87</v>
      </c>
      <c r="AF908" s="6" t="s">
        <v>100</v>
      </c>
      <c r="AG908" s="6" t="s">
        <v>101</v>
      </c>
      <c r="AH908" s="6"/>
      <c r="AI908" s="6" t="s">
        <v>87</v>
      </c>
      <c r="AJ908" s="6" t="s">
        <v>116</v>
      </c>
      <c r="AK908" s="6" t="s">
        <v>103</v>
      </c>
      <c r="AL908" s="6"/>
      <c r="AM908" s="6"/>
      <c r="AN908" s="6" t="s">
        <v>657</v>
      </c>
      <c r="AO908" s="6" t="s">
        <v>136</v>
      </c>
      <c r="AP908" s="6" t="s">
        <v>104</v>
      </c>
      <c r="AQ908" s="6" t="s">
        <v>118</v>
      </c>
      <c r="AR908" s="6" t="s">
        <v>86</v>
      </c>
      <c r="AS908" s="6" t="s">
        <v>87</v>
      </c>
      <c r="AT908" s="6"/>
      <c r="AU908" s="6" t="s">
        <v>88</v>
      </c>
      <c r="AV908" s="6" t="s">
        <v>78</v>
      </c>
      <c r="AW908" s="6" t="s">
        <v>158</v>
      </c>
      <c r="AX908" s="6" t="s">
        <v>87</v>
      </c>
      <c r="AY908" s="6" t="s">
        <v>107</v>
      </c>
      <c r="AZ908" s="6" t="s">
        <v>89</v>
      </c>
      <c r="BA908" s="6" t="s">
        <v>89</v>
      </c>
      <c r="BB908" s="6" t="s">
        <v>659</v>
      </c>
      <c r="BC908" s="6" t="s">
        <v>230</v>
      </c>
      <c r="BD908" s="6" t="s">
        <v>137</v>
      </c>
      <c r="BE908" s="6" t="s">
        <v>92</v>
      </c>
      <c r="BF908" s="6" t="s">
        <v>92</v>
      </c>
      <c r="BG908" s="6" t="s">
        <v>92</v>
      </c>
      <c r="BH908" s="6" t="s">
        <v>92</v>
      </c>
      <c r="BI908" s="6" t="s">
        <v>92</v>
      </c>
      <c r="BJ908" s="6" t="s">
        <v>93</v>
      </c>
      <c r="BK908" s="6" t="s">
        <v>94</v>
      </c>
      <c r="BL908" s="6" t="s">
        <v>94</v>
      </c>
      <c r="BM908" s="6" t="s">
        <v>691</v>
      </c>
      <c r="BN908" s="6" t="s">
        <v>111</v>
      </c>
      <c r="BO908" s="6" t="s">
        <v>78</v>
      </c>
      <c r="BP908" s="6" t="s">
        <v>687</v>
      </c>
      <c r="BQ908" s="6"/>
      <c r="BR908" s="6"/>
      <c r="BS908" s="6"/>
      <c r="BT908" s="6"/>
      <c r="BU908" s="6"/>
      <c r="BV908" s="6"/>
      <c r="BW908" s="6"/>
      <c r="BX908" s="6"/>
      <c r="BY908" s="6"/>
      <c r="BZ908" s="6"/>
      <c r="CA908" s="6"/>
      <c r="CB908" s="6"/>
      <c r="CC908" s="6"/>
      <c r="CD908" s="6"/>
      <c r="CE908" s="6"/>
      <c r="CF908" s="6"/>
      <c r="CG908" s="6"/>
      <c r="CH908" s="6"/>
      <c r="CI908" s="6"/>
      <c r="CJ908" s="6"/>
      <c r="CK908" s="6"/>
      <c r="CL908" s="6"/>
      <c r="CM908" s="6"/>
      <c r="CN908" s="6"/>
      <c r="CO908" s="6"/>
      <c r="CP908" s="6"/>
      <c r="CQ908" s="6"/>
      <c r="CR908" s="6"/>
      <c r="CS908" s="6"/>
      <c r="CT908" s="6"/>
      <c r="CU908" s="6"/>
      <c r="CV908" s="6"/>
      <c r="CW908" s="6"/>
    </row>
    <row r="909" spans="2:101">
      <c r="B909" s="6">
        <v>2349</v>
      </c>
      <c r="C909" s="6" t="s">
        <v>3300</v>
      </c>
      <c r="D909" s="6">
        <v>6</v>
      </c>
      <c r="E909" s="6" t="s">
        <v>68</v>
      </c>
      <c r="F909" s="6" t="s">
        <v>3301</v>
      </c>
      <c r="G909" s="6" t="s">
        <v>3300</v>
      </c>
      <c r="H909" s="6" t="s">
        <v>3302</v>
      </c>
      <c r="I909" s="6">
        <v>2016</v>
      </c>
      <c r="J909" s="6" t="s">
        <v>126</v>
      </c>
      <c r="K909" s="6"/>
      <c r="L909" s="6"/>
      <c r="M909" s="6"/>
      <c r="N909" s="6"/>
      <c r="O909" s="6"/>
      <c r="P909" s="6" t="s">
        <v>99</v>
      </c>
      <c r="Q909" s="6"/>
      <c r="R909" s="6"/>
      <c r="S909" s="6"/>
      <c r="T909" s="6"/>
      <c r="U909" s="6"/>
      <c r="V909" s="6"/>
      <c r="W909" s="6"/>
      <c r="X909" s="6"/>
      <c r="Y909" s="6"/>
      <c r="Z909" s="6"/>
      <c r="AA909" s="6"/>
      <c r="AB909" s="6"/>
      <c r="AC909" s="6" t="s">
        <v>135</v>
      </c>
      <c r="AD909" s="6"/>
      <c r="AE909" s="6"/>
      <c r="AF909" s="6"/>
      <c r="AG909" s="6"/>
      <c r="AH909" s="6"/>
      <c r="AI909" s="6" t="s">
        <v>88</v>
      </c>
      <c r="AJ909" s="6"/>
      <c r="AK909" s="6"/>
      <c r="AL909" s="6"/>
      <c r="AM909" s="6"/>
      <c r="AN909" s="6"/>
      <c r="AO909" s="6" t="s">
        <v>84</v>
      </c>
      <c r="AP909" s="6" t="s">
        <v>104</v>
      </c>
      <c r="AQ909" s="6" t="s">
        <v>85</v>
      </c>
      <c r="AR909" s="6" t="s">
        <v>86</v>
      </c>
      <c r="AS909" s="6" t="s">
        <v>87</v>
      </c>
      <c r="AT909" s="6"/>
      <c r="AU909" s="6" t="s">
        <v>88</v>
      </c>
      <c r="AV909" s="6" t="s">
        <v>78</v>
      </c>
      <c r="AW909" s="6" t="s">
        <v>158</v>
      </c>
      <c r="AX909" s="6" t="s">
        <v>87</v>
      </c>
      <c r="AY909" s="6" t="s">
        <v>107</v>
      </c>
      <c r="AZ909" s="6" t="s">
        <v>89</v>
      </c>
      <c r="BA909" s="6" t="s">
        <v>89</v>
      </c>
      <c r="BB909" s="6" t="s">
        <v>102</v>
      </c>
      <c r="BC909" s="6" t="s">
        <v>659</v>
      </c>
      <c r="BD909" s="6" t="s">
        <v>144</v>
      </c>
      <c r="BE909" s="6" t="s">
        <v>92</v>
      </c>
      <c r="BF909" s="6" t="s">
        <v>92</v>
      </c>
      <c r="BG909" s="6" t="s">
        <v>92</v>
      </c>
      <c r="BH909" s="6" t="s">
        <v>92</v>
      </c>
      <c r="BI909" s="6" t="s">
        <v>92</v>
      </c>
      <c r="BJ909" s="6" t="s">
        <v>92</v>
      </c>
      <c r="BK909" s="6" t="s">
        <v>94</v>
      </c>
      <c r="BL909" s="6" t="s">
        <v>94</v>
      </c>
      <c r="BM909" s="6" t="s">
        <v>109</v>
      </c>
      <c r="BN909" s="6" t="s">
        <v>102</v>
      </c>
      <c r="BO909" s="6" t="s">
        <v>78</v>
      </c>
      <c r="BP909" s="6" t="s">
        <v>667</v>
      </c>
      <c r="BQ909" s="6"/>
      <c r="BR909" s="6"/>
      <c r="BS909" s="6"/>
      <c r="BT909" s="6"/>
      <c r="BU909" s="6"/>
      <c r="BV909" s="6"/>
      <c r="BW909" s="6"/>
      <c r="BX909" s="6"/>
      <c r="BY909" s="6"/>
      <c r="BZ909" s="6"/>
      <c r="CA909" s="6"/>
      <c r="CB909" s="6"/>
      <c r="CC909" s="6"/>
      <c r="CD909" s="6"/>
      <c r="CE909" s="6"/>
      <c r="CF909" s="6"/>
      <c r="CG909" s="6"/>
      <c r="CH909" s="6"/>
      <c r="CI909" s="6"/>
      <c r="CJ909" s="6"/>
      <c r="CK909" s="6"/>
      <c r="CL909" s="6"/>
      <c r="CM909" s="6"/>
      <c r="CN909" s="6"/>
      <c r="CO909" s="6"/>
      <c r="CP909" s="6"/>
      <c r="CQ909" s="6"/>
      <c r="CR909" s="6"/>
      <c r="CS909" s="6"/>
      <c r="CT909" s="6"/>
      <c r="CU909" s="6"/>
      <c r="CV909" s="6"/>
      <c r="CW909" s="6"/>
    </row>
    <row r="910" spans="2:101">
      <c r="B910" s="6">
        <v>2355</v>
      </c>
      <c r="C910" s="6" t="s">
        <v>3303</v>
      </c>
      <c r="D910" s="6">
        <v>6</v>
      </c>
      <c r="E910" s="6" t="s">
        <v>68</v>
      </c>
      <c r="F910" s="6" t="s">
        <v>3304</v>
      </c>
      <c r="G910" s="6" t="s">
        <v>3303</v>
      </c>
      <c r="H910" s="6" t="s">
        <v>3305</v>
      </c>
      <c r="I910" s="6">
        <v>2015</v>
      </c>
      <c r="J910" s="6" t="s">
        <v>305</v>
      </c>
      <c r="K910" s="6"/>
      <c r="L910" s="6"/>
      <c r="M910" s="6"/>
      <c r="N910" s="6"/>
      <c r="O910" s="6"/>
      <c r="P910" s="6"/>
      <c r="Q910" s="6"/>
      <c r="R910" s="6"/>
      <c r="S910" s="6"/>
      <c r="T910" s="6"/>
      <c r="U910" s="6"/>
      <c r="V910" s="6"/>
      <c r="W910" s="6" t="s">
        <v>227</v>
      </c>
      <c r="X910" s="6"/>
      <c r="Y910" s="6"/>
      <c r="Z910" s="6"/>
      <c r="AA910" s="6"/>
      <c r="AB910" s="6"/>
      <c r="AC910" s="6" t="s">
        <v>156</v>
      </c>
      <c r="AD910" s="6" t="s">
        <v>3306</v>
      </c>
      <c r="AE910" s="6"/>
      <c r="AF910" s="6"/>
      <c r="AG910" s="6"/>
      <c r="AH910" s="6"/>
      <c r="AI910" s="6" t="s">
        <v>88</v>
      </c>
      <c r="AJ910" s="6"/>
      <c r="AK910" s="6"/>
      <c r="AL910" s="6"/>
      <c r="AM910" s="6"/>
      <c r="AN910" s="6"/>
      <c r="AO910" s="6" t="s">
        <v>128</v>
      </c>
      <c r="AP910" s="6" t="s">
        <v>104</v>
      </c>
      <c r="AQ910" s="6" t="s">
        <v>85</v>
      </c>
      <c r="AR910" s="6" t="s">
        <v>169</v>
      </c>
      <c r="AS910" s="6" t="s">
        <v>87</v>
      </c>
      <c r="AT910" s="6"/>
      <c r="AU910" s="6" t="s">
        <v>88</v>
      </c>
      <c r="AV910" s="6" t="s">
        <v>78</v>
      </c>
      <c r="AW910" s="6" t="s">
        <v>119</v>
      </c>
      <c r="AX910" s="6" t="s">
        <v>87</v>
      </c>
      <c r="AY910" s="6" t="s">
        <v>107</v>
      </c>
      <c r="AZ910" s="6" t="s">
        <v>185</v>
      </c>
      <c r="BA910" s="6" t="s">
        <v>170</v>
      </c>
      <c r="BB910" s="6" t="s">
        <v>665</v>
      </c>
      <c r="BC910" s="6" t="s">
        <v>698</v>
      </c>
      <c r="BD910" s="6" t="s">
        <v>91</v>
      </c>
      <c r="BE910" s="6" t="s">
        <v>92</v>
      </c>
      <c r="BF910" s="6" t="s">
        <v>123</v>
      </c>
      <c r="BG910" s="6" t="s">
        <v>92</v>
      </c>
      <c r="BH910" s="6" t="s">
        <v>92</v>
      </c>
      <c r="BI910" s="6" t="s">
        <v>123</v>
      </c>
      <c r="BJ910" s="6" t="s">
        <v>92</v>
      </c>
      <c r="BK910" s="6" t="s">
        <v>94</v>
      </c>
      <c r="BL910" s="6" t="s">
        <v>94</v>
      </c>
      <c r="BM910" s="6" t="s">
        <v>691</v>
      </c>
      <c r="BN910" s="6" t="s">
        <v>111</v>
      </c>
      <c r="BO910" s="6" t="s">
        <v>78</v>
      </c>
      <c r="BP910" s="6" t="s">
        <v>687</v>
      </c>
      <c r="BQ910" s="6"/>
      <c r="BR910" s="6" t="s">
        <v>3307</v>
      </c>
      <c r="BS910" s="6"/>
      <c r="BT910" s="6"/>
      <c r="BU910" s="6"/>
      <c r="BV910" s="6"/>
      <c r="BW910" s="6"/>
      <c r="BX910" s="6"/>
      <c r="BY910" s="6"/>
      <c r="BZ910" s="6"/>
      <c r="CA910" s="6"/>
      <c r="CB910" s="6"/>
      <c r="CC910" s="6"/>
      <c r="CD910" s="6"/>
      <c r="CE910" s="6"/>
      <c r="CF910" s="6"/>
      <c r="CG910" s="6"/>
      <c r="CH910" s="6"/>
      <c r="CI910" s="6"/>
      <c r="CJ910" s="6"/>
      <c r="CK910" s="6"/>
      <c r="CL910" s="6"/>
      <c r="CM910" s="6"/>
      <c r="CN910" s="6"/>
      <c r="CO910" s="6"/>
      <c r="CP910" s="6"/>
      <c r="CQ910" s="6"/>
      <c r="CR910" s="6"/>
      <c r="CS910" s="6"/>
      <c r="CT910" s="6"/>
      <c r="CU910" s="6"/>
      <c r="CV910" s="6"/>
      <c r="CW910" s="6"/>
    </row>
    <row r="911" spans="2:101" ht="25.5">
      <c r="B911" s="6">
        <v>2365</v>
      </c>
      <c r="C911" s="6" t="s">
        <v>3308</v>
      </c>
      <c r="D911" s="6">
        <v>6</v>
      </c>
      <c r="E911" s="6" t="s">
        <v>68</v>
      </c>
      <c r="F911" s="6" t="s">
        <v>3309</v>
      </c>
      <c r="G911" s="6" t="s">
        <v>3308</v>
      </c>
      <c r="H911" s="6" t="s">
        <v>3310</v>
      </c>
      <c r="I911" s="6">
        <v>2013</v>
      </c>
      <c r="J911" s="6" t="s">
        <v>226</v>
      </c>
      <c r="K911" s="37"/>
      <c r="L911" s="37" t="s">
        <v>245</v>
      </c>
      <c r="M911" s="37"/>
      <c r="N911" s="37"/>
      <c r="O911" s="37"/>
      <c r="P911" s="37"/>
      <c r="Q911" s="37"/>
      <c r="R911" s="37"/>
      <c r="S911" s="37"/>
      <c r="T911" s="37"/>
      <c r="U911" s="37"/>
      <c r="V911" s="37"/>
      <c r="W911" s="37"/>
      <c r="X911" s="37"/>
      <c r="Y911" s="37"/>
      <c r="Z911" s="37"/>
      <c r="AA911" s="37"/>
      <c r="AB911" s="37"/>
      <c r="AC911" s="6" t="s">
        <v>135</v>
      </c>
      <c r="AD911" s="6"/>
      <c r="AE911" s="6"/>
      <c r="AF911" s="6"/>
      <c r="AG911" s="6"/>
      <c r="AH911" s="6"/>
      <c r="AI911" s="6" t="s">
        <v>88</v>
      </c>
      <c r="AJ911" s="6"/>
      <c r="AK911" s="6"/>
      <c r="AL911" s="6"/>
      <c r="AM911" s="6"/>
      <c r="AN911" s="6"/>
      <c r="AO911" s="6" t="s">
        <v>128</v>
      </c>
      <c r="AP911" s="6" t="s">
        <v>104</v>
      </c>
      <c r="AQ911" s="6" t="s">
        <v>102</v>
      </c>
      <c r="AR911" s="6" t="s">
        <v>86</v>
      </c>
      <c r="AS911" s="6" t="s">
        <v>87</v>
      </c>
      <c r="AT911" s="6"/>
      <c r="AU911" s="6" t="s">
        <v>88</v>
      </c>
      <c r="AV911" s="6" t="s">
        <v>78</v>
      </c>
      <c r="AW911" s="6" t="s">
        <v>119</v>
      </c>
      <c r="AX911" s="6" t="s">
        <v>87</v>
      </c>
      <c r="AY911" s="6" t="s">
        <v>107</v>
      </c>
      <c r="AZ911" s="6" t="s">
        <v>89</v>
      </c>
      <c r="BA911" s="6" t="s">
        <v>89</v>
      </c>
      <c r="BB911" s="6" t="s">
        <v>665</v>
      </c>
      <c r="BC911" s="6" t="s">
        <v>659</v>
      </c>
      <c r="BD911" s="6" t="s">
        <v>137</v>
      </c>
      <c r="BE911" s="6" t="s">
        <v>92</v>
      </c>
      <c r="BF911" s="6" t="s">
        <v>92</v>
      </c>
      <c r="BG911" s="6" t="s">
        <v>92</v>
      </c>
      <c r="BH911" s="6" t="s">
        <v>92</v>
      </c>
      <c r="BI911" s="6" t="s">
        <v>92</v>
      </c>
      <c r="BJ911" s="6" t="s">
        <v>92</v>
      </c>
      <c r="BK911" s="6" t="s">
        <v>94</v>
      </c>
      <c r="BL911" s="6" t="s">
        <v>94</v>
      </c>
      <c r="BM911" s="6" t="s">
        <v>691</v>
      </c>
      <c r="BN911" s="6" t="s">
        <v>139</v>
      </c>
      <c r="BO911" s="6" t="s">
        <v>78</v>
      </c>
      <c r="BP911" s="6" t="s">
        <v>687</v>
      </c>
      <c r="BQ911" s="6"/>
      <c r="BR911" s="6"/>
      <c r="BS911" s="6"/>
      <c r="BT911" s="6"/>
      <c r="BU911" s="6"/>
      <c r="BV911" s="6"/>
      <c r="BW911" s="6"/>
      <c r="BX911" s="6"/>
      <c r="BY911" s="6"/>
      <c r="BZ911" s="6"/>
      <c r="CA911" s="6"/>
      <c r="CB911" s="6"/>
      <c r="CC911" s="6"/>
      <c r="CD911" s="6"/>
      <c r="CE911" s="6"/>
      <c r="CF911" s="6"/>
      <c r="CG911" s="6"/>
      <c r="CH911" s="6"/>
      <c r="CI911" s="6"/>
      <c r="CJ911" s="6"/>
      <c r="CK911" s="6"/>
      <c r="CL911" s="6"/>
      <c r="CM911" s="6"/>
      <c r="CN911" s="6"/>
      <c r="CO911" s="6"/>
      <c r="CP911" s="6"/>
      <c r="CQ911" s="6"/>
      <c r="CR911" s="6"/>
      <c r="CS911" s="6"/>
      <c r="CT911" s="6"/>
      <c r="CU911" s="6"/>
      <c r="CV911" s="6"/>
      <c r="CW911" s="6"/>
    </row>
    <row r="912" spans="2:101">
      <c r="B912" s="6">
        <v>2376</v>
      </c>
      <c r="C912" s="6" t="s">
        <v>3311</v>
      </c>
      <c r="D912" s="6">
        <v>6</v>
      </c>
      <c r="E912" s="6" t="s">
        <v>68</v>
      </c>
      <c r="F912" s="6" t="s">
        <v>3312</v>
      </c>
      <c r="G912" s="6" t="s">
        <v>3311</v>
      </c>
      <c r="H912" s="6" t="s">
        <v>3313</v>
      </c>
      <c r="I912" s="6">
        <v>2015</v>
      </c>
      <c r="J912" s="6" t="s">
        <v>543</v>
      </c>
      <c r="K912" s="6"/>
      <c r="L912" s="6"/>
      <c r="M912" s="6"/>
      <c r="N912" s="6"/>
      <c r="O912" s="6"/>
      <c r="P912" s="6"/>
      <c r="Q912" s="6"/>
      <c r="R912" s="6"/>
      <c r="S912" s="6"/>
      <c r="T912" s="6"/>
      <c r="U912" s="6" t="s">
        <v>544</v>
      </c>
      <c r="V912" s="6"/>
      <c r="W912" s="6"/>
      <c r="X912" s="6"/>
      <c r="Y912" s="6"/>
      <c r="Z912" s="6"/>
      <c r="AA912" s="6"/>
      <c r="AB912" s="6"/>
      <c r="AC912" s="6" t="s">
        <v>74</v>
      </c>
      <c r="AD912" s="6"/>
      <c r="AE912" s="6" t="s">
        <v>87</v>
      </c>
      <c r="AF912" s="6" t="s">
        <v>100</v>
      </c>
      <c r="AG912" s="6" t="s">
        <v>101</v>
      </c>
      <c r="AH912" s="6"/>
      <c r="AI912" s="6" t="s">
        <v>87</v>
      </c>
      <c r="AJ912" s="6" t="s">
        <v>116</v>
      </c>
      <c r="AK912" s="6" t="s">
        <v>156</v>
      </c>
      <c r="AL912" s="6" t="s">
        <v>3314</v>
      </c>
      <c r="AM912" s="6"/>
      <c r="AN912" s="6" t="s">
        <v>664</v>
      </c>
      <c r="AO912" s="6" t="s">
        <v>128</v>
      </c>
      <c r="AP912" s="6" t="s">
        <v>83</v>
      </c>
      <c r="AQ912" s="6" t="s">
        <v>176</v>
      </c>
      <c r="AR912" s="6" t="s">
        <v>130</v>
      </c>
      <c r="AS912" s="6" t="s">
        <v>87</v>
      </c>
      <c r="AT912" s="6"/>
      <c r="AU912" s="6" t="s">
        <v>88</v>
      </c>
      <c r="AV912" s="6" t="s">
        <v>78</v>
      </c>
      <c r="AW912" s="6" t="s">
        <v>158</v>
      </c>
      <c r="AX912" s="6" t="s">
        <v>87</v>
      </c>
      <c r="AY912" s="6" t="s">
        <v>107</v>
      </c>
      <c r="AZ912" s="6" t="s">
        <v>89</v>
      </c>
      <c r="BA912" s="6" t="s">
        <v>89</v>
      </c>
      <c r="BB912" s="6" t="s">
        <v>698</v>
      </c>
      <c r="BC912" s="6" t="s">
        <v>230</v>
      </c>
      <c r="BD912" s="6" t="s">
        <v>137</v>
      </c>
      <c r="BE912" s="6" t="s">
        <v>92</v>
      </c>
      <c r="BF912" s="6" t="s">
        <v>93</v>
      </c>
      <c r="BG912" s="6" t="s">
        <v>122</v>
      </c>
      <c r="BH912" s="6" t="s">
        <v>92</v>
      </c>
      <c r="BI912" s="6" t="s">
        <v>123</v>
      </c>
      <c r="BJ912" s="6" t="s">
        <v>93</v>
      </c>
      <c r="BK912" s="6" t="s">
        <v>138</v>
      </c>
      <c r="BL912" s="6" t="s">
        <v>138</v>
      </c>
      <c r="BM912" s="6" t="s">
        <v>691</v>
      </c>
      <c r="BN912" s="6" t="s">
        <v>111</v>
      </c>
      <c r="BO912" s="6" t="s">
        <v>78</v>
      </c>
      <c r="BP912" s="6" t="s">
        <v>687</v>
      </c>
      <c r="BQ912" s="6"/>
      <c r="BR912" s="6"/>
      <c r="BS912" s="6"/>
      <c r="BT912" s="6"/>
      <c r="BU912" s="6"/>
      <c r="BV912" s="6"/>
      <c r="BW912" s="6"/>
      <c r="BX912" s="6"/>
      <c r="BY912" s="6"/>
      <c r="BZ912" s="6"/>
      <c r="CA912" s="6"/>
      <c r="CB912" s="6"/>
      <c r="CC912" s="6"/>
      <c r="CD912" s="6"/>
      <c r="CE912" s="6"/>
      <c r="CF912" s="6"/>
      <c r="CG912" s="6"/>
      <c r="CH912" s="6"/>
      <c r="CI912" s="6"/>
      <c r="CJ912" s="6"/>
      <c r="CK912" s="6"/>
      <c r="CL912" s="6"/>
      <c r="CM912" s="6"/>
      <c r="CN912" s="6"/>
      <c r="CO912" s="6"/>
      <c r="CP912" s="6"/>
      <c r="CQ912" s="6"/>
      <c r="CR912" s="6"/>
      <c r="CS912" s="6"/>
      <c r="CT912" s="6"/>
      <c r="CU912" s="6"/>
      <c r="CV912" s="6"/>
      <c r="CW912" s="6"/>
    </row>
    <row r="913" spans="2:101">
      <c r="B913" s="6">
        <v>2377</v>
      </c>
      <c r="C913" s="6" t="s">
        <v>3315</v>
      </c>
      <c r="D913" s="6">
        <v>6</v>
      </c>
      <c r="E913" s="6" t="s">
        <v>68</v>
      </c>
      <c r="F913" s="6" t="s">
        <v>3316</v>
      </c>
      <c r="G913" s="6" t="s">
        <v>3315</v>
      </c>
      <c r="H913" s="6" t="s">
        <v>3317</v>
      </c>
      <c r="I913" s="6">
        <v>1984</v>
      </c>
      <c r="J913" s="6" t="s">
        <v>95</v>
      </c>
      <c r="K913" s="6"/>
      <c r="L913" s="6"/>
      <c r="M913" s="6"/>
      <c r="N913" s="6"/>
      <c r="O913" s="6"/>
      <c r="P913" s="6"/>
      <c r="Q913" s="6"/>
      <c r="R913" s="6"/>
      <c r="S913" s="6"/>
      <c r="T913" s="6"/>
      <c r="U913" s="6"/>
      <c r="V913" s="6"/>
      <c r="W913" s="6"/>
      <c r="X913" s="6"/>
      <c r="Y913" s="6"/>
      <c r="Z913" s="6"/>
      <c r="AA913" s="6" t="s">
        <v>684</v>
      </c>
      <c r="AB913" s="6"/>
      <c r="AC913" s="6" t="s">
        <v>148</v>
      </c>
      <c r="AD913" s="6"/>
      <c r="AE913" s="6" t="s">
        <v>87</v>
      </c>
      <c r="AF913" s="6" t="s">
        <v>76</v>
      </c>
      <c r="AG913" s="6" t="s">
        <v>77</v>
      </c>
      <c r="AH913" s="6"/>
      <c r="AI913" s="6" t="s">
        <v>87</v>
      </c>
      <c r="AJ913" s="6" t="s">
        <v>116</v>
      </c>
      <c r="AK913" s="6" t="s">
        <v>103</v>
      </c>
      <c r="AL913" s="6"/>
      <c r="AM913" s="6"/>
      <c r="AN913" s="6" t="s">
        <v>705</v>
      </c>
      <c r="AO913" s="6" t="s">
        <v>104</v>
      </c>
      <c r="AP913" s="6" t="s">
        <v>104</v>
      </c>
      <c r="AQ913" s="6" t="s">
        <v>176</v>
      </c>
      <c r="AR913" s="6" t="s">
        <v>130</v>
      </c>
      <c r="AS913" s="6" t="s">
        <v>87</v>
      </c>
      <c r="AT913" s="6"/>
      <c r="AU913" s="6" t="s">
        <v>88</v>
      </c>
      <c r="AV913" s="6" t="s">
        <v>78</v>
      </c>
      <c r="AW913" s="6" t="s">
        <v>158</v>
      </c>
      <c r="AX913" s="6" t="s">
        <v>87</v>
      </c>
      <c r="AY913" s="6" t="s">
        <v>159</v>
      </c>
      <c r="AZ913" s="6" t="s">
        <v>185</v>
      </c>
      <c r="BA913" s="6" t="s">
        <v>89</v>
      </c>
      <c r="BB913" s="6" t="s">
        <v>659</v>
      </c>
      <c r="BC913" s="6" t="s">
        <v>658</v>
      </c>
      <c r="BD913" s="6" t="s">
        <v>137</v>
      </c>
      <c r="BE913" s="6" t="s">
        <v>93</v>
      </c>
      <c r="BF913" s="6" t="s">
        <v>93</v>
      </c>
      <c r="BG913" s="6" t="s">
        <v>93</v>
      </c>
      <c r="BH913" s="6" t="s">
        <v>93</v>
      </c>
      <c r="BI913" s="6" t="s">
        <v>93</v>
      </c>
      <c r="BJ913" s="6" t="s">
        <v>93</v>
      </c>
      <c r="BK913" s="6" t="s">
        <v>138</v>
      </c>
      <c r="BL913" s="6" t="s">
        <v>138</v>
      </c>
      <c r="BM913" s="6" t="s">
        <v>695</v>
      </c>
      <c r="BN913" s="6" t="s">
        <v>139</v>
      </c>
      <c r="BO913" s="6" t="s">
        <v>87</v>
      </c>
      <c r="BP913" s="6"/>
      <c r="BQ913" s="6"/>
      <c r="BR913" s="6"/>
      <c r="BS913" s="6"/>
      <c r="BT913" s="6"/>
      <c r="BU913" s="6"/>
      <c r="BV913" s="6"/>
      <c r="BW913" s="6"/>
      <c r="BX913" s="6"/>
      <c r="BY913" s="6"/>
      <c r="BZ913" s="6"/>
      <c r="CA913" s="6"/>
      <c r="CB913" s="6"/>
      <c r="CC913" s="6"/>
      <c r="CD913" s="6"/>
      <c r="CE913" s="6"/>
      <c r="CF913" s="6"/>
      <c r="CG913" s="6"/>
      <c r="CH913" s="6"/>
      <c r="CI913" s="6"/>
      <c r="CJ913" s="6"/>
      <c r="CK913" s="6"/>
      <c r="CL913" s="6"/>
      <c r="CM913" s="6"/>
      <c r="CN913" s="6"/>
      <c r="CO913" s="6"/>
      <c r="CP913" s="6"/>
      <c r="CQ913" s="6"/>
      <c r="CR913" s="6"/>
      <c r="CS913" s="6"/>
      <c r="CT913" s="6"/>
      <c r="CU913" s="6"/>
      <c r="CV913" s="6"/>
      <c r="CW913" s="6"/>
    </row>
    <row r="914" spans="2:101">
      <c r="B914" s="6">
        <v>2378</v>
      </c>
      <c r="C914" s="6" t="s">
        <v>3318</v>
      </c>
      <c r="D914" s="6">
        <v>6</v>
      </c>
      <c r="E914" s="6" t="s">
        <v>68</v>
      </c>
      <c r="F914" s="6" t="s">
        <v>3319</v>
      </c>
      <c r="G914" s="6" t="s">
        <v>3318</v>
      </c>
      <c r="H914" s="6" t="s">
        <v>3320</v>
      </c>
      <c r="I914" s="6">
        <v>2012</v>
      </c>
      <c r="J914" s="6" t="s">
        <v>709</v>
      </c>
      <c r="K914" s="6" t="s">
        <v>155</v>
      </c>
      <c r="L914" s="6"/>
      <c r="M914" s="6"/>
      <c r="N914" s="6"/>
      <c r="O914" s="6"/>
      <c r="P914" s="6"/>
      <c r="Q914" s="6"/>
      <c r="R914" s="6"/>
      <c r="S914" s="6"/>
      <c r="T914" s="6"/>
      <c r="U914" s="6"/>
      <c r="V914" s="6"/>
      <c r="W914" s="6"/>
      <c r="X914" s="6"/>
      <c r="Y914" s="6"/>
      <c r="Z914" s="6"/>
      <c r="AA914" s="6"/>
      <c r="AB914" s="6"/>
      <c r="AC914" s="6" t="s">
        <v>135</v>
      </c>
      <c r="AD914" s="6"/>
      <c r="AE914" s="6"/>
      <c r="AF914" s="6"/>
      <c r="AG914" s="6"/>
      <c r="AH914" s="6"/>
      <c r="AI914" s="6" t="s">
        <v>88</v>
      </c>
      <c r="AJ914" s="6"/>
      <c r="AK914" s="6"/>
      <c r="AL914" s="6"/>
      <c r="AM914" s="6"/>
      <c r="AN914" s="6"/>
      <c r="AO914" s="6" t="s">
        <v>104</v>
      </c>
      <c r="AP914" s="6" t="s">
        <v>104</v>
      </c>
      <c r="AQ914" s="6" t="s">
        <v>85</v>
      </c>
      <c r="AR914" s="6" t="s">
        <v>130</v>
      </c>
      <c r="AS914" s="6" t="s">
        <v>87</v>
      </c>
      <c r="AT914" s="6"/>
      <c r="AU914" s="6" t="s">
        <v>88</v>
      </c>
      <c r="AV914" s="6" t="s">
        <v>78</v>
      </c>
      <c r="AW914" s="6" t="s">
        <v>102</v>
      </c>
      <c r="AX914" s="6" t="s">
        <v>78</v>
      </c>
      <c r="AY914" s="6" t="s">
        <v>107</v>
      </c>
      <c r="AZ914" s="6" t="s">
        <v>89</v>
      </c>
      <c r="BA914" s="6" t="s">
        <v>89</v>
      </c>
      <c r="BB914" s="6" t="s">
        <v>665</v>
      </c>
      <c r="BC914" s="6" t="s">
        <v>659</v>
      </c>
      <c r="BD914" s="6" t="s">
        <v>137</v>
      </c>
      <c r="BE914" s="6" t="s">
        <v>93</v>
      </c>
      <c r="BF914" s="6" t="s">
        <v>92</v>
      </c>
      <c r="BG914" s="6" t="s">
        <v>92</v>
      </c>
      <c r="BH914" s="6" t="s">
        <v>92</v>
      </c>
      <c r="BI914" s="6" t="s">
        <v>92</v>
      </c>
      <c r="BJ914" s="6" t="s">
        <v>93</v>
      </c>
      <c r="BK914" s="6" t="s">
        <v>94</v>
      </c>
      <c r="BL914" s="6" t="s">
        <v>138</v>
      </c>
      <c r="BM914" s="6" t="s">
        <v>691</v>
      </c>
      <c r="BN914" s="6" t="s">
        <v>125</v>
      </c>
      <c r="BO914" s="6" t="s">
        <v>78</v>
      </c>
      <c r="BP914" s="6" t="s">
        <v>660</v>
      </c>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row>
    <row r="915" spans="2:101">
      <c r="B915" s="6">
        <v>2380</v>
      </c>
      <c r="C915" s="6" t="s">
        <v>3321</v>
      </c>
      <c r="D915" s="6">
        <v>6</v>
      </c>
      <c r="E915" s="6" t="s">
        <v>68</v>
      </c>
      <c r="F915" s="6" t="s">
        <v>3322</v>
      </c>
      <c r="G915" s="6" t="s">
        <v>3323</v>
      </c>
      <c r="H915" s="6" t="s">
        <v>3324</v>
      </c>
      <c r="I915" s="6">
        <v>2014</v>
      </c>
      <c r="J915" s="6" t="s">
        <v>543</v>
      </c>
      <c r="K915" s="6"/>
      <c r="L915" s="6"/>
      <c r="M915" s="6"/>
      <c r="N915" s="6"/>
      <c r="O915" s="6"/>
      <c r="P915" s="6"/>
      <c r="Q915" s="6"/>
      <c r="R915" s="6"/>
      <c r="S915" s="6"/>
      <c r="T915" s="6"/>
      <c r="U915" s="6" t="s">
        <v>879</v>
      </c>
      <c r="V915" s="6"/>
      <c r="W915" s="6"/>
      <c r="X915" s="6"/>
      <c r="Y915" s="6"/>
      <c r="Z915" s="6"/>
      <c r="AA915" s="6"/>
      <c r="AB915" s="6"/>
      <c r="AC915" s="6" t="s">
        <v>135</v>
      </c>
      <c r="AD915" s="6"/>
      <c r="AE915" s="6"/>
      <c r="AF915" s="6"/>
      <c r="AG915" s="6"/>
      <c r="AH915" s="6"/>
      <c r="AI915" s="6" t="s">
        <v>88</v>
      </c>
      <c r="AJ915" s="6"/>
      <c r="AK915" s="6"/>
      <c r="AL915" s="6"/>
      <c r="AM915" s="6"/>
      <c r="AN915" s="6"/>
      <c r="AO915" s="6" t="s">
        <v>84</v>
      </c>
      <c r="AP915" s="6" t="s">
        <v>104</v>
      </c>
      <c r="AQ915" s="6" t="s">
        <v>102</v>
      </c>
      <c r="AR915" s="6" t="s">
        <v>169</v>
      </c>
      <c r="AS915" s="6" t="s">
        <v>87</v>
      </c>
      <c r="AT915" s="6"/>
      <c r="AU915" s="6" t="s">
        <v>88</v>
      </c>
      <c r="AV915" s="6" t="s">
        <v>78</v>
      </c>
      <c r="AW915" s="6" t="s">
        <v>119</v>
      </c>
      <c r="AX915" s="6" t="s">
        <v>78</v>
      </c>
      <c r="AY915" s="6" t="s">
        <v>107</v>
      </c>
      <c r="AZ915" s="6" t="s">
        <v>89</v>
      </c>
      <c r="BA915" s="6" t="s">
        <v>89</v>
      </c>
      <c r="BB915" s="6" t="s">
        <v>698</v>
      </c>
      <c r="BC915" s="6" t="s">
        <v>698</v>
      </c>
      <c r="BD915" s="6" t="s">
        <v>137</v>
      </c>
      <c r="BE915" s="6" t="s">
        <v>93</v>
      </c>
      <c r="BF915" s="6" t="s">
        <v>92</v>
      </c>
      <c r="BG915" s="6" t="s">
        <v>93</v>
      </c>
      <c r="BH915" s="6" t="s">
        <v>93</v>
      </c>
      <c r="BI915" s="6" t="s">
        <v>92</v>
      </c>
      <c r="BJ915" s="6" t="s">
        <v>93</v>
      </c>
      <c r="BK915" s="6" t="s">
        <v>138</v>
      </c>
      <c r="BL915" s="6" t="s">
        <v>138</v>
      </c>
      <c r="BM915" s="6" t="s">
        <v>691</v>
      </c>
      <c r="BN915" s="6" t="s">
        <v>177</v>
      </c>
      <c r="BO915" s="6" t="s">
        <v>78</v>
      </c>
      <c r="BP915" s="6" t="s">
        <v>687</v>
      </c>
      <c r="BQ915" s="6"/>
      <c r="BR915" s="6"/>
      <c r="BS915" s="6"/>
      <c r="BT915" s="6"/>
      <c r="BU915" s="6"/>
      <c r="BV915" s="6"/>
      <c r="BW915" s="6"/>
      <c r="BX915" s="6"/>
      <c r="BY915" s="6"/>
      <c r="BZ915" s="6"/>
      <c r="CA915" s="6"/>
      <c r="CB915" s="6"/>
      <c r="CC915" s="6"/>
      <c r="CD915" s="6"/>
      <c r="CE915" s="6"/>
      <c r="CF915" s="6"/>
      <c r="CG915" s="6"/>
      <c r="CH915" s="6"/>
      <c r="CI915" s="6"/>
      <c r="CJ915" s="6"/>
      <c r="CK915" s="6"/>
      <c r="CL915" s="6"/>
      <c r="CM915" s="6"/>
      <c r="CN915" s="6"/>
      <c r="CO915" s="6"/>
      <c r="CP915" s="6"/>
      <c r="CQ915" s="6"/>
      <c r="CR915" s="6"/>
      <c r="CS915" s="6"/>
      <c r="CT915" s="6"/>
      <c r="CU915" s="6"/>
      <c r="CV915" s="6"/>
      <c r="CW915" s="6"/>
    </row>
    <row r="916" spans="2:101">
      <c r="B916" s="6">
        <v>2382</v>
      </c>
      <c r="C916" s="6" t="s">
        <v>3328</v>
      </c>
      <c r="D916" s="6">
        <v>6</v>
      </c>
      <c r="E916" s="6" t="s">
        <v>68</v>
      </c>
      <c r="F916" s="6" t="s">
        <v>3329</v>
      </c>
      <c r="G916" s="6" t="s">
        <v>3328</v>
      </c>
      <c r="H916" s="6" t="s">
        <v>3330</v>
      </c>
      <c r="I916" s="6">
        <v>2015</v>
      </c>
      <c r="J916" s="6" t="s">
        <v>543</v>
      </c>
      <c r="K916" s="6"/>
      <c r="L916" s="6"/>
      <c r="M916" s="6"/>
      <c r="N916" s="6"/>
      <c r="O916" s="6"/>
      <c r="P916" s="6"/>
      <c r="Q916" s="6"/>
      <c r="R916" s="6"/>
      <c r="S916" s="6"/>
      <c r="T916" s="6"/>
      <c r="U916" s="6" t="s">
        <v>879</v>
      </c>
      <c r="V916" s="6"/>
      <c r="W916" s="6"/>
      <c r="X916" s="6"/>
      <c r="Y916" s="6"/>
      <c r="Z916" s="6"/>
      <c r="AA916" s="6"/>
      <c r="AB916" s="6"/>
      <c r="AC916" s="6" t="s">
        <v>135</v>
      </c>
      <c r="AD916" s="6"/>
      <c r="AE916" s="6"/>
      <c r="AF916" s="6"/>
      <c r="AG916" s="6"/>
      <c r="AH916" s="6"/>
      <c r="AI916" s="6" t="s">
        <v>88</v>
      </c>
      <c r="AJ916" s="6"/>
      <c r="AK916" s="6"/>
      <c r="AL916" s="6"/>
      <c r="AM916" s="6"/>
      <c r="AN916" s="6"/>
      <c r="AO916" s="6" t="s">
        <v>104</v>
      </c>
      <c r="AP916" s="6" t="s">
        <v>104</v>
      </c>
      <c r="AQ916" s="6" t="s">
        <v>85</v>
      </c>
      <c r="AR916" s="6" t="s">
        <v>86</v>
      </c>
      <c r="AS916" s="6" t="s">
        <v>87</v>
      </c>
      <c r="AT916" s="6"/>
      <c r="AU916" s="6" t="s">
        <v>88</v>
      </c>
      <c r="AV916" s="6" t="s">
        <v>78</v>
      </c>
      <c r="AW916" s="6" t="s">
        <v>158</v>
      </c>
      <c r="AX916" s="6" t="s">
        <v>87</v>
      </c>
      <c r="AY916" s="6" t="s">
        <v>107</v>
      </c>
      <c r="AZ916" s="6" t="s">
        <v>170</v>
      </c>
      <c r="BA916" s="6" t="s">
        <v>89</v>
      </c>
      <c r="BB916" s="6" t="s">
        <v>230</v>
      </c>
      <c r="BC916" s="6" t="s">
        <v>773</v>
      </c>
      <c r="BD916" s="6" t="s">
        <v>137</v>
      </c>
      <c r="BE916" s="6" t="s">
        <v>93</v>
      </c>
      <c r="BF916" s="6" t="s">
        <v>92</v>
      </c>
      <c r="BG916" s="6" t="s">
        <v>92</v>
      </c>
      <c r="BH916" s="6" t="s">
        <v>92</v>
      </c>
      <c r="BI916" s="6" t="s">
        <v>123</v>
      </c>
      <c r="BJ916" s="6" t="s">
        <v>93</v>
      </c>
      <c r="BK916" s="6" t="s">
        <v>138</v>
      </c>
      <c r="BL916" s="6" t="s">
        <v>94</v>
      </c>
      <c r="BM916" s="6" t="s">
        <v>691</v>
      </c>
      <c r="BN916" s="6" t="s">
        <v>192</v>
      </c>
      <c r="BO916" s="6" t="s">
        <v>78</v>
      </c>
      <c r="BP916" s="6" t="s">
        <v>687</v>
      </c>
      <c r="BQ916" s="6"/>
      <c r="BR916" s="6"/>
      <c r="BS916" s="6"/>
      <c r="BT916" s="6"/>
      <c r="BU916" s="6"/>
      <c r="BV916" s="6"/>
      <c r="BW916" s="6"/>
      <c r="BX916" s="6"/>
      <c r="BY916" s="6"/>
      <c r="BZ916" s="6"/>
      <c r="CA916" s="6"/>
      <c r="CB916" s="6"/>
      <c r="CC916" s="6"/>
      <c r="CD916" s="6"/>
      <c r="CE916" s="6"/>
      <c r="CF916" s="6"/>
      <c r="CG916" s="6"/>
      <c r="CH916" s="6"/>
      <c r="CI916" s="6"/>
      <c r="CJ916" s="6"/>
      <c r="CK916" s="6"/>
      <c r="CL916" s="6"/>
      <c r="CM916" s="6"/>
      <c r="CN916" s="6"/>
      <c r="CO916" s="6"/>
      <c r="CP916" s="6"/>
      <c r="CQ916" s="6"/>
      <c r="CR916" s="6"/>
      <c r="CS916" s="6"/>
      <c r="CT916" s="6"/>
      <c r="CU916" s="6"/>
      <c r="CV916" s="6"/>
      <c r="CW916" s="6"/>
    </row>
    <row r="917" spans="2:101">
      <c r="B917" s="6">
        <v>2381</v>
      </c>
      <c r="C917" s="6" t="s">
        <v>3325</v>
      </c>
      <c r="D917" s="6">
        <v>6</v>
      </c>
      <c r="E917" s="6" t="s">
        <v>68</v>
      </c>
      <c r="F917" s="6" t="s">
        <v>3326</v>
      </c>
      <c r="G917" s="6" t="s">
        <v>3325</v>
      </c>
      <c r="H917" s="6" t="s">
        <v>3327</v>
      </c>
      <c r="I917" s="6">
        <v>2014</v>
      </c>
      <c r="J917" s="6" t="s">
        <v>543</v>
      </c>
      <c r="K917" s="6"/>
      <c r="L917" s="6"/>
      <c r="M917" s="6"/>
      <c r="N917" s="6"/>
      <c r="O917" s="6"/>
      <c r="P917" s="6"/>
      <c r="Q917" s="6"/>
      <c r="R917" s="6"/>
      <c r="S917" s="6"/>
      <c r="T917" s="6"/>
      <c r="U917" s="6" t="s">
        <v>879</v>
      </c>
      <c r="V917" s="6"/>
      <c r="W917" s="6"/>
      <c r="X917" s="6"/>
      <c r="Y917" s="6"/>
      <c r="Z917" s="6"/>
      <c r="AA917" s="6"/>
      <c r="AB917" s="6"/>
      <c r="AC917" s="6" t="s">
        <v>135</v>
      </c>
      <c r="AD917" s="6"/>
      <c r="AE917" s="6"/>
      <c r="AF917" s="6"/>
      <c r="AG917" s="6"/>
      <c r="AH917" s="6"/>
      <c r="AI917" s="6" t="s">
        <v>88</v>
      </c>
      <c r="AJ917" s="6"/>
      <c r="AK917" s="6"/>
      <c r="AL917" s="6"/>
      <c r="AM917" s="6"/>
      <c r="AN917" s="6"/>
      <c r="AO917" s="6" t="s">
        <v>128</v>
      </c>
      <c r="AP917" s="6" t="s">
        <v>84</v>
      </c>
      <c r="AQ917" s="6" t="s">
        <v>176</v>
      </c>
      <c r="AR917" s="6" t="s">
        <v>105</v>
      </c>
      <c r="AS917" s="6" t="s">
        <v>87</v>
      </c>
      <c r="AT917" s="6"/>
      <c r="AU917" s="6" t="s">
        <v>88</v>
      </c>
      <c r="AV917" s="6" t="s">
        <v>87</v>
      </c>
      <c r="AW917" s="6"/>
      <c r="AX917" s="6" t="s">
        <v>88</v>
      </c>
      <c r="AY917" s="6"/>
      <c r="AZ917" s="6" t="s">
        <v>170</v>
      </c>
      <c r="BA917" s="6" t="s">
        <v>89</v>
      </c>
      <c r="BB917" s="6" t="s">
        <v>773</v>
      </c>
      <c r="BC917" s="6" t="s">
        <v>230</v>
      </c>
      <c r="BD917" s="6" t="s">
        <v>137</v>
      </c>
      <c r="BE917" s="6" t="s">
        <v>92</v>
      </c>
      <c r="BF917" s="6" t="s">
        <v>123</v>
      </c>
      <c r="BG917" s="6" t="s">
        <v>122</v>
      </c>
      <c r="BH917" s="6" t="s">
        <v>122</v>
      </c>
      <c r="BI917" s="6" t="s">
        <v>123</v>
      </c>
      <c r="BJ917" s="6" t="s">
        <v>92</v>
      </c>
      <c r="BK917" s="6" t="s">
        <v>94</v>
      </c>
      <c r="BL917" s="6" t="s">
        <v>124</v>
      </c>
      <c r="BM917" s="6" t="s">
        <v>109</v>
      </c>
      <c r="BN917" s="6" t="s">
        <v>192</v>
      </c>
      <c r="BO917" s="6" t="s">
        <v>78</v>
      </c>
      <c r="BP917" s="6" t="s">
        <v>677</v>
      </c>
      <c r="BQ917" s="6"/>
      <c r="BR917" s="6"/>
      <c r="BS917" s="6"/>
      <c r="BT917" s="6"/>
      <c r="BU917" s="6"/>
      <c r="BV917" s="6"/>
      <c r="BW917" s="6"/>
      <c r="BX917" s="6"/>
      <c r="BY917" s="6"/>
      <c r="BZ917" s="6"/>
      <c r="CA917" s="6"/>
      <c r="CB917" s="6"/>
      <c r="CC917" s="6"/>
      <c r="CD917" s="6"/>
      <c r="CE917" s="6"/>
      <c r="CF917" s="6"/>
      <c r="CG917" s="6"/>
      <c r="CH917" s="6"/>
      <c r="CI917" s="6"/>
      <c r="CJ917" s="6"/>
      <c r="CK917" s="6"/>
      <c r="CL917" s="6"/>
      <c r="CM917" s="6"/>
      <c r="CN917" s="6"/>
      <c r="CO917" s="6"/>
      <c r="CP917" s="6"/>
      <c r="CQ917" s="6"/>
      <c r="CR917" s="6"/>
      <c r="CS917" s="6"/>
      <c r="CT917" s="6"/>
      <c r="CU917" s="6"/>
      <c r="CV917" s="6"/>
      <c r="CW917" s="6"/>
    </row>
    <row r="918" spans="2:101">
      <c r="B918" s="6">
        <v>2383</v>
      </c>
      <c r="C918" s="6" t="s">
        <v>3331</v>
      </c>
      <c r="D918" s="6">
        <v>6</v>
      </c>
      <c r="E918" s="6" t="s">
        <v>68</v>
      </c>
      <c r="F918" s="6" t="s">
        <v>3332</v>
      </c>
      <c r="G918" s="6" t="s">
        <v>3331</v>
      </c>
      <c r="H918" s="6" t="s">
        <v>3333</v>
      </c>
      <c r="I918" s="6">
        <v>2014</v>
      </c>
      <c r="J918" s="6" t="s">
        <v>543</v>
      </c>
      <c r="K918" s="6"/>
      <c r="L918" s="6"/>
      <c r="M918" s="6"/>
      <c r="N918" s="6"/>
      <c r="O918" s="6"/>
      <c r="P918" s="6"/>
      <c r="Q918" s="6"/>
      <c r="R918" s="6"/>
      <c r="S918" s="6"/>
      <c r="T918" s="6"/>
      <c r="U918" s="6" t="s">
        <v>544</v>
      </c>
      <c r="V918" s="6"/>
      <c r="W918" s="6"/>
      <c r="X918" s="6"/>
      <c r="Y918" s="6"/>
      <c r="Z918" s="6"/>
      <c r="AA918" s="6"/>
      <c r="AB918" s="6"/>
      <c r="AC918" s="6" t="s">
        <v>135</v>
      </c>
      <c r="AD918" s="6"/>
      <c r="AE918" s="6"/>
      <c r="AF918" s="6"/>
      <c r="AG918" s="6"/>
      <c r="AH918" s="6"/>
      <c r="AI918" s="6" t="s">
        <v>88</v>
      </c>
      <c r="AJ918" s="6"/>
      <c r="AK918" s="6"/>
      <c r="AL918" s="6"/>
      <c r="AM918" s="6"/>
      <c r="AN918" s="6"/>
      <c r="AO918" s="6" t="s">
        <v>84</v>
      </c>
      <c r="AP918" s="6" t="s">
        <v>104</v>
      </c>
      <c r="AQ918" s="6" t="s">
        <v>196</v>
      </c>
      <c r="AR918" s="6" t="s">
        <v>86</v>
      </c>
      <c r="AS918" s="6" t="s">
        <v>87</v>
      </c>
      <c r="AT918" s="6"/>
      <c r="AU918" s="6" t="s">
        <v>88</v>
      </c>
      <c r="AV918" s="6" t="s">
        <v>78</v>
      </c>
      <c r="AW918" s="6" t="s">
        <v>119</v>
      </c>
      <c r="AX918" s="6" t="s">
        <v>87</v>
      </c>
      <c r="AY918" s="6" t="s">
        <v>107</v>
      </c>
      <c r="AZ918" s="6" t="s">
        <v>89</v>
      </c>
      <c r="BA918" s="6" t="s">
        <v>89</v>
      </c>
      <c r="BB918" s="6" t="s">
        <v>659</v>
      </c>
      <c r="BC918" s="6" t="s">
        <v>665</v>
      </c>
      <c r="BD918" s="6" t="s">
        <v>137</v>
      </c>
      <c r="BE918" s="6" t="s">
        <v>92</v>
      </c>
      <c r="BF918" s="6" t="s">
        <v>92</v>
      </c>
      <c r="BG918" s="6" t="s">
        <v>92</v>
      </c>
      <c r="BH918" s="6" t="s">
        <v>92</v>
      </c>
      <c r="BI918" s="6" t="s">
        <v>123</v>
      </c>
      <c r="BJ918" s="6" t="s">
        <v>93</v>
      </c>
      <c r="BK918" s="6" t="s">
        <v>94</v>
      </c>
      <c r="BL918" s="6" t="s">
        <v>94</v>
      </c>
      <c r="BM918" s="6" t="s">
        <v>109</v>
      </c>
      <c r="BN918" s="6" t="s">
        <v>111</v>
      </c>
      <c r="BO918" s="6" t="s">
        <v>78</v>
      </c>
      <c r="BP918" s="6" t="s">
        <v>677</v>
      </c>
      <c r="BQ918" s="6"/>
      <c r="BR918" s="6" t="s">
        <v>3334</v>
      </c>
      <c r="BS918" s="6"/>
      <c r="BT918" s="6"/>
      <c r="BU918" s="6"/>
      <c r="BV918" s="6"/>
      <c r="BW918" s="6"/>
      <c r="BX918" s="6"/>
      <c r="BY918" s="6"/>
      <c r="BZ918" s="6"/>
      <c r="CA918" s="6"/>
      <c r="CB918" s="6"/>
      <c r="CC918" s="6"/>
      <c r="CD918" s="6"/>
      <c r="CE918" s="6"/>
      <c r="CF918" s="6"/>
      <c r="CG918" s="6"/>
      <c r="CH918" s="6"/>
      <c r="CI918" s="6"/>
      <c r="CJ918" s="6"/>
      <c r="CK918" s="6"/>
      <c r="CL918" s="6"/>
      <c r="CM918" s="6"/>
      <c r="CN918" s="6"/>
      <c r="CO918" s="6"/>
      <c r="CP918" s="6"/>
      <c r="CQ918" s="6"/>
      <c r="CR918" s="6"/>
      <c r="CS918" s="6"/>
      <c r="CT918" s="6"/>
      <c r="CU918" s="6"/>
      <c r="CV918" s="6"/>
      <c r="CW918" s="6"/>
    </row>
    <row r="919" spans="2:101">
      <c r="B919" s="6">
        <v>2384</v>
      </c>
      <c r="C919" s="6" t="s">
        <v>3335</v>
      </c>
      <c r="D919" s="6">
        <v>6</v>
      </c>
      <c r="E919" s="6" t="s">
        <v>68</v>
      </c>
      <c r="F919" s="6" t="s">
        <v>3336</v>
      </c>
      <c r="G919" s="6" t="s">
        <v>3335</v>
      </c>
      <c r="H919" s="6" t="s">
        <v>3337</v>
      </c>
      <c r="I919" s="6">
        <v>2014</v>
      </c>
      <c r="J919" s="6" t="s">
        <v>543</v>
      </c>
      <c r="K919" s="6"/>
      <c r="L919" s="6"/>
      <c r="M919" s="6"/>
      <c r="N919" s="6"/>
      <c r="O919" s="6"/>
      <c r="P919" s="6"/>
      <c r="Q919" s="6"/>
      <c r="R919" s="6"/>
      <c r="S919" s="6"/>
      <c r="T919" s="6"/>
      <c r="U919" s="6" t="s">
        <v>879</v>
      </c>
      <c r="V919" s="6"/>
      <c r="W919" s="6"/>
      <c r="X919" s="6"/>
      <c r="Y919" s="6"/>
      <c r="Z919" s="6"/>
      <c r="AA919" s="6"/>
      <c r="AB919" s="6"/>
      <c r="AC919" s="6" t="s">
        <v>135</v>
      </c>
      <c r="AD919" s="6"/>
      <c r="AE919" s="6"/>
      <c r="AF919" s="6"/>
      <c r="AG919" s="6"/>
      <c r="AH919" s="6"/>
      <c r="AI919" s="6" t="s">
        <v>88</v>
      </c>
      <c r="AJ919" s="6"/>
      <c r="AK919" s="6"/>
      <c r="AL919" s="6"/>
      <c r="AM919" s="6"/>
      <c r="AN919" s="6"/>
      <c r="AO919" s="6" t="s">
        <v>83</v>
      </c>
      <c r="AP919" s="6" t="s">
        <v>104</v>
      </c>
      <c r="AQ919" s="6" t="s">
        <v>196</v>
      </c>
      <c r="AR919" s="6" t="s">
        <v>105</v>
      </c>
      <c r="AS919" s="6" t="s">
        <v>87</v>
      </c>
      <c r="AT919" s="6"/>
      <c r="AU919" s="6" t="s">
        <v>88</v>
      </c>
      <c r="AV919" s="6" t="s">
        <v>78</v>
      </c>
      <c r="AW919" s="6" t="s">
        <v>119</v>
      </c>
      <c r="AX919" s="6" t="s">
        <v>78</v>
      </c>
      <c r="AY919" s="6" t="s">
        <v>107</v>
      </c>
      <c r="AZ919" s="6" t="s">
        <v>89</v>
      </c>
      <c r="BA919" s="6" t="s">
        <v>89</v>
      </c>
      <c r="BB919" s="6" t="s">
        <v>665</v>
      </c>
      <c r="BC919" s="6" t="s">
        <v>665</v>
      </c>
      <c r="BD919" s="6" t="s">
        <v>137</v>
      </c>
      <c r="BE919" s="6" t="s">
        <v>93</v>
      </c>
      <c r="BF919" s="6" t="s">
        <v>93</v>
      </c>
      <c r="BG919" s="6" t="s">
        <v>92</v>
      </c>
      <c r="BH919" s="6" t="s">
        <v>92</v>
      </c>
      <c r="BI919" s="6" t="s">
        <v>123</v>
      </c>
      <c r="BJ919" s="6" t="s">
        <v>92</v>
      </c>
      <c r="BK919" s="6" t="s">
        <v>94</v>
      </c>
      <c r="BL919" s="6" t="s">
        <v>138</v>
      </c>
      <c r="BM919" s="6" t="s">
        <v>691</v>
      </c>
      <c r="BN919" s="6" t="s">
        <v>125</v>
      </c>
      <c r="BO919" s="6" t="s">
        <v>78</v>
      </c>
      <c r="BP919" s="6" t="s">
        <v>687</v>
      </c>
      <c r="BQ919" s="6"/>
      <c r="BR919" s="6"/>
      <c r="BS919" s="6"/>
      <c r="BT919" s="6"/>
      <c r="BU919" s="6"/>
      <c r="BV919" s="6"/>
      <c r="BW919" s="6"/>
      <c r="BX919" s="6"/>
      <c r="BY919" s="6"/>
      <c r="BZ919" s="6"/>
      <c r="CA919" s="6"/>
      <c r="CB919" s="6"/>
      <c r="CC919" s="6"/>
      <c r="CD919" s="6"/>
      <c r="CE919" s="6"/>
      <c r="CF919" s="6"/>
      <c r="CG919" s="6"/>
      <c r="CH919" s="6"/>
      <c r="CI919" s="6"/>
      <c r="CJ919" s="6"/>
      <c r="CK919" s="6"/>
      <c r="CL919" s="6"/>
      <c r="CM919" s="6"/>
      <c r="CN919" s="6"/>
      <c r="CO919" s="6"/>
      <c r="CP919" s="6"/>
      <c r="CQ919" s="6"/>
      <c r="CR919" s="6"/>
      <c r="CS919" s="6"/>
      <c r="CT919" s="6"/>
      <c r="CU919" s="6"/>
      <c r="CV919" s="6"/>
      <c r="CW919" s="6"/>
    </row>
    <row r="920" spans="2:101">
      <c r="B920" s="6">
        <v>2387</v>
      </c>
      <c r="C920" s="6" t="s">
        <v>3344</v>
      </c>
      <c r="D920" s="6">
        <v>6</v>
      </c>
      <c r="E920" s="6" t="s">
        <v>68</v>
      </c>
      <c r="F920" s="6" t="s">
        <v>3345</v>
      </c>
      <c r="G920" s="6" t="s">
        <v>3344</v>
      </c>
      <c r="H920" s="6" t="s">
        <v>3346</v>
      </c>
      <c r="I920" s="6">
        <v>2015</v>
      </c>
      <c r="J920" s="6" t="s">
        <v>543</v>
      </c>
      <c r="K920" s="6"/>
      <c r="L920" s="6"/>
      <c r="M920" s="6"/>
      <c r="N920" s="6"/>
      <c r="O920" s="6"/>
      <c r="P920" s="6"/>
      <c r="Q920" s="6"/>
      <c r="R920" s="6"/>
      <c r="S920" s="6"/>
      <c r="T920" s="6"/>
      <c r="U920" s="6" t="s">
        <v>544</v>
      </c>
      <c r="V920" s="6"/>
      <c r="W920" s="6"/>
      <c r="X920" s="6"/>
      <c r="Y920" s="6"/>
      <c r="Z920" s="6"/>
      <c r="AA920" s="6"/>
      <c r="AB920" s="6"/>
      <c r="AC920" s="6" t="s">
        <v>135</v>
      </c>
      <c r="AD920" s="6"/>
      <c r="AE920" s="6"/>
      <c r="AF920" s="6"/>
      <c r="AG920" s="6"/>
      <c r="AH920" s="6"/>
      <c r="AI920" s="6" t="s">
        <v>88</v>
      </c>
      <c r="AJ920" s="6"/>
      <c r="AK920" s="6"/>
      <c r="AL920" s="6"/>
      <c r="AM920" s="6"/>
      <c r="AN920" s="6"/>
      <c r="AO920" s="6" t="s">
        <v>84</v>
      </c>
      <c r="AP920" s="6" t="s">
        <v>104</v>
      </c>
      <c r="AQ920" s="6" t="s">
        <v>85</v>
      </c>
      <c r="AR920" s="6" t="s">
        <v>105</v>
      </c>
      <c r="AS920" s="6" t="s">
        <v>87</v>
      </c>
      <c r="AT920" s="6"/>
      <c r="AU920" s="6" t="s">
        <v>88</v>
      </c>
      <c r="AV920" s="6" t="s">
        <v>78</v>
      </c>
      <c r="AW920" s="6" t="s">
        <v>158</v>
      </c>
      <c r="AX920" s="6" t="s">
        <v>87</v>
      </c>
      <c r="AY920" s="6" t="s">
        <v>107</v>
      </c>
      <c r="AZ920" s="6" t="s">
        <v>89</v>
      </c>
      <c r="BA920" s="6" t="s">
        <v>89</v>
      </c>
      <c r="BB920" s="6" t="s">
        <v>659</v>
      </c>
      <c r="BC920" s="6" t="s">
        <v>659</v>
      </c>
      <c r="BD920" s="6" t="s">
        <v>137</v>
      </c>
      <c r="BE920" s="6" t="s">
        <v>92</v>
      </c>
      <c r="BF920" s="6" t="s">
        <v>92</v>
      </c>
      <c r="BG920" s="6" t="s">
        <v>92</v>
      </c>
      <c r="BH920" s="6" t="s">
        <v>92</v>
      </c>
      <c r="BI920" s="6" t="s">
        <v>122</v>
      </c>
      <c r="BJ920" s="6" t="s">
        <v>93</v>
      </c>
      <c r="BK920" s="6" t="s">
        <v>138</v>
      </c>
      <c r="BL920" s="6" t="s">
        <v>94</v>
      </c>
      <c r="BM920" s="6" t="s">
        <v>691</v>
      </c>
      <c r="BN920" s="6" t="s">
        <v>192</v>
      </c>
      <c r="BO920" s="6" t="s">
        <v>78</v>
      </c>
      <c r="BP920" s="6" t="s">
        <v>687</v>
      </c>
      <c r="BQ920" s="6"/>
      <c r="BR920" s="6"/>
      <c r="BS920" s="6"/>
      <c r="BT920" s="6"/>
      <c r="BU920" s="6"/>
      <c r="BV920" s="6"/>
      <c r="BW920" s="6"/>
      <c r="BX920" s="6"/>
      <c r="BY920" s="6"/>
      <c r="BZ920" s="6"/>
      <c r="CA920" s="6"/>
      <c r="CB920" s="6"/>
      <c r="CC920" s="6"/>
      <c r="CD920" s="6"/>
      <c r="CE920" s="6"/>
      <c r="CF920" s="6"/>
      <c r="CG920" s="6"/>
      <c r="CH920" s="6"/>
      <c r="CI920" s="6"/>
      <c r="CJ920" s="6"/>
      <c r="CK920" s="6"/>
      <c r="CL920" s="6"/>
      <c r="CM920" s="6"/>
      <c r="CN920" s="6"/>
      <c r="CO920" s="6"/>
      <c r="CP920" s="6"/>
      <c r="CQ920" s="6"/>
      <c r="CR920" s="6"/>
      <c r="CS920" s="6"/>
      <c r="CT920" s="6"/>
      <c r="CU920" s="6"/>
      <c r="CV920" s="6"/>
      <c r="CW920" s="6"/>
    </row>
    <row r="921" spans="2:101">
      <c r="B921" s="6">
        <v>2386</v>
      </c>
      <c r="C921" s="6" t="s">
        <v>3341</v>
      </c>
      <c r="D921" s="6">
        <v>6</v>
      </c>
      <c r="E921" s="6" t="s">
        <v>68</v>
      </c>
      <c r="F921" s="6" t="s">
        <v>3342</v>
      </c>
      <c r="G921" s="6" t="s">
        <v>3341</v>
      </c>
      <c r="H921" s="6" t="s">
        <v>3343</v>
      </c>
      <c r="I921" s="6">
        <v>2014</v>
      </c>
      <c r="J921" s="6" t="s">
        <v>543</v>
      </c>
      <c r="K921" s="6"/>
      <c r="L921" s="6"/>
      <c r="M921" s="6"/>
      <c r="N921" s="6"/>
      <c r="O921" s="6"/>
      <c r="P921" s="6"/>
      <c r="Q921" s="6"/>
      <c r="R921" s="6"/>
      <c r="S921" s="6"/>
      <c r="T921" s="6"/>
      <c r="U921" s="6" t="s">
        <v>544</v>
      </c>
      <c r="V921" s="6"/>
      <c r="W921" s="6"/>
      <c r="X921" s="6"/>
      <c r="Y921" s="6"/>
      <c r="Z921" s="6"/>
      <c r="AA921" s="6"/>
      <c r="AB921" s="6"/>
      <c r="AC921" s="6" t="s">
        <v>135</v>
      </c>
      <c r="AD921" s="6"/>
      <c r="AE921" s="6"/>
      <c r="AF921" s="6"/>
      <c r="AG921" s="6"/>
      <c r="AH921" s="6"/>
      <c r="AI921" s="6" t="s">
        <v>88</v>
      </c>
      <c r="AJ921" s="6"/>
      <c r="AK921" s="6"/>
      <c r="AL921" s="6"/>
      <c r="AM921" s="6"/>
      <c r="AN921" s="6"/>
      <c r="AO921" s="6" t="s">
        <v>128</v>
      </c>
      <c r="AP921" s="6" t="s">
        <v>104</v>
      </c>
      <c r="AQ921" s="6" t="s">
        <v>85</v>
      </c>
      <c r="AR921" s="6" t="s">
        <v>105</v>
      </c>
      <c r="AS921" s="6" t="s">
        <v>87</v>
      </c>
      <c r="AT921" s="6"/>
      <c r="AU921" s="6" t="s">
        <v>88</v>
      </c>
      <c r="AV921" s="6" t="s">
        <v>78</v>
      </c>
      <c r="AW921" s="6" t="s">
        <v>119</v>
      </c>
      <c r="AX921" s="6" t="s">
        <v>87</v>
      </c>
      <c r="AY921" s="6" t="s">
        <v>107</v>
      </c>
      <c r="AZ921" s="6" t="s">
        <v>89</v>
      </c>
      <c r="BA921" s="6" t="s">
        <v>89</v>
      </c>
      <c r="BB921" s="6" t="s">
        <v>659</v>
      </c>
      <c r="BC921" s="6" t="s">
        <v>665</v>
      </c>
      <c r="BD921" s="6" t="s">
        <v>137</v>
      </c>
      <c r="BE921" s="6" t="s">
        <v>93</v>
      </c>
      <c r="BF921" s="6" t="s">
        <v>93</v>
      </c>
      <c r="BG921" s="6" t="s">
        <v>93</v>
      </c>
      <c r="BH921" s="6" t="s">
        <v>93</v>
      </c>
      <c r="BI921" s="6" t="s">
        <v>123</v>
      </c>
      <c r="BJ921" s="6" t="s">
        <v>93</v>
      </c>
      <c r="BK921" s="6" t="s">
        <v>138</v>
      </c>
      <c r="BL921" s="6" t="s">
        <v>138</v>
      </c>
      <c r="BM921" s="6" t="s">
        <v>691</v>
      </c>
      <c r="BN921" s="6" t="s">
        <v>177</v>
      </c>
      <c r="BO921" s="6" t="s">
        <v>78</v>
      </c>
      <c r="BP921" s="6" t="s">
        <v>687</v>
      </c>
      <c r="BQ921" s="6"/>
      <c r="BR921" s="6"/>
      <c r="BS921" s="6"/>
      <c r="BT921" s="6"/>
      <c r="BU921" s="6"/>
      <c r="BV921" s="6"/>
      <c r="BW921" s="6"/>
      <c r="BX921" s="6"/>
      <c r="BY921" s="6"/>
      <c r="BZ921" s="6"/>
      <c r="CA921" s="6"/>
      <c r="CB921" s="6"/>
      <c r="CC921" s="6"/>
      <c r="CD921" s="6"/>
      <c r="CE921" s="6"/>
      <c r="CF921" s="6"/>
      <c r="CG921" s="6"/>
      <c r="CH921" s="6"/>
      <c r="CI921" s="6"/>
      <c r="CJ921" s="6"/>
      <c r="CK921" s="6"/>
      <c r="CL921" s="6"/>
      <c r="CM921" s="6"/>
      <c r="CN921" s="6"/>
      <c r="CO921" s="6"/>
      <c r="CP921" s="6"/>
      <c r="CQ921" s="6"/>
      <c r="CR921" s="6"/>
      <c r="CS921" s="6"/>
      <c r="CT921" s="6"/>
      <c r="CU921" s="6"/>
      <c r="CV921" s="6"/>
      <c r="CW921" s="6"/>
    </row>
    <row r="922" spans="2:101">
      <c r="B922" s="6">
        <v>2385</v>
      </c>
      <c r="C922" s="6" t="s">
        <v>3338</v>
      </c>
      <c r="D922" s="6">
        <v>6</v>
      </c>
      <c r="E922" s="6" t="s">
        <v>68</v>
      </c>
      <c r="F922" s="6" t="s">
        <v>3339</v>
      </c>
      <c r="G922" s="6" t="s">
        <v>3338</v>
      </c>
      <c r="H922" s="6" t="s">
        <v>3340</v>
      </c>
      <c r="I922" s="6">
        <v>2014</v>
      </c>
      <c r="J922" s="6" t="s">
        <v>543</v>
      </c>
      <c r="K922" s="6"/>
      <c r="L922" s="6"/>
      <c r="M922" s="6"/>
      <c r="N922" s="6"/>
      <c r="O922" s="6"/>
      <c r="P922" s="6"/>
      <c r="Q922" s="6"/>
      <c r="R922" s="6"/>
      <c r="S922" s="6"/>
      <c r="T922" s="6"/>
      <c r="U922" s="6" t="s">
        <v>879</v>
      </c>
      <c r="V922" s="6"/>
      <c r="W922" s="6"/>
      <c r="X922" s="6"/>
      <c r="Y922" s="6"/>
      <c r="Z922" s="6"/>
      <c r="AA922" s="6"/>
      <c r="AB922" s="6"/>
      <c r="AC922" s="6" t="s">
        <v>135</v>
      </c>
      <c r="AD922" s="6"/>
      <c r="AE922" s="6"/>
      <c r="AF922" s="6"/>
      <c r="AG922" s="6"/>
      <c r="AH922" s="6"/>
      <c r="AI922" s="6" t="s">
        <v>88</v>
      </c>
      <c r="AJ922" s="6"/>
      <c r="AK922" s="6"/>
      <c r="AL922" s="6"/>
      <c r="AM922" s="6"/>
      <c r="AN922" s="6"/>
      <c r="AO922" s="6" t="s">
        <v>83</v>
      </c>
      <c r="AP922" s="6" t="s">
        <v>104</v>
      </c>
      <c r="AQ922" s="6" t="s">
        <v>85</v>
      </c>
      <c r="AR922" s="6" t="s">
        <v>86</v>
      </c>
      <c r="AS922" s="6" t="s">
        <v>87</v>
      </c>
      <c r="AT922" s="6"/>
      <c r="AU922" s="6" t="s">
        <v>88</v>
      </c>
      <c r="AV922" s="6" t="s">
        <v>87</v>
      </c>
      <c r="AW922" s="6"/>
      <c r="AX922" s="6" t="s">
        <v>88</v>
      </c>
      <c r="AY922" s="6"/>
      <c r="AZ922" s="6" t="s">
        <v>89</v>
      </c>
      <c r="BA922" s="6" t="s">
        <v>89</v>
      </c>
      <c r="BB922" s="6" t="s">
        <v>665</v>
      </c>
      <c r="BC922" s="6" t="s">
        <v>659</v>
      </c>
      <c r="BD922" s="6" t="s">
        <v>137</v>
      </c>
      <c r="BE922" s="6" t="s">
        <v>92</v>
      </c>
      <c r="BF922" s="6" t="s">
        <v>92</v>
      </c>
      <c r="BG922" s="6" t="s">
        <v>92</v>
      </c>
      <c r="BH922" s="6" t="s">
        <v>92</v>
      </c>
      <c r="BI922" s="6" t="s">
        <v>123</v>
      </c>
      <c r="BJ922" s="6" t="s">
        <v>93</v>
      </c>
      <c r="BK922" s="6" t="s">
        <v>138</v>
      </c>
      <c r="BL922" s="6" t="s">
        <v>138</v>
      </c>
      <c r="BM922" s="6" t="s">
        <v>109</v>
      </c>
      <c r="BN922" s="6" t="s">
        <v>102</v>
      </c>
      <c r="BO922" s="6" t="s">
        <v>78</v>
      </c>
      <c r="BP922" s="6" t="s">
        <v>660</v>
      </c>
      <c r="BQ922" s="6"/>
      <c r="BR922" s="6"/>
      <c r="BS922" s="6"/>
      <c r="BT922" s="6"/>
      <c r="BU922" s="6"/>
      <c r="BV922" s="6"/>
      <c r="BW922" s="6"/>
      <c r="BX922" s="6"/>
      <c r="BY922" s="6"/>
      <c r="BZ922" s="6"/>
      <c r="CA922" s="6"/>
      <c r="CB922" s="6"/>
      <c r="CC922" s="6"/>
      <c r="CD922" s="6"/>
      <c r="CE922" s="6"/>
      <c r="CF922" s="6"/>
      <c r="CG922" s="6"/>
      <c r="CH922" s="6"/>
      <c r="CI922" s="6"/>
      <c r="CJ922" s="6"/>
      <c r="CK922" s="6"/>
      <c r="CL922" s="6"/>
      <c r="CM922" s="6"/>
      <c r="CN922" s="6"/>
      <c r="CO922" s="6"/>
      <c r="CP922" s="6"/>
      <c r="CQ922" s="6"/>
      <c r="CR922" s="6"/>
      <c r="CS922" s="6"/>
      <c r="CT922" s="6"/>
      <c r="CU922" s="6"/>
      <c r="CV922" s="6"/>
      <c r="CW922" s="6"/>
    </row>
    <row r="923" spans="2:101">
      <c r="B923" s="6">
        <v>2388</v>
      </c>
      <c r="C923" s="6" t="s">
        <v>3347</v>
      </c>
      <c r="D923" s="6">
        <v>6</v>
      </c>
      <c r="E923" s="6" t="s">
        <v>68</v>
      </c>
      <c r="F923" s="6" t="s">
        <v>3348</v>
      </c>
      <c r="G923" s="6" t="s">
        <v>3347</v>
      </c>
      <c r="H923" s="6" t="s">
        <v>3349</v>
      </c>
      <c r="I923" s="6">
        <v>2016</v>
      </c>
      <c r="J923" s="6" t="s">
        <v>543</v>
      </c>
      <c r="K923" s="6"/>
      <c r="L923" s="6"/>
      <c r="M923" s="6"/>
      <c r="N923" s="6"/>
      <c r="O923" s="6"/>
      <c r="P923" s="6"/>
      <c r="Q923" s="6"/>
      <c r="R923" s="6"/>
      <c r="S923" s="6"/>
      <c r="T923" s="6"/>
      <c r="U923" s="6" t="s">
        <v>544</v>
      </c>
      <c r="V923" s="6"/>
      <c r="W923" s="6"/>
      <c r="X923" s="6"/>
      <c r="Y923" s="6"/>
      <c r="Z923" s="6"/>
      <c r="AA923" s="6"/>
      <c r="AB923" s="6"/>
      <c r="AC923" s="6" t="s">
        <v>135</v>
      </c>
      <c r="AD923" s="6"/>
      <c r="AE923" s="6"/>
      <c r="AF923" s="6"/>
      <c r="AG923" s="6"/>
      <c r="AH923" s="6"/>
      <c r="AI923" s="6" t="s">
        <v>88</v>
      </c>
      <c r="AJ923" s="6"/>
      <c r="AK923" s="6"/>
      <c r="AL923" s="6"/>
      <c r="AM923" s="6"/>
      <c r="AN923" s="6"/>
      <c r="AO923" s="6" t="s">
        <v>128</v>
      </c>
      <c r="AP923" s="6" t="s">
        <v>104</v>
      </c>
      <c r="AQ923" s="6" t="s">
        <v>118</v>
      </c>
      <c r="AR923" s="6" t="s">
        <v>86</v>
      </c>
      <c r="AS923" s="6" t="s">
        <v>87</v>
      </c>
      <c r="AT923" s="6"/>
      <c r="AU923" s="6" t="s">
        <v>88</v>
      </c>
      <c r="AV923" s="6" t="s">
        <v>78</v>
      </c>
      <c r="AW923" s="6" t="s">
        <v>158</v>
      </c>
      <c r="AX923" s="6" t="s">
        <v>87</v>
      </c>
      <c r="AY923" s="6" t="s">
        <v>107</v>
      </c>
      <c r="AZ923" s="6" t="s">
        <v>89</v>
      </c>
      <c r="BA923" s="6" t="s">
        <v>89</v>
      </c>
      <c r="BB923" s="6" t="s">
        <v>230</v>
      </c>
      <c r="BC923" s="6" t="s">
        <v>230</v>
      </c>
      <c r="BD923" s="6" t="s">
        <v>137</v>
      </c>
      <c r="BE923" s="6" t="s">
        <v>92</v>
      </c>
      <c r="BF923" s="6" t="s">
        <v>123</v>
      </c>
      <c r="BG923" s="6" t="s">
        <v>92</v>
      </c>
      <c r="BH923" s="6" t="s">
        <v>92</v>
      </c>
      <c r="BI923" s="6" t="s">
        <v>122</v>
      </c>
      <c r="BJ923" s="6" t="s">
        <v>92</v>
      </c>
      <c r="BK923" s="6" t="s">
        <v>138</v>
      </c>
      <c r="BL923" s="6" t="s">
        <v>138</v>
      </c>
      <c r="BM923" s="6" t="s">
        <v>109</v>
      </c>
      <c r="BN923" s="6" t="s">
        <v>192</v>
      </c>
      <c r="BO923" s="6" t="s">
        <v>87</v>
      </c>
      <c r="BP923" s="6"/>
      <c r="BQ923" s="6"/>
      <c r="BR923" s="6"/>
      <c r="BS923" s="6"/>
      <c r="BT923" s="6"/>
      <c r="BU923" s="6"/>
      <c r="BV923" s="6"/>
      <c r="BW923" s="6"/>
      <c r="BX923" s="6"/>
      <c r="BY923" s="6"/>
      <c r="BZ923" s="6"/>
      <c r="CA923" s="6"/>
      <c r="CB923" s="6"/>
      <c r="CC923" s="6"/>
      <c r="CD923" s="6"/>
      <c r="CE923" s="6"/>
      <c r="CF923" s="6"/>
      <c r="CG923" s="6"/>
      <c r="CH923" s="6"/>
      <c r="CI923" s="6"/>
      <c r="CJ923" s="6"/>
      <c r="CK923" s="6"/>
      <c r="CL923" s="6"/>
      <c r="CM923" s="6"/>
      <c r="CN923" s="6"/>
      <c r="CO923" s="6"/>
      <c r="CP923" s="6"/>
      <c r="CQ923" s="6"/>
      <c r="CR923" s="6"/>
      <c r="CS923" s="6"/>
      <c r="CT923" s="6"/>
      <c r="CU923" s="6"/>
      <c r="CV923" s="6"/>
      <c r="CW923" s="6"/>
    </row>
    <row r="924" spans="2:101">
      <c r="B924" s="6">
        <v>2389</v>
      </c>
      <c r="C924" s="6" t="s">
        <v>3350</v>
      </c>
      <c r="D924" s="6">
        <v>6</v>
      </c>
      <c r="E924" s="6" t="s">
        <v>68</v>
      </c>
      <c r="F924" s="6" t="s">
        <v>3351</v>
      </c>
      <c r="G924" s="6" t="s">
        <v>3350</v>
      </c>
      <c r="H924" s="6" t="s">
        <v>3352</v>
      </c>
      <c r="I924" s="6">
        <v>2015</v>
      </c>
      <c r="J924" s="6" t="s">
        <v>543</v>
      </c>
      <c r="K924" s="6"/>
      <c r="L924" s="6"/>
      <c r="M924" s="6"/>
      <c r="N924" s="6"/>
      <c r="O924" s="6"/>
      <c r="P924" s="6"/>
      <c r="Q924" s="6"/>
      <c r="R924" s="6"/>
      <c r="S924" s="6"/>
      <c r="T924" s="6"/>
      <c r="U924" s="6" t="s">
        <v>544</v>
      </c>
      <c r="V924" s="6"/>
      <c r="W924" s="6"/>
      <c r="X924" s="6"/>
      <c r="Y924" s="6"/>
      <c r="Z924" s="6"/>
      <c r="AA924" s="6"/>
      <c r="AB924" s="6"/>
      <c r="AC924" s="6" t="s">
        <v>135</v>
      </c>
      <c r="AD924" s="6"/>
      <c r="AE924" s="6"/>
      <c r="AF924" s="6"/>
      <c r="AG924" s="6"/>
      <c r="AH924" s="6"/>
      <c r="AI924" s="6" t="s">
        <v>88</v>
      </c>
      <c r="AJ924" s="6"/>
      <c r="AK924" s="6"/>
      <c r="AL924" s="6"/>
      <c r="AM924" s="6"/>
      <c r="AN924" s="6"/>
      <c r="AO924" s="6" t="s">
        <v>83</v>
      </c>
      <c r="AP924" s="6" t="s">
        <v>104</v>
      </c>
      <c r="AQ924" s="6" t="s">
        <v>85</v>
      </c>
      <c r="AR924" s="6" t="s">
        <v>86</v>
      </c>
      <c r="AS924" s="6" t="s">
        <v>87</v>
      </c>
      <c r="AT924" s="6"/>
      <c r="AU924" s="6" t="s">
        <v>88</v>
      </c>
      <c r="AV924" s="6" t="s">
        <v>78</v>
      </c>
      <c r="AW924" s="6" t="s">
        <v>119</v>
      </c>
      <c r="AX924" s="6" t="s">
        <v>87</v>
      </c>
      <c r="AY924" s="6" t="s">
        <v>107</v>
      </c>
      <c r="AZ924" s="6" t="s">
        <v>89</v>
      </c>
      <c r="BA924" s="6" t="s">
        <v>89</v>
      </c>
      <c r="BB924" s="6" t="s">
        <v>665</v>
      </c>
      <c r="BC924" s="6" t="s">
        <v>230</v>
      </c>
      <c r="BD924" s="6" t="s">
        <v>137</v>
      </c>
      <c r="BE924" s="6" t="s">
        <v>92</v>
      </c>
      <c r="BF924" s="6" t="s">
        <v>93</v>
      </c>
      <c r="BG924" s="6" t="s">
        <v>92</v>
      </c>
      <c r="BH924" s="6" t="s">
        <v>92</v>
      </c>
      <c r="BI924" s="6" t="s">
        <v>122</v>
      </c>
      <c r="BJ924" s="6" t="s">
        <v>92</v>
      </c>
      <c r="BK924" s="6" t="s">
        <v>94</v>
      </c>
      <c r="BL924" s="6" t="s">
        <v>94</v>
      </c>
      <c r="BM924" s="6" t="s">
        <v>691</v>
      </c>
      <c r="BN924" s="6" t="s">
        <v>192</v>
      </c>
      <c r="BO924" s="6" t="s">
        <v>78</v>
      </c>
      <c r="BP924" s="6" t="s">
        <v>687</v>
      </c>
      <c r="BQ924" s="6"/>
      <c r="BR924" s="6"/>
      <c r="BS924" s="6"/>
      <c r="BT924" s="6"/>
      <c r="BU924" s="6"/>
      <c r="BV924" s="6"/>
      <c r="BW924" s="6"/>
      <c r="BX924" s="6"/>
      <c r="BY924" s="6"/>
      <c r="BZ924" s="6"/>
      <c r="CA924" s="6"/>
      <c r="CB924" s="6"/>
      <c r="CC924" s="6"/>
      <c r="CD924" s="6"/>
      <c r="CE924" s="6"/>
      <c r="CF924" s="6"/>
      <c r="CG924" s="6"/>
      <c r="CH924" s="6"/>
      <c r="CI924" s="6"/>
      <c r="CJ924" s="6"/>
      <c r="CK924" s="6"/>
      <c r="CL924" s="6"/>
      <c r="CM924" s="6"/>
      <c r="CN924" s="6"/>
      <c r="CO924" s="6"/>
      <c r="CP924" s="6"/>
      <c r="CQ924" s="6"/>
      <c r="CR924" s="6"/>
      <c r="CS924" s="6"/>
      <c r="CT924" s="6"/>
      <c r="CU924" s="6"/>
      <c r="CV924" s="6"/>
      <c r="CW924" s="6"/>
    </row>
    <row r="925" spans="2:101">
      <c r="B925" s="6">
        <v>2390</v>
      </c>
      <c r="C925" s="6" t="s">
        <v>3353</v>
      </c>
      <c r="D925" s="6">
        <v>6</v>
      </c>
      <c r="E925" s="6" t="s">
        <v>68</v>
      </c>
      <c r="F925" s="6" t="s">
        <v>3354</v>
      </c>
      <c r="G925" s="6" t="s">
        <v>3353</v>
      </c>
      <c r="H925" s="6" t="s">
        <v>3355</v>
      </c>
      <c r="I925" s="6">
        <v>2016</v>
      </c>
      <c r="J925" s="6" t="s">
        <v>543</v>
      </c>
      <c r="K925" s="6"/>
      <c r="L925" s="6"/>
      <c r="M925" s="6"/>
      <c r="N925" s="6"/>
      <c r="O925" s="6"/>
      <c r="P925" s="6"/>
      <c r="Q925" s="6"/>
      <c r="R925" s="6"/>
      <c r="S925" s="6"/>
      <c r="T925" s="6"/>
      <c r="U925" s="6" t="s">
        <v>879</v>
      </c>
      <c r="V925" s="6"/>
      <c r="W925" s="6"/>
      <c r="X925" s="6"/>
      <c r="Y925" s="6"/>
      <c r="Z925" s="6"/>
      <c r="AA925" s="6"/>
      <c r="AB925" s="6"/>
      <c r="AC925" s="6" t="s">
        <v>135</v>
      </c>
      <c r="AD925" s="6"/>
      <c r="AE925" s="6"/>
      <c r="AF925" s="6"/>
      <c r="AG925" s="6"/>
      <c r="AH925" s="6"/>
      <c r="AI925" s="6" t="s">
        <v>88</v>
      </c>
      <c r="AJ925" s="6"/>
      <c r="AK925" s="6"/>
      <c r="AL925" s="6"/>
      <c r="AM925" s="6"/>
      <c r="AN925" s="6"/>
      <c r="AO925" s="6" t="s">
        <v>128</v>
      </c>
      <c r="AP925" s="6" t="s">
        <v>84</v>
      </c>
      <c r="AQ925" s="6" t="s">
        <v>176</v>
      </c>
      <c r="AR925" s="6" t="s">
        <v>130</v>
      </c>
      <c r="AS925" s="6" t="s">
        <v>87</v>
      </c>
      <c r="AT925" s="6"/>
      <c r="AU925" s="6" t="s">
        <v>88</v>
      </c>
      <c r="AV925" s="6" t="s">
        <v>78</v>
      </c>
      <c r="AW925" s="6" t="s">
        <v>106</v>
      </c>
      <c r="AX925" s="6" t="s">
        <v>87</v>
      </c>
      <c r="AY925" s="6" t="s">
        <v>107</v>
      </c>
      <c r="AZ925" s="6" t="s">
        <v>89</v>
      </c>
      <c r="BA925" s="6" t="s">
        <v>89</v>
      </c>
      <c r="BB925" s="6" t="s">
        <v>665</v>
      </c>
      <c r="BC925" s="6" t="s">
        <v>659</v>
      </c>
      <c r="BD925" s="6" t="s">
        <v>137</v>
      </c>
      <c r="BE925" s="6" t="s">
        <v>123</v>
      </c>
      <c r="BF925" s="6" t="s">
        <v>123</v>
      </c>
      <c r="BG925" s="6" t="s">
        <v>123</v>
      </c>
      <c r="BH925" s="6" t="s">
        <v>92</v>
      </c>
      <c r="BI925" s="6" t="s">
        <v>191</v>
      </c>
      <c r="BJ925" s="6" t="s">
        <v>93</v>
      </c>
      <c r="BK925" s="6" t="s">
        <v>138</v>
      </c>
      <c r="BL925" s="6" t="s">
        <v>94</v>
      </c>
      <c r="BM925" s="6" t="s">
        <v>691</v>
      </c>
      <c r="BN925" s="6" t="s">
        <v>192</v>
      </c>
      <c r="BO925" s="6" t="s">
        <v>78</v>
      </c>
      <c r="BP925" s="6" t="s">
        <v>660</v>
      </c>
      <c r="BQ925" s="6"/>
      <c r="BR925" s="6"/>
      <c r="BS925" s="6"/>
      <c r="BT925" s="6"/>
      <c r="BU925" s="6"/>
      <c r="BV925" s="6"/>
      <c r="BW925" s="6"/>
      <c r="BX925" s="6"/>
      <c r="BY925" s="6"/>
      <c r="BZ925" s="6"/>
      <c r="CA925" s="6"/>
      <c r="CB925" s="6"/>
      <c r="CC925" s="6"/>
      <c r="CD925" s="6"/>
      <c r="CE925" s="6"/>
      <c r="CF925" s="6"/>
      <c r="CG925" s="6"/>
      <c r="CH925" s="6"/>
      <c r="CI925" s="6"/>
      <c r="CJ925" s="6"/>
      <c r="CK925" s="6"/>
      <c r="CL925" s="6"/>
      <c r="CM925" s="6"/>
      <c r="CN925" s="6"/>
      <c r="CO925" s="6"/>
      <c r="CP925" s="6"/>
      <c r="CQ925" s="6"/>
      <c r="CR925" s="6"/>
      <c r="CS925" s="6"/>
      <c r="CT925" s="6"/>
      <c r="CU925" s="6"/>
      <c r="CV925" s="6"/>
      <c r="CW925" s="6"/>
    </row>
    <row r="926" spans="2:101">
      <c r="B926" s="6">
        <v>2391</v>
      </c>
      <c r="C926" s="6" t="s">
        <v>3356</v>
      </c>
      <c r="D926" s="6">
        <v>6</v>
      </c>
      <c r="E926" s="6" t="s">
        <v>68</v>
      </c>
      <c r="F926" s="6" t="s">
        <v>3357</v>
      </c>
      <c r="G926" s="6" t="s">
        <v>3356</v>
      </c>
      <c r="H926" s="6" t="s">
        <v>1420</v>
      </c>
      <c r="I926" s="6">
        <v>2014</v>
      </c>
      <c r="J926" s="6" t="s">
        <v>543</v>
      </c>
      <c r="K926" s="6"/>
      <c r="L926" s="6"/>
      <c r="M926" s="6"/>
      <c r="N926" s="6"/>
      <c r="O926" s="6"/>
      <c r="P926" s="6"/>
      <c r="Q926" s="6"/>
      <c r="R926" s="6"/>
      <c r="S926" s="6"/>
      <c r="T926" s="6"/>
      <c r="U926" s="6" t="s">
        <v>544</v>
      </c>
      <c r="V926" s="6"/>
      <c r="W926" s="6"/>
      <c r="X926" s="6"/>
      <c r="Y926" s="6"/>
      <c r="Z926" s="6"/>
      <c r="AA926" s="6"/>
      <c r="AB926" s="6"/>
      <c r="AC926" s="6" t="s">
        <v>74</v>
      </c>
      <c r="AD926" s="6"/>
      <c r="AE926" s="6" t="s">
        <v>87</v>
      </c>
      <c r="AF926" s="6" t="s">
        <v>100</v>
      </c>
      <c r="AG926" s="6" t="s">
        <v>467</v>
      </c>
      <c r="AH926" s="6"/>
      <c r="AI926" s="6" t="s">
        <v>87</v>
      </c>
      <c r="AJ926" s="6" t="s">
        <v>116</v>
      </c>
      <c r="AK926" s="6" t="s">
        <v>156</v>
      </c>
      <c r="AL926" s="6"/>
      <c r="AM926" s="6"/>
      <c r="AN926" s="6" t="s">
        <v>657</v>
      </c>
      <c r="AO926" s="6" t="s">
        <v>136</v>
      </c>
      <c r="AP926" s="6" t="s">
        <v>104</v>
      </c>
      <c r="AQ926" s="6" t="s">
        <v>118</v>
      </c>
      <c r="AR926" s="6" t="s">
        <v>130</v>
      </c>
      <c r="AS926" s="6" t="s">
        <v>87</v>
      </c>
      <c r="AT926" s="6"/>
      <c r="AU926" s="6" t="s">
        <v>88</v>
      </c>
      <c r="AV926" s="6" t="s">
        <v>78</v>
      </c>
      <c r="AW926" s="6" t="s">
        <v>158</v>
      </c>
      <c r="AX926" s="6" t="s">
        <v>87</v>
      </c>
      <c r="AY926" s="6" t="s">
        <v>107</v>
      </c>
      <c r="AZ926" s="6" t="s">
        <v>89</v>
      </c>
      <c r="BA926" s="6" t="s">
        <v>89</v>
      </c>
      <c r="BB926" s="6" t="s">
        <v>665</v>
      </c>
      <c r="BC926" s="6" t="s">
        <v>230</v>
      </c>
      <c r="BD926" s="6" t="s">
        <v>137</v>
      </c>
      <c r="BE926" s="6" t="s">
        <v>92</v>
      </c>
      <c r="BF926" s="6" t="s">
        <v>93</v>
      </c>
      <c r="BG926" s="6" t="s">
        <v>92</v>
      </c>
      <c r="BH926" s="6" t="s">
        <v>92</v>
      </c>
      <c r="BI926" s="6" t="s">
        <v>92</v>
      </c>
      <c r="BJ926" s="6" t="s">
        <v>123</v>
      </c>
      <c r="BK926" s="6" t="s">
        <v>94</v>
      </c>
      <c r="BL926" s="6" t="s">
        <v>94</v>
      </c>
      <c r="BM926" s="6" t="s">
        <v>691</v>
      </c>
      <c r="BN926" s="6" t="s">
        <v>111</v>
      </c>
      <c r="BO926" s="6" t="s">
        <v>78</v>
      </c>
      <c r="BP926" s="6" t="s">
        <v>156</v>
      </c>
      <c r="BQ926" s="6" t="s">
        <v>3358</v>
      </c>
      <c r="BR926" s="6"/>
      <c r="BS926" s="6"/>
      <c r="BT926" s="6"/>
      <c r="BU926" s="6"/>
      <c r="BV926" s="6"/>
      <c r="BW926" s="6"/>
      <c r="BX926" s="6"/>
      <c r="BY926" s="6"/>
      <c r="BZ926" s="6"/>
      <c r="CA926" s="6"/>
      <c r="CB926" s="6"/>
      <c r="CC926" s="6"/>
      <c r="CD926" s="6"/>
      <c r="CE926" s="6"/>
      <c r="CF926" s="6"/>
      <c r="CG926" s="6"/>
      <c r="CH926" s="6"/>
      <c r="CI926" s="6"/>
      <c r="CJ926" s="6"/>
      <c r="CK926" s="6"/>
      <c r="CL926" s="6"/>
      <c r="CM926" s="6"/>
      <c r="CN926" s="6"/>
      <c r="CO926" s="6"/>
      <c r="CP926" s="6"/>
      <c r="CQ926" s="6"/>
      <c r="CR926" s="6"/>
      <c r="CS926" s="6"/>
      <c r="CT926" s="6"/>
      <c r="CU926" s="6"/>
      <c r="CV926" s="6"/>
      <c r="CW926" s="6"/>
    </row>
    <row r="927" spans="2:101">
      <c r="B927" s="6">
        <v>2394</v>
      </c>
      <c r="C927" s="6" t="s">
        <v>3362</v>
      </c>
      <c r="D927" s="6">
        <v>6</v>
      </c>
      <c r="E927" s="6" t="s">
        <v>68</v>
      </c>
      <c r="F927" s="6" t="s">
        <v>3363</v>
      </c>
      <c r="G927" s="6" t="s">
        <v>3362</v>
      </c>
      <c r="H927" s="6" t="s">
        <v>3364</v>
      </c>
      <c r="I927" s="6">
        <v>2014</v>
      </c>
      <c r="J927" s="6" t="s">
        <v>543</v>
      </c>
      <c r="K927" s="6"/>
      <c r="L927" s="6"/>
      <c r="M927" s="6"/>
      <c r="N927" s="6"/>
      <c r="O927" s="6"/>
      <c r="P927" s="6"/>
      <c r="Q927" s="6"/>
      <c r="R927" s="6"/>
      <c r="S927" s="6"/>
      <c r="T927" s="6"/>
      <c r="U927" s="6" t="s">
        <v>544</v>
      </c>
      <c r="V927" s="6"/>
      <c r="W927" s="6"/>
      <c r="X927" s="6"/>
      <c r="Y927" s="6"/>
      <c r="Z927" s="6"/>
      <c r="AA927" s="6"/>
      <c r="AB927" s="6"/>
      <c r="AC927" s="6" t="s">
        <v>135</v>
      </c>
      <c r="AD927" s="6"/>
      <c r="AE927" s="6"/>
      <c r="AF927" s="6"/>
      <c r="AG927" s="6"/>
      <c r="AH927" s="6"/>
      <c r="AI927" s="6" t="s">
        <v>88</v>
      </c>
      <c r="AJ927" s="6"/>
      <c r="AK927" s="6"/>
      <c r="AL927" s="6"/>
      <c r="AM927" s="6"/>
      <c r="AN927" s="6"/>
      <c r="AO927" s="6" t="s">
        <v>128</v>
      </c>
      <c r="AP927" s="6" t="s">
        <v>104</v>
      </c>
      <c r="AQ927" s="6" t="s">
        <v>118</v>
      </c>
      <c r="AR927" s="6" t="s">
        <v>86</v>
      </c>
      <c r="AS927" s="6" t="s">
        <v>87</v>
      </c>
      <c r="AT927" s="6"/>
      <c r="AU927" s="6" t="s">
        <v>88</v>
      </c>
      <c r="AV927" s="6" t="s">
        <v>78</v>
      </c>
      <c r="AW927" s="6" t="s">
        <v>158</v>
      </c>
      <c r="AX927" s="6" t="s">
        <v>87</v>
      </c>
      <c r="AY927" s="6" t="s">
        <v>107</v>
      </c>
      <c r="AZ927" s="6" t="s">
        <v>185</v>
      </c>
      <c r="BA927" s="6" t="s">
        <v>89</v>
      </c>
      <c r="BB927" s="6" t="s">
        <v>698</v>
      </c>
      <c r="BC927" s="6" t="s">
        <v>230</v>
      </c>
      <c r="BD927" s="6" t="s">
        <v>137</v>
      </c>
      <c r="BE927" s="6" t="s">
        <v>93</v>
      </c>
      <c r="BF927" s="6" t="s">
        <v>92</v>
      </c>
      <c r="BG927" s="6" t="s">
        <v>93</v>
      </c>
      <c r="BH927" s="6" t="s">
        <v>93</v>
      </c>
      <c r="BI927" s="6" t="s">
        <v>123</v>
      </c>
      <c r="BJ927" s="6" t="s">
        <v>93</v>
      </c>
      <c r="BK927" s="6" t="s">
        <v>138</v>
      </c>
      <c r="BL927" s="6" t="s">
        <v>94</v>
      </c>
      <c r="BM927" s="6" t="s">
        <v>691</v>
      </c>
      <c r="BN927" s="6" t="s">
        <v>192</v>
      </c>
      <c r="BO927" s="6" t="s">
        <v>78</v>
      </c>
      <c r="BP927" s="6" t="s">
        <v>687</v>
      </c>
      <c r="BQ927" s="6"/>
      <c r="BR927" s="6"/>
      <c r="BS927" s="6"/>
      <c r="BT927" s="6"/>
      <c r="BU927" s="6"/>
      <c r="BV927" s="6"/>
      <c r="BW927" s="6"/>
      <c r="BX927" s="6"/>
      <c r="BY927" s="6"/>
      <c r="BZ927" s="6"/>
      <c r="CA927" s="6"/>
      <c r="CB927" s="6"/>
      <c r="CC927" s="6"/>
      <c r="CD927" s="6"/>
      <c r="CE927" s="6"/>
      <c r="CF927" s="6"/>
      <c r="CG927" s="6"/>
      <c r="CH927" s="6"/>
      <c r="CI927" s="6"/>
      <c r="CJ927" s="6"/>
      <c r="CK927" s="6"/>
      <c r="CL927" s="6"/>
      <c r="CM927" s="6"/>
      <c r="CN927" s="6"/>
      <c r="CO927" s="6"/>
      <c r="CP927" s="6"/>
      <c r="CQ927" s="6"/>
      <c r="CR927" s="6"/>
      <c r="CS927" s="6"/>
      <c r="CT927" s="6"/>
      <c r="CU927" s="6"/>
      <c r="CV927" s="6"/>
      <c r="CW927" s="6"/>
    </row>
    <row r="928" spans="2:101">
      <c r="B928" s="6">
        <v>2392</v>
      </c>
      <c r="C928" s="6" t="s">
        <v>3359</v>
      </c>
      <c r="D928" s="6">
        <v>6</v>
      </c>
      <c r="E928" s="6" t="s">
        <v>68</v>
      </c>
      <c r="F928" s="6" t="s">
        <v>3360</v>
      </c>
      <c r="G928" s="6" t="s">
        <v>3359</v>
      </c>
      <c r="H928" s="6" t="s">
        <v>3361</v>
      </c>
      <c r="I928" s="6">
        <v>2014</v>
      </c>
      <c r="J928" s="6" t="s">
        <v>543</v>
      </c>
      <c r="K928" s="6"/>
      <c r="L928" s="6"/>
      <c r="M928" s="6"/>
      <c r="N928" s="6"/>
      <c r="O928" s="6"/>
      <c r="P928" s="6"/>
      <c r="Q928" s="6"/>
      <c r="R928" s="6"/>
      <c r="S928" s="6"/>
      <c r="T928" s="6"/>
      <c r="U928" s="6" t="s">
        <v>544</v>
      </c>
      <c r="V928" s="6"/>
      <c r="W928" s="6"/>
      <c r="X928" s="6"/>
      <c r="Y928" s="6"/>
      <c r="Z928" s="6"/>
      <c r="AA928" s="6"/>
      <c r="AB928" s="6"/>
      <c r="AC928" s="6" t="s">
        <v>148</v>
      </c>
      <c r="AD928" s="6"/>
      <c r="AE928" s="6" t="s">
        <v>87</v>
      </c>
      <c r="AF928" s="6" t="s">
        <v>163</v>
      </c>
      <c r="AG928" s="6" t="s">
        <v>632</v>
      </c>
      <c r="AH928" s="6"/>
      <c r="AI928" s="6" t="s">
        <v>87</v>
      </c>
      <c r="AJ928" s="6" t="s">
        <v>116</v>
      </c>
      <c r="AK928" s="6" t="s">
        <v>272</v>
      </c>
      <c r="AL928" s="6"/>
      <c r="AM928" s="6"/>
      <c r="AN928" s="6" t="s">
        <v>664</v>
      </c>
      <c r="AO928" s="6" t="s">
        <v>84</v>
      </c>
      <c r="AP928" s="6" t="s">
        <v>104</v>
      </c>
      <c r="AQ928" s="6" t="s">
        <v>102</v>
      </c>
      <c r="AR928" s="6" t="s">
        <v>130</v>
      </c>
      <c r="AS928" s="6" t="s">
        <v>87</v>
      </c>
      <c r="AT928" s="6"/>
      <c r="AU928" s="6" t="s">
        <v>88</v>
      </c>
      <c r="AV928" s="6" t="s">
        <v>87</v>
      </c>
      <c r="AW928" s="6"/>
      <c r="AX928" s="6" t="s">
        <v>88</v>
      </c>
      <c r="AY928" s="6"/>
      <c r="AZ928" s="6" t="s">
        <v>170</v>
      </c>
      <c r="BA928" s="6" t="s">
        <v>89</v>
      </c>
      <c r="BB928" s="6" t="s">
        <v>665</v>
      </c>
      <c r="BC928" s="6" t="s">
        <v>665</v>
      </c>
      <c r="BD928" s="6" t="s">
        <v>137</v>
      </c>
      <c r="BE928" s="6" t="s">
        <v>123</v>
      </c>
      <c r="BF928" s="6" t="s">
        <v>92</v>
      </c>
      <c r="BG928" s="6" t="s">
        <v>92</v>
      </c>
      <c r="BH928" s="6" t="s">
        <v>123</v>
      </c>
      <c r="BI928" s="6" t="s">
        <v>122</v>
      </c>
      <c r="BJ928" s="6" t="s">
        <v>92</v>
      </c>
      <c r="BK928" s="6" t="s">
        <v>124</v>
      </c>
      <c r="BL928" s="6" t="s">
        <v>94</v>
      </c>
      <c r="BM928" s="6" t="s">
        <v>109</v>
      </c>
      <c r="BN928" s="6" t="s">
        <v>125</v>
      </c>
      <c r="BO928" s="6" t="s">
        <v>78</v>
      </c>
      <c r="BP928" s="6" t="s">
        <v>687</v>
      </c>
      <c r="BQ928" s="6"/>
      <c r="BR928" s="6"/>
      <c r="BS928" s="6"/>
      <c r="BT928" s="6"/>
      <c r="BU928" s="6"/>
      <c r="BV928" s="6"/>
      <c r="BW928" s="6"/>
      <c r="BX928" s="6"/>
      <c r="BY928" s="6"/>
      <c r="BZ928" s="6"/>
      <c r="CA928" s="6"/>
      <c r="CB928" s="6"/>
      <c r="CC928" s="6"/>
      <c r="CD928" s="6"/>
      <c r="CE928" s="6"/>
      <c r="CF928" s="6"/>
      <c r="CG928" s="6"/>
      <c r="CH928" s="6"/>
      <c r="CI928" s="6"/>
      <c r="CJ928" s="6"/>
      <c r="CK928" s="6"/>
      <c r="CL928" s="6"/>
      <c r="CM928" s="6"/>
      <c r="CN928" s="6"/>
      <c r="CO928" s="6"/>
      <c r="CP928" s="6"/>
      <c r="CQ928" s="6"/>
      <c r="CR928" s="6"/>
      <c r="CS928" s="6"/>
      <c r="CT928" s="6"/>
      <c r="CU928" s="6"/>
      <c r="CV928" s="6"/>
      <c r="CW928" s="6"/>
    </row>
    <row r="929" spans="2:101">
      <c r="B929" s="6">
        <v>2395</v>
      </c>
      <c r="C929" s="6" t="s">
        <v>3365</v>
      </c>
      <c r="D929" s="6">
        <v>6</v>
      </c>
      <c r="E929" s="6" t="s">
        <v>68</v>
      </c>
      <c r="F929" s="6" t="s">
        <v>3366</v>
      </c>
      <c r="G929" s="6" t="s">
        <v>3365</v>
      </c>
      <c r="H929" s="6" t="s">
        <v>3367</v>
      </c>
      <c r="I929" s="6">
        <v>2016</v>
      </c>
      <c r="J929" s="6" t="s">
        <v>543</v>
      </c>
      <c r="K929" s="6"/>
      <c r="L929" s="6"/>
      <c r="M929" s="6"/>
      <c r="N929" s="6"/>
      <c r="O929" s="6"/>
      <c r="P929" s="6"/>
      <c r="Q929" s="6"/>
      <c r="R929" s="6"/>
      <c r="S929" s="6"/>
      <c r="T929" s="6"/>
      <c r="U929" s="6" t="s">
        <v>544</v>
      </c>
      <c r="V929" s="6"/>
      <c r="W929" s="6"/>
      <c r="X929" s="6"/>
      <c r="Y929" s="6"/>
      <c r="Z929" s="6"/>
      <c r="AA929" s="6"/>
      <c r="AB929" s="6"/>
      <c r="AC929" s="6" t="s">
        <v>135</v>
      </c>
      <c r="AD929" s="6"/>
      <c r="AE929" s="6"/>
      <c r="AF929" s="6"/>
      <c r="AG929" s="6"/>
      <c r="AH929" s="6"/>
      <c r="AI929" s="6" t="s">
        <v>88</v>
      </c>
      <c r="AJ929" s="6"/>
      <c r="AK929" s="6"/>
      <c r="AL929" s="6"/>
      <c r="AM929" s="6"/>
      <c r="AN929" s="6"/>
      <c r="AO929" s="6" t="s">
        <v>83</v>
      </c>
      <c r="AP929" s="6" t="s">
        <v>83</v>
      </c>
      <c r="AQ929" s="6" t="s">
        <v>196</v>
      </c>
      <c r="AR929" s="6" t="s">
        <v>86</v>
      </c>
      <c r="AS929" s="6" t="s">
        <v>87</v>
      </c>
      <c r="AT929" s="6"/>
      <c r="AU929" s="6" t="s">
        <v>88</v>
      </c>
      <c r="AV929" s="6" t="s">
        <v>78</v>
      </c>
      <c r="AW929" s="6" t="s">
        <v>119</v>
      </c>
      <c r="AX929" s="6" t="s">
        <v>78</v>
      </c>
      <c r="AY929" s="6" t="s">
        <v>107</v>
      </c>
      <c r="AZ929" s="6" t="s">
        <v>89</v>
      </c>
      <c r="BA929" s="6" t="s">
        <v>89</v>
      </c>
      <c r="BB929" s="6" t="s">
        <v>698</v>
      </c>
      <c r="BC929" s="6" t="s">
        <v>698</v>
      </c>
      <c r="BD929" s="6" t="s">
        <v>137</v>
      </c>
      <c r="BE929" s="6" t="s">
        <v>93</v>
      </c>
      <c r="BF929" s="6" t="s">
        <v>92</v>
      </c>
      <c r="BG929" s="6" t="s">
        <v>93</v>
      </c>
      <c r="BH929" s="6" t="s">
        <v>93</v>
      </c>
      <c r="BI929" s="6" t="s">
        <v>123</v>
      </c>
      <c r="BJ929" s="6" t="s">
        <v>93</v>
      </c>
      <c r="BK929" s="6" t="s">
        <v>138</v>
      </c>
      <c r="BL929" s="6" t="s">
        <v>138</v>
      </c>
      <c r="BM929" s="6" t="s">
        <v>691</v>
      </c>
      <c r="BN929" s="6" t="s">
        <v>192</v>
      </c>
      <c r="BO929" s="6" t="s">
        <v>78</v>
      </c>
      <c r="BP929" s="6" t="s">
        <v>660</v>
      </c>
      <c r="BQ929" s="6"/>
      <c r="BR929" s="6"/>
      <c r="BS929" s="6"/>
      <c r="BT929" s="6"/>
      <c r="BU929" s="6"/>
      <c r="BV929" s="6"/>
      <c r="BW929" s="6"/>
      <c r="BX929" s="6"/>
      <c r="BY929" s="6"/>
      <c r="BZ929" s="6"/>
      <c r="CA929" s="6"/>
      <c r="CB929" s="6"/>
      <c r="CC929" s="6"/>
      <c r="CD929" s="6"/>
      <c r="CE929" s="6"/>
      <c r="CF929" s="6"/>
      <c r="CG929" s="6"/>
      <c r="CH929" s="6"/>
      <c r="CI929" s="6"/>
      <c r="CJ929" s="6"/>
      <c r="CK929" s="6"/>
      <c r="CL929" s="6"/>
      <c r="CM929" s="6"/>
      <c r="CN929" s="6"/>
      <c r="CO929" s="6"/>
      <c r="CP929" s="6"/>
      <c r="CQ929" s="6"/>
      <c r="CR929" s="6"/>
      <c r="CS929" s="6"/>
      <c r="CT929" s="6"/>
      <c r="CU929" s="6"/>
      <c r="CV929" s="6"/>
      <c r="CW929" s="6"/>
    </row>
    <row r="930" spans="2:101">
      <c r="B930" s="6">
        <v>2396</v>
      </c>
      <c r="C930" s="6" t="s">
        <v>3368</v>
      </c>
      <c r="D930" s="6">
        <v>6</v>
      </c>
      <c r="E930" s="6" t="s">
        <v>68</v>
      </c>
      <c r="F930" s="6" t="s">
        <v>3369</v>
      </c>
      <c r="G930" s="6" t="s">
        <v>3368</v>
      </c>
      <c r="H930" s="6" t="s">
        <v>3370</v>
      </c>
      <c r="I930" s="6">
        <v>2015</v>
      </c>
      <c r="J930" s="6" t="s">
        <v>543</v>
      </c>
      <c r="K930" s="6"/>
      <c r="L930" s="6"/>
      <c r="M930" s="6"/>
      <c r="N930" s="6"/>
      <c r="O930" s="6"/>
      <c r="P930" s="6"/>
      <c r="Q930" s="6"/>
      <c r="R930" s="6"/>
      <c r="S930" s="6"/>
      <c r="T930" s="6"/>
      <c r="U930" s="6" t="s">
        <v>879</v>
      </c>
      <c r="V930" s="6"/>
      <c r="W930" s="6"/>
      <c r="X930" s="6"/>
      <c r="Y930" s="6"/>
      <c r="Z930" s="6"/>
      <c r="AA930" s="6"/>
      <c r="AB930" s="6"/>
      <c r="AC930" s="6" t="s">
        <v>135</v>
      </c>
      <c r="AD930" s="6"/>
      <c r="AE930" s="6"/>
      <c r="AF930" s="6"/>
      <c r="AG930" s="6"/>
      <c r="AH930" s="6"/>
      <c r="AI930" s="6" t="s">
        <v>88</v>
      </c>
      <c r="AJ930" s="6"/>
      <c r="AK930" s="6"/>
      <c r="AL930" s="6"/>
      <c r="AM930" s="6"/>
      <c r="AN930" s="6"/>
      <c r="AO930" s="6" t="s">
        <v>136</v>
      </c>
      <c r="AP930" s="6" t="s">
        <v>104</v>
      </c>
      <c r="AQ930" s="6" t="s">
        <v>85</v>
      </c>
      <c r="AR930" s="6" t="s">
        <v>86</v>
      </c>
      <c r="AS930" s="6" t="s">
        <v>87</v>
      </c>
      <c r="AT930" s="6"/>
      <c r="AU930" s="6" t="s">
        <v>88</v>
      </c>
      <c r="AV930" s="6" t="s">
        <v>78</v>
      </c>
      <c r="AW930" s="6" t="s">
        <v>158</v>
      </c>
      <c r="AX930" s="6" t="s">
        <v>87</v>
      </c>
      <c r="AY930" s="6" t="s">
        <v>159</v>
      </c>
      <c r="AZ930" s="6" t="s">
        <v>185</v>
      </c>
      <c r="BA930" s="6" t="s">
        <v>89</v>
      </c>
      <c r="BB930" s="6" t="s">
        <v>698</v>
      </c>
      <c r="BC930" s="6" t="s">
        <v>773</v>
      </c>
      <c r="BD930" s="6" t="s">
        <v>137</v>
      </c>
      <c r="BE930" s="6" t="s">
        <v>93</v>
      </c>
      <c r="BF930" s="6" t="s">
        <v>93</v>
      </c>
      <c r="BG930" s="6" t="s">
        <v>93</v>
      </c>
      <c r="BH930" s="6" t="s">
        <v>93</v>
      </c>
      <c r="BI930" s="6" t="s">
        <v>92</v>
      </c>
      <c r="BJ930" s="6" t="s">
        <v>93</v>
      </c>
      <c r="BK930" s="6" t="s">
        <v>94</v>
      </c>
      <c r="BL930" s="6" t="s">
        <v>138</v>
      </c>
      <c r="BM930" s="6" t="s">
        <v>691</v>
      </c>
      <c r="BN930" s="6" t="s">
        <v>102</v>
      </c>
      <c r="BO930" s="6" t="s">
        <v>87</v>
      </c>
      <c r="BP930" s="6"/>
      <c r="BQ930" s="6"/>
      <c r="BR930" s="6"/>
      <c r="BS930" s="6"/>
      <c r="BT930" s="6"/>
      <c r="BU930" s="6"/>
      <c r="BV930" s="6"/>
      <c r="BW930" s="6"/>
      <c r="BX930" s="6"/>
      <c r="BY930" s="6"/>
      <c r="BZ930" s="6"/>
      <c r="CA930" s="6"/>
      <c r="CB930" s="6"/>
      <c r="CC930" s="6"/>
      <c r="CD930" s="6"/>
      <c r="CE930" s="6"/>
      <c r="CF930" s="6"/>
      <c r="CG930" s="6"/>
      <c r="CH930" s="6"/>
      <c r="CI930" s="6"/>
      <c r="CJ930" s="6"/>
      <c r="CK930" s="6"/>
      <c r="CL930" s="6"/>
      <c r="CM930" s="6"/>
      <c r="CN930" s="6"/>
      <c r="CO930" s="6"/>
      <c r="CP930" s="6"/>
      <c r="CQ930" s="6"/>
      <c r="CR930" s="6"/>
      <c r="CS930" s="6"/>
      <c r="CT930" s="6"/>
      <c r="CU930" s="6"/>
      <c r="CV930" s="6"/>
      <c r="CW930" s="6"/>
    </row>
    <row r="931" spans="2:101">
      <c r="B931" s="6">
        <v>2398</v>
      </c>
      <c r="C931" s="6" t="s">
        <v>3371</v>
      </c>
      <c r="D931" s="6">
        <v>6</v>
      </c>
      <c r="E931" s="6" t="s">
        <v>68</v>
      </c>
      <c r="F931" s="6" t="s">
        <v>3372</v>
      </c>
      <c r="G931" s="6" t="s">
        <v>3371</v>
      </c>
      <c r="H931" s="6" t="s">
        <v>3373</v>
      </c>
      <c r="I931" s="6">
        <v>2014</v>
      </c>
      <c r="J931" s="6" t="s">
        <v>543</v>
      </c>
      <c r="K931" s="6"/>
      <c r="L931" s="6"/>
      <c r="M931" s="6"/>
      <c r="N931" s="6"/>
      <c r="O931" s="6"/>
      <c r="P931" s="6"/>
      <c r="Q931" s="6"/>
      <c r="R931" s="6"/>
      <c r="S931" s="6"/>
      <c r="T931" s="6"/>
      <c r="U931" s="6" t="s">
        <v>879</v>
      </c>
      <c r="V931" s="6"/>
      <c r="W931" s="6"/>
      <c r="X931" s="6"/>
      <c r="Y931" s="6"/>
      <c r="Z931" s="6"/>
      <c r="AA931" s="6"/>
      <c r="AB931" s="6"/>
      <c r="AC931" s="6" t="s">
        <v>135</v>
      </c>
      <c r="AD931" s="6"/>
      <c r="AE931" s="6"/>
      <c r="AF931" s="6"/>
      <c r="AG931" s="6"/>
      <c r="AH931" s="6"/>
      <c r="AI931" s="6" t="s">
        <v>88</v>
      </c>
      <c r="AJ931" s="6"/>
      <c r="AK931" s="6"/>
      <c r="AL931" s="6"/>
      <c r="AM931" s="6"/>
      <c r="AN931" s="6"/>
      <c r="AO931" s="6" t="s">
        <v>84</v>
      </c>
      <c r="AP931" s="6" t="s">
        <v>104</v>
      </c>
      <c r="AQ931" s="6" t="s">
        <v>85</v>
      </c>
      <c r="AR931" s="6" t="s">
        <v>105</v>
      </c>
      <c r="AS931" s="6" t="s">
        <v>87</v>
      </c>
      <c r="AT931" s="6"/>
      <c r="AU931" s="6" t="s">
        <v>88</v>
      </c>
      <c r="AV931" s="6" t="s">
        <v>78</v>
      </c>
      <c r="AW931" s="6" t="s">
        <v>119</v>
      </c>
      <c r="AX931" s="6" t="s">
        <v>87</v>
      </c>
      <c r="AY931" s="6" t="s">
        <v>107</v>
      </c>
      <c r="AZ931" s="6" t="s">
        <v>89</v>
      </c>
      <c r="BA931" s="6" t="s">
        <v>89</v>
      </c>
      <c r="BB931" s="6" t="s">
        <v>658</v>
      </c>
      <c r="BC931" s="6" t="s">
        <v>659</v>
      </c>
      <c r="BD931" s="6" t="s">
        <v>137</v>
      </c>
      <c r="BE931" s="6" t="s">
        <v>93</v>
      </c>
      <c r="BF931" s="6" t="s">
        <v>93</v>
      </c>
      <c r="BG931" s="6" t="s">
        <v>92</v>
      </c>
      <c r="BH931" s="6" t="s">
        <v>93</v>
      </c>
      <c r="BI931" s="6" t="s">
        <v>92</v>
      </c>
      <c r="BJ931" s="6" t="s">
        <v>92</v>
      </c>
      <c r="BK931" s="6" t="s">
        <v>94</v>
      </c>
      <c r="BL931" s="6" t="s">
        <v>94</v>
      </c>
      <c r="BM931" s="6" t="s">
        <v>691</v>
      </c>
      <c r="BN931" s="6" t="s">
        <v>102</v>
      </c>
      <c r="BO931" s="6" t="s">
        <v>78</v>
      </c>
      <c r="BP931" s="6" t="s">
        <v>660</v>
      </c>
      <c r="BQ931" s="6"/>
      <c r="BR931" s="6"/>
      <c r="BS931" s="6"/>
      <c r="BT931" s="6"/>
      <c r="BU931" s="6"/>
      <c r="BV931" s="6"/>
      <c r="BW931" s="6"/>
      <c r="BX931" s="6"/>
      <c r="BY931" s="6"/>
      <c r="BZ931" s="6"/>
      <c r="CA931" s="6"/>
      <c r="CB931" s="6"/>
      <c r="CC931" s="6"/>
      <c r="CD931" s="6"/>
      <c r="CE931" s="6"/>
      <c r="CF931" s="6"/>
      <c r="CG931" s="6"/>
      <c r="CH931" s="6"/>
      <c r="CI931" s="6"/>
      <c r="CJ931" s="6"/>
      <c r="CK931" s="6"/>
      <c r="CL931" s="6"/>
      <c r="CM931" s="6"/>
      <c r="CN931" s="6"/>
      <c r="CO931" s="6"/>
      <c r="CP931" s="6"/>
      <c r="CQ931" s="6"/>
      <c r="CR931" s="6"/>
      <c r="CS931" s="6"/>
      <c r="CT931" s="6"/>
      <c r="CU931" s="6"/>
      <c r="CV931" s="6"/>
      <c r="CW931" s="6"/>
    </row>
    <row r="932" spans="2:101">
      <c r="B932" s="6">
        <v>2399</v>
      </c>
      <c r="C932" s="6" t="s">
        <v>3374</v>
      </c>
      <c r="D932" s="6">
        <v>6</v>
      </c>
      <c r="E932" s="6" t="s">
        <v>68</v>
      </c>
      <c r="F932" s="6" t="s">
        <v>3375</v>
      </c>
      <c r="G932" s="6" t="s">
        <v>3374</v>
      </c>
      <c r="H932" s="6" t="s">
        <v>3376</v>
      </c>
      <c r="I932" s="6">
        <v>2015</v>
      </c>
      <c r="J932" s="6" t="s">
        <v>543</v>
      </c>
      <c r="K932" s="6"/>
      <c r="L932" s="6"/>
      <c r="M932" s="6"/>
      <c r="N932" s="6"/>
      <c r="O932" s="6"/>
      <c r="P932" s="6"/>
      <c r="Q932" s="6"/>
      <c r="R932" s="6"/>
      <c r="S932" s="6"/>
      <c r="T932" s="6"/>
      <c r="U932" s="6" t="s">
        <v>544</v>
      </c>
      <c r="V932" s="6"/>
      <c r="W932" s="6"/>
      <c r="X932" s="6"/>
      <c r="Y932" s="6"/>
      <c r="Z932" s="6"/>
      <c r="AA932" s="6"/>
      <c r="AB932" s="6"/>
      <c r="AC932" s="6" t="s">
        <v>135</v>
      </c>
      <c r="AD932" s="6"/>
      <c r="AE932" s="6"/>
      <c r="AF932" s="6"/>
      <c r="AG932" s="6"/>
      <c r="AH932" s="6"/>
      <c r="AI932" s="6" t="s">
        <v>88</v>
      </c>
      <c r="AJ932" s="6"/>
      <c r="AK932" s="6"/>
      <c r="AL932" s="6"/>
      <c r="AM932" s="6"/>
      <c r="AN932" s="6"/>
      <c r="AO932" s="6" t="s">
        <v>84</v>
      </c>
      <c r="AP932" s="6" t="s">
        <v>83</v>
      </c>
      <c r="AQ932" s="6" t="s">
        <v>118</v>
      </c>
      <c r="AR932" s="6" t="s">
        <v>105</v>
      </c>
      <c r="AS932" s="6" t="s">
        <v>87</v>
      </c>
      <c r="AT932" s="6"/>
      <c r="AU932" s="6" t="s">
        <v>88</v>
      </c>
      <c r="AV932" s="6" t="s">
        <v>78</v>
      </c>
      <c r="AW932" s="6" t="s">
        <v>119</v>
      </c>
      <c r="AX932" s="6" t="s">
        <v>87</v>
      </c>
      <c r="AY932" s="6" t="s">
        <v>107</v>
      </c>
      <c r="AZ932" s="6" t="s">
        <v>89</v>
      </c>
      <c r="BA932" s="6" t="s">
        <v>89</v>
      </c>
      <c r="BB932" s="6" t="s">
        <v>698</v>
      </c>
      <c r="BC932" s="6" t="s">
        <v>659</v>
      </c>
      <c r="BD932" s="6" t="s">
        <v>137</v>
      </c>
      <c r="BE932" s="6" t="s">
        <v>92</v>
      </c>
      <c r="BF932" s="6" t="s">
        <v>92</v>
      </c>
      <c r="BG932" s="6" t="s">
        <v>92</v>
      </c>
      <c r="BH932" s="6" t="s">
        <v>92</v>
      </c>
      <c r="BI932" s="6" t="s">
        <v>191</v>
      </c>
      <c r="BJ932" s="6" t="s">
        <v>123</v>
      </c>
      <c r="BK932" s="6" t="s">
        <v>94</v>
      </c>
      <c r="BL932" s="6" t="s">
        <v>94</v>
      </c>
      <c r="BM932" s="6" t="s">
        <v>691</v>
      </c>
      <c r="BN932" s="6" t="s">
        <v>192</v>
      </c>
      <c r="BO932" s="6" t="s">
        <v>78</v>
      </c>
      <c r="BP932" s="6" t="s">
        <v>687</v>
      </c>
      <c r="BQ932" s="6"/>
      <c r="BR932" s="6"/>
      <c r="BS932" s="6"/>
      <c r="BT932" s="6"/>
      <c r="BU932" s="6"/>
      <c r="BV932" s="6"/>
      <c r="BW932" s="6"/>
      <c r="BX932" s="6"/>
      <c r="BY932" s="6"/>
      <c r="BZ932" s="6"/>
      <c r="CA932" s="6"/>
      <c r="CB932" s="6"/>
      <c r="CC932" s="6"/>
      <c r="CD932" s="6"/>
      <c r="CE932" s="6"/>
      <c r="CF932" s="6"/>
      <c r="CG932" s="6"/>
      <c r="CH932" s="6"/>
      <c r="CI932" s="6"/>
      <c r="CJ932" s="6"/>
      <c r="CK932" s="6"/>
      <c r="CL932" s="6"/>
      <c r="CM932" s="6"/>
      <c r="CN932" s="6"/>
      <c r="CO932" s="6"/>
      <c r="CP932" s="6"/>
      <c r="CQ932" s="6"/>
      <c r="CR932" s="6"/>
      <c r="CS932" s="6"/>
      <c r="CT932" s="6"/>
      <c r="CU932" s="6"/>
      <c r="CV932" s="6"/>
      <c r="CW932" s="6"/>
    </row>
    <row r="933" spans="2:101">
      <c r="B933" s="6">
        <v>2400</v>
      </c>
      <c r="C933" s="6" t="s">
        <v>3377</v>
      </c>
      <c r="D933" s="6">
        <v>6</v>
      </c>
      <c r="E933" s="6" t="s">
        <v>68</v>
      </c>
      <c r="F933" s="6" t="s">
        <v>3378</v>
      </c>
      <c r="G933" s="6" t="s">
        <v>3377</v>
      </c>
      <c r="H933" s="6" t="s">
        <v>3379</v>
      </c>
      <c r="I933" s="6">
        <v>2015</v>
      </c>
      <c r="J933" s="6" t="s">
        <v>543</v>
      </c>
      <c r="K933" s="6"/>
      <c r="L933" s="6"/>
      <c r="M933" s="6"/>
      <c r="N933" s="6"/>
      <c r="O933" s="6"/>
      <c r="P933" s="6"/>
      <c r="Q933" s="6"/>
      <c r="R933" s="6"/>
      <c r="S933" s="6"/>
      <c r="T933" s="6"/>
      <c r="U933" s="6" t="s">
        <v>544</v>
      </c>
      <c r="V933" s="6"/>
      <c r="W933" s="6"/>
      <c r="X933" s="6"/>
      <c r="Y933" s="6"/>
      <c r="Z933" s="6"/>
      <c r="AA933" s="6"/>
      <c r="AB933" s="6"/>
      <c r="AC933" s="6" t="s">
        <v>135</v>
      </c>
      <c r="AD933" s="6"/>
      <c r="AE933" s="6"/>
      <c r="AF933" s="6"/>
      <c r="AG933" s="6"/>
      <c r="AH933" s="6"/>
      <c r="AI933" s="6" t="s">
        <v>88</v>
      </c>
      <c r="AJ933" s="6"/>
      <c r="AK933" s="6"/>
      <c r="AL933" s="6"/>
      <c r="AM933" s="6"/>
      <c r="AN933" s="6"/>
      <c r="AO933" s="6" t="s">
        <v>128</v>
      </c>
      <c r="AP933" s="6" t="s">
        <v>104</v>
      </c>
      <c r="AQ933" s="6" t="s">
        <v>85</v>
      </c>
      <c r="AR933" s="6" t="s">
        <v>105</v>
      </c>
      <c r="AS933" s="6" t="s">
        <v>87</v>
      </c>
      <c r="AT933" s="6"/>
      <c r="AU933" s="6" t="s">
        <v>88</v>
      </c>
      <c r="AV933" s="6" t="s">
        <v>78</v>
      </c>
      <c r="AW933" s="6" t="s">
        <v>158</v>
      </c>
      <c r="AX933" s="6" t="s">
        <v>87</v>
      </c>
      <c r="AY933" s="6" t="s">
        <v>107</v>
      </c>
      <c r="AZ933" s="6" t="s">
        <v>89</v>
      </c>
      <c r="BA933" s="6" t="s">
        <v>89</v>
      </c>
      <c r="BB933" s="6" t="s">
        <v>659</v>
      </c>
      <c r="BC933" s="6" t="s">
        <v>659</v>
      </c>
      <c r="BD933" s="6" t="s">
        <v>137</v>
      </c>
      <c r="BE933" s="6" t="s">
        <v>92</v>
      </c>
      <c r="BF933" s="6" t="s">
        <v>92</v>
      </c>
      <c r="BG933" s="6" t="s">
        <v>92</v>
      </c>
      <c r="BH933" s="6" t="s">
        <v>92</v>
      </c>
      <c r="BI933" s="6" t="s">
        <v>123</v>
      </c>
      <c r="BJ933" s="6" t="s">
        <v>93</v>
      </c>
      <c r="BK933" s="6" t="s">
        <v>94</v>
      </c>
      <c r="BL933" s="6" t="s">
        <v>138</v>
      </c>
      <c r="BM933" s="6" t="s">
        <v>109</v>
      </c>
      <c r="BN933" s="6" t="s">
        <v>111</v>
      </c>
      <c r="BO933" s="6" t="s">
        <v>87</v>
      </c>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c r="CN933" s="6"/>
      <c r="CO933" s="6"/>
      <c r="CP933" s="6"/>
      <c r="CQ933" s="6"/>
      <c r="CR933" s="6"/>
      <c r="CS933" s="6"/>
      <c r="CT933" s="6"/>
      <c r="CU933" s="6"/>
      <c r="CV933" s="6"/>
      <c r="CW933" s="6"/>
    </row>
    <row r="934" spans="2:101">
      <c r="B934" s="6">
        <v>2401</v>
      </c>
      <c r="C934" s="6" t="s">
        <v>3380</v>
      </c>
      <c r="D934" s="6">
        <v>6</v>
      </c>
      <c r="E934" s="6" t="s">
        <v>68</v>
      </c>
      <c r="F934" s="6" t="s">
        <v>3381</v>
      </c>
      <c r="G934" s="6" t="s">
        <v>3380</v>
      </c>
      <c r="H934" s="6" t="s">
        <v>3382</v>
      </c>
      <c r="I934" s="6">
        <v>2014</v>
      </c>
      <c r="J934" s="6" t="s">
        <v>543</v>
      </c>
      <c r="K934" s="6"/>
      <c r="L934" s="6"/>
      <c r="M934" s="6"/>
      <c r="N934" s="6"/>
      <c r="O934" s="6"/>
      <c r="P934" s="6"/>
      <c r="Q934" s="6"/>
      <c r="R934" s="6"/>
      <c r="S934" s="6"/>
      <c r="T934" s="6"/>
      <c r="U934" s="6" t="s">
        <v>544</v>
      </c>
      <c r="V934" s="6"/>
      <c r="W934" s="6"/>
      <c r="X934" s="6"/>
      <c r="Y934" s="6"/>
      <c r="Z934" s="6"/>
      <c r="AA934" s="6"/>
      <c r="AB934" s="6"/>
      <c r="AC934" s="6" t="s">
        <v>135</v>
      </c>
      <c r="AD934" s="6"/>
      <c r="AE934" s="6"/>
      <c r="AF934" s="6"/>
      <c r="AG934" s="6"/>
      <c r="AH934" s="6"/>
      <c r="AI934" s="6" t="s">
        <v>88</v>
      </c>
      <c r="AJ934" s="6"/>
      <c r="AK934" s="6"/>
      <c r="AL934" s="6"/>
      <c r="AM934" s="6"/>
      <c r="AN934" s="6"/>
      <c r="AO934" s="6" t="s">
        <v>83</v>
      </c>
      <c r="AP934" s="6" t="s">
        <v>84</v>
      </c>
      <c r="AQ934" s="6" t="s">
        <v>118</v>
      </c>
      <c r="AR934" s="6" t="s">
        <v>130</v>
      </c>
      <c r="AS934" s="6" t="s">
        <v>78</v>
      </c>
      <c r="AT934" s="6" t="s">
        <v>237</v>
      </c>
      <c r="AU934" s="6" t="s">
        <v>78</v>
      </c>
      <c r="AV934" s="6" t="s">
        <v>87</v>
      </c>
      <c r="AW934" s="6"/>
      <c r="AX934" s="6" t="s">
        <v>88</v>
      </c>
      <c r="AY934" s="6"/>
      <c r="AZ934" s="6" t="s">
        <v>89</v>
      </c>
      <c r="BA934" s="6" t="s">
        <v>89</v>
      </c>
      <c r="BB934" s="6" t="s">
        <v>658</v>
      </c>
      <c r="BC934" s="6" t="s">
        <v>659</v>
      </c>
      <c r="BD934" s="6" t="s">
        <v>137</v>
      </c>
      <c r="BE934" s="6" t="s">
        <v>92</v>
      </c>
      <c r="BF934" s="6" t="s">
        <v>123</v>
      </c>
      <c r="BG934" s="6" t="s">
        <v>102</v>
      </c>
      <c r="BH934" s="6" t="s">
        <v>92</v>
      </c>
      <c r="BI934" s="6" t="s">
        <v>122</v>
      </c>
      <c r="BJ934" s="6" t="s">
        <v>92</v>
      </c>
      <c r="BK934" s="6" t="s">
        <v>138</v>
      </c>
      <c r="BL934" s="6" t="s">
        <v>138</v>
      </c>
      <c r="BM934" s="6" t="s">
        <v>109</v>
      </c>
      <c r="BN934" s="6" t="s">
        <v>192</v>
      </c>
      <c r="BO934" s="6" t="s">
        <v>78</v>
      </c>
      <c r="BP934" s="6" t="s">
        <v>677</v>
      </c>
      <c r="BQ934" s="6"/>
      <c r="BR934" s="6"/>
      <c r="BS934" s="6"/>
      <c r="BT934" s="6"/>
      <c r="BU934" s="6"/>
      <c r="BV934" s="6"/>
      <c r="BW934" s="6"/>
      <c r="BX934" s="6"/>
      <c r="BY934" s="6"/>
      <c r="BZ934" s="6"/>
      <c r="CA934" s="6"/>
      <c r="CB934" s="6"/>
      <c r="CC934" s="6"/>
      <c r="CD934" s="6"/>
      <c r="CE934" s="6"/>
      <c r="CF934" s="6"/>
      <c r="CG934" s="6"/>
      <c r="CH934" s="6"/>
      <c r="CI934" s="6"/>
      <c r="CJ934" s="6"/>
      <c r="CK934" s="6"/>
      <c r="CL934" s="6"/>
      <c r="CM934" s="6"/>
      <c r="CN934" s="6"/>
      <c r="CO934" s="6"/>
      <c r="CP934" s="6"/>
      <c r="CQ934" s="6"/>
      <c r="CR934" s="6"/>
      <c r="CS934" s="6"/>
      <c r="CT934" s="6"/>
      <c r="CU934" s="6"/>
      <c r="CV934" s="6"/>
      <c r="CW934" s="6"/>
    </row>
    <row r="935" spans="2:101">
      <c r="B935" s="6">
        <v>2403</v>
      </c>
      <c r="C935" s="6" t="s">
        <v>3383</v>
      </c>
      <c r="D935" s="6">
        <v>6</v>
      </c>
      <c r="E935" s="6" t="s">
        <v>68</v>
      </c>
      <c r="F935" s="6" t="s">
        <v>3384</v>
      </c>
      <c r="G935" s="6" t="s">
        <v>3383</v>
      </c>
      <c r="H935" s="6" t="s">
        <v>3385</v>
      </c>
      <c r="I935" s="6">
        <v>2015</v>
      </c>
      <c r="J935" s="6" t="s">
        <v>543</v>
      </c>
      <c r="K935" s="6"/>
      <c r="L935" s="6"/>
      <c r="M935" s="6"/>
      <c r="N935" s="6"/>
      <c r="O935" s="6"/>
      <c r="P935" s="6"/>
      <c r="Q935" s="6"/>
      <c r="R935" s="6"/>
      <c r="S935" s="6"/>
      <c r="T935" s="6"/>
      <c r="U935" s="6" t="s">
        <v>879</v>
      </c>
      <c r="V935" s="6"/>
      <c r="W935" s="6"/>
      <c r="X935" s="6"/>
      <c r="Y935" s="6"/>
      <c r="Z935" s="6"/>
      <c r="AA935" s="6"/>
      <c r="AB935" s="6"/>
      <c r="AC935" s="6" t="s">
        <v>135</v>
      </c>
      <c r="AD935" s="6"/>
      <c r="AE935" s="6"/>
      <c r="AF935" s="6"/>
      <c r="AG935" s="6"/>
      <c r="AH935" s="6"/>
      <c r="AI935" s="6" t="s">
        <v>88</v>
      </c>
      <c r="AJ935" s="6"/>
      <c r="AK935" s="6"/>
      <c r="AL935" s="6"/>
      <c r="AM935" s="6"/>
      <c r="AN935" s="6"/>
      <c r="AO935" s="6" t="s">
        <v>128</v>
      </c>
      <c r="AP935" s="6" t="s">
        <v>104</v>
      </c>
      <c r="AQ935" s="6" t="s">
        <v>118</v>
      </c>
      <c r="AR935" s="6" t="s">
        <v>105</v>
      </c>
      <c r="AS935" s="6" t="s">
        <v>87</v>
      </c>
      <c r="AT935" s="6"/>
      <c r="AU935" s="6" t="s">
        <v>88</v>
      </c>
      <c r="AV935" s="6" t="s">
        <v>78</v>
      </c>
      <c r="AW935" s="6" t="s">
        <v>158</v>
      </c>
      <c r="AX935" s="6" t="s">
        <v>87</v>
      </c>
      <c r="AY935" s="6" t="s">
        <v>107</v>
      </c>
      <c r="AZ935" s="6" t="s">
        <v>183</v>
      </c>
      <c r="BA935" s="6" t="s">
        <v>89</v>
      </c>
      <c r="BB935" s="6" t="s">
        <v>230</v>
      </c>
      <c r="BC935" s="6" t="s">
        <v>665</v>
      </c>
      <c r="BD935" s="6" t="s">
        <v>137</v>
      </c>
      <c r="BE935" s="6" t="s">
        <v>93</v>
      </c>
      <c r="BF935" s="6" t="s">
        <v>92</v>
      </c>
      <c r="BG935" s="6" t="s">
        <v>92</v>
      </c>
      <c r="BH935" s="6" t="s">
        <v>92</v>
      </c>
      <c r="BI935" s="6" t="s">
        <v>92</v>
      </c>
      <c r="BJ935" s="6" t="s">
        <v>93</v>
      </c>
      <c r="BK935" s="6" t="s">
        <v>94</v>
      </c>
      <c r="BL935" s="6" t="s">
        <v>138</v>
      </c>
      <c r="BM935" s="6" t="s">
        <v>691</v>
      </c>
      <c r="BN935" s="6" t="s">
        <v>102</v>
      </c>
      <c r="BO935" s="6" t="s">
        <v>78</v>
      </c>
      <c r="BP935" s="6" t="s">
        <v>687</v>
      </c>
      <c r="BQ935" s="6"/>
      <c r="BR935" s="6"/>
      <c r="BS935" s="6"/>
      <c r="BT935" s="6"/>
      <c r="BU935" s="6"/>
      <c r="BV935" s="6"/>
      <c r="BW935" s="6"/>
      <c r="BX935" s="6"/>
      <c r="BY935" s="6"/>
      <c r="BZ935" s="6"/>
      <c r="CA935" s="6"/>
      <c r="CB935" s="6"/>
      <c r="CC935" s="6"/>
      <c r="CD935" s="6"/>
      <c r="CE935" s="6"/>
      <c r="CF935" s="6"/>
      <c r="CG935" s="6"/>
      <c r="CH935" s="6"/>
      <c r="CI935" s="6"/>
      <c r="CJ935" s="6"/>
      <c r="CK935" s="6"/>
      <c r="CL935" s="6"/>
      <c r="CM935" s="6"/>
      <c r="CN935" s="6"/>
      <c r="CO935" s="6"/>
      <c r="CP935" s="6"/>
      <c r="CQ935" s="6"/>
      <c r="CR935" s="6"/>
      <c r="CS935" s="6"/>
      <c r="CT935" s="6"/>
      <c r="CU935" s="6"/>
      <c r="CV935" s="6"/>
      <c r="CW935" s="6"/>
    </row>
    <row r="936" spans="2:101">
      <c r="B936" s="6">
        <v>2405</v>
      </c>
      <c r="C936" s="6" t="s">
        <v>3386</v>
      </c>
      <c r="D936" s="6">
        <v>6</v>
      </c>
      <c r="E936" s="6" t="s">
        <v>68</v>
      </c>
      <c r="F936" s="6" t="s">
        <v>3387</v>
      </c>
      <c r="G936" s="6" t="s">
        <v>3386</v>
      </c>
      <c r="H936" s="6" t="s">
        <v>3388</v>
      </c>
      <c r="I936" s="6">
        <v>2015</v>
      </c>
      <c r="J936" s="6" t="s">
        <v>543</v>
      </c>
      <c r="K936" s="6"/>
      <c r="L936" s="6"/>
      <c r="M936" s="6"/>
      <c r="N936" s="6"/>
      <c r="O936" s="6"/>
      <c r="P936" s="6"/>
      <c r="Q936" s="6"/>
      <c r="R936" s="6"/>
      <c r="S936" s="6"/>
      <c r="T936" s="6"/>
      <c r="U936" s="6" t="s">
        <v>544</v>
      </c>
      <c r="V936" s="6"/>
      <c r="W936" s="6"/>
      <c r="X936" s="6"/>
      <c r="Y936" s="6"/>
      <c r="Z936" s="6"/>
      <c r="AA936" s="6"/>
      <c r="AB936" s="6"/>
      <c r="AC936" s="6" t="s">
        <v>135</v>
      </c>
      <c r="AD936" s="6"/>
      <c r="AE936" s="6"/>
      <c r="AF936" s="6"/>
      <c r="AG936" s="6"/>
      <c r="AH936" s="6"/>
      <c r="AI936" s="6" t="s">
        <v>88</v>
      </c>
      <c r="AJ936" s="6"/>
      <c r="AK936" s="6"/>
      <c r="AL936" s="6"/>
      <c r="AM936" s="6"/>
      <c r="AN936" s="6"/>
      <c r="AO936" s="6" t="s">
        <v>136</v>
      </c>
      <c r="AP936" s="6" t="s">
        <v>104</v>
      </c>
      <c r="AQ936" s="6" t="s">
        <v>85</v>
      </c>
      <c r="AR936" s="6" t="s">
        <v>86</v>
      </c>
      <c r="AS936" s="6" t="s">
        <v>87</v>
      </c>
      <c r="AT936" s="6"/>
      <c r="AU936" s="6" t="s">
        <v>88</v>
      </c>
      <c r="AV936" s="6" t="s">
        <v>78</v>
      </c>
      <c r="AW936" s="6" t="s">
        <v>106</v>
      </c>
      <c r="AX936" s="6" t="s">
        <v>87</v>
      </c>
      <c r="AY936" s="6" t="s">
        <v>107</v>
      </c>
      <c r="AZ936" s="6" t="s">
        <v>89</v>
      </c>
      <c r="BA936" s="6" t="s">
        <v>89</v>
      </c>
      <c r="BB936" s="6" t="s">
        <v>659</v>
      </c>
      <c r="BC936" s="6" t="s">
        <v>659</v>
      </c>
      <c r="BD936" s="6" t="s">
        <v>137</v>
      </c>
      <c r="BE936" s="6" t="s">
        <v>92</v>
      </c>
      <c r="BF936" s="6" t="s">
        <v>92</v>
      </c>
      <c r="BG936" s="6" t="s">
        <v>92</v>
      </c>
      <c r="BH936" s="6" t="s">
        <v>93</v>
      </c>
      <c r="BI936" s="6" t="s">
        <v>122</v>
      </c>
      <c r="BJ936" s="6" t="s">
        <v>93</v>
      </c>
      <c r="BK936" s="6" t="s">
        <v>94</v>
      </c>
      <c r="BL936" s="6" t="s">
        <v>94</v>
      </c>
      <c r="BM936" s="6" t="s">
        <v>691</v>
      </c>
      <c r="BN936" s="6" t="s">
        <v>192</v>
      </c>
      <c r="BO936" s="6" t="s">
        <v>78</v>
      </c>
      <c r="BP936" s="6" t="s">
        <v>687</v>
      </c>
      <c r="BQ936" s="6"/>
      <c r="BR936" s="6"/>
      <c r="BS936" s="6"/>
      <c r="BT936" s="6"/>
      <c r="BU936" s="6"/>
      <c r="BV936" s="6"/>
      <c r="BW936" s="6"/>
      <c r="BX936" s="6"/>
      <c r="BY936" s="6"/>
      <c r="BZ936" s="6"/>
      <c r="CA936" s="6"/>
      <c r="CB936" s="6"/>
      <c r="CC936" s="6"/>
      <c r="CD936" s="6"/>
      <c r="CE936" s="6"/>
      <c r="CF936" s="6"/>
      <c r="CG936" s="6"/>
      <c r="CH936" s="6"/>
      <c r="CI936" s="6"/>
      <c r="CJ936" s="6"/>
      <c r="CK936" s="6"/>
      <c r="CL936" s="6"/>
      <c r="CM936" s="6"/>
      <c r="CN936" s="6"/>
      <c r="CO936" s="6"/>
      <c r="CP936" s="6"/>
      <c r="CQ936" s="6"/>
      <c r="CR936" s="6"/>
      <c r="CS936" s="6"/>
      <c r="CT936" s="6"/>
      <c r="CU936" s="6"/>
      <c r="CV936" s="6"/>
      <c r="CW936" s="6"/>
    </row>
    <row r="937" spans="2:101">
      <c r="B937" s="6">
        <v>2407</v>
      </c>
      <c r="C937" s="6" t="s">
        <v>3389</v>
      </c>
      <c r="D937" s="6">
        <v>6</v>
      </c>
      <c r="E937" s="6" t="s">
        <v>68</v>
      </c>
      <c r="F937" s="6" t="s">
        <v>3390</v>
      </c>
      <c r="G937" s="6" t="s">
        <v>3389</v>
      </c>
      <c r="H937" s="6" t="s">
        <v>3391</v>
      </c>
      <c r="I937" s="6">
        <v>2004</v>
      </c>
      <c r="J937" s="6" t="s">
        <v>161</v>
      </c>
      <c r="K937" s="6"/>
      <c r="L937" s="6"/>
      <c r="M937" s="6"/>
      <c r="N937" s="6"/>
      <c r="O937" s="6" t="s">
        <v>98</v>
      </c>
      <c r="P937" s="6"/>
      <c r="Q937" s="6"/>
      <c r="R937" s="6"/>
      <c r="S937" s="6"/>
      <c r="T937" s="6"/>
      <c r="U937" s="6"/>
      <c r="V937" s="6"/>
      <c r="W937" s="6"/>
      <c r="X937" s="6"/>
      <c r="Y937" s="6"/>
      <c r="Z937" s="6"/>
      <c r="AA937" s="6"/>
      <c r="AB937" s="6"/>
      <c r="AC937" s="6" t="s">
        <v>148</v>
      </c>
      <c r="AD937" s="6"/>
      <c r="AE937" s="6" t="s">
        <v>87</v>
      </c>
      <c r="AF937" s="6" t="s">
        <v>76</v>
      </c>
      <c r="AG937" s="6" t="s">
        <v>77</v>
      </c>
      <c r="AH937" s="6"/>
      <c r="AI937" s="6" t="s">
        <v>78</v>
      </c>
      <c r="AJ937" s="6" t="s">
        <v>116</v>
      </c>
      <c r="AK937" s="6" t="s">
        <v>156</v>
      </c>
      <c r="AL937" s="6" t="s">
        <v>3392</v>
      </c>
      <c r="AM937" s="6"/>
      <c r="AN937" s="6" t="s">
        <v>705</v>
      </c>
      <c r="AO937" s="6" t="s">
        <v>83</v>
      </c>
      <c r="AP937" s="6" t="s">
        <v>104</v>
      </c>
      <c r="AQ937" s="6" t="s">
        <v>196</v>
      </c>
      <c r="AR937" s="6" t="s">
        <v>86</v>
      </c>
      <c r="AS937" s="6" t="s">
        <v>87</v>
      </c>
      <c r="AT937" s="6"/>
      <c r="AU937" s="6" t="s">
        <v>88</v>
      </c>
      <c r="AV937" s="6" t="s">
        <v>78</v>
      </c>
      <c r="AW937" s="6" t="s">
        <v>158</v>
      </c>
      <c r="AX937" s="6" t="s">
        <v>87</v>
      </c>
      <c r="AY937" s="6" t="s">
        <v>107</v>
      </c>
      <c r="AZ937" s="6" t="s">
        <v>89</v>
      </c>
      <c r="BA937" s="6" t="s">
        <v>183</v>
      </c>
      <c r="BB937" s="6" t="s">
        <v>90</v>
      </c>
      <c r="BC937" s="6" t="s">
        <v>90</v>
      </c>
      <c r="BD937" s="6" t="s">
        <v>91</v>
      </c>
      <c r="BE937" s="6" t="s">
        <v>92</v>
      </c>
      <c r="BF937" s="6" t="s">
        <v>92</v>
      </c>
      <c r="BG937" s="6" t="s">
        <v>92</v>
      </c>
      <c r="BH937" s="6" t="s">
        <v>92</v>
      </c>
      <c r="BI937" s="6" t="s">
        <v>92</v>
      </c>
      <c r="BJ937" s="6" t="s">
        <v>92</v>
      </c>
      <c r="BK937" s="6" t="s">
        <v>94</v>
      </c>
      <c r="BL937" s="6" t="s">
        <v>138</v>
      </c>
      <c r="BM937" s="6" t="s">
        <v>672</v>
      </c>
      <c r="BN937" s="6" t="s">
        <v>139</v>
      </c>
      <c r="BO937" s="6" t="s">
        <v>78</v>
      </c>
      <c r="BP937" s="6" t="s">
        <v>677</v>
      </c>
      <c r="BQ937" s="6"/>
      <c r="BR937" s="6" t="s">
        <v>3393</v>
      </c>
      <c r="BS937" s="6"/>
      <c r="BT937" s="6"/>
      <c r="BU937" s="6"/>
      <c r="BV937" s="6"/>
      <c r="BW937" s="6"/>
      <c r="BX937" s="6"/>
      <c r="BY937" s="6"/>
      <c r="BZ937" s="6"/>
      <c r="CA937" s="6"/>
      <c r="CB937" s="6"/>
      <c r="CC937" s="6"/>
      <c r="CD937" s="6"/>
      <c r="CE937" s="6"/>
      <c r="CF937" s="6"/>
      <c r="CG937" s="6"/>
      <c r="CH937" s="6"/>
      <c r="CI937" s="6"/>
      <c r="CJ937" s="6"/>
      <c r="CK937" s="6"/>
      <c r="CL937" s="6"/>
      <c r="CM937" s="6"/>
      <c r="CN937" s="6"/>
      <c r="CO937" s="6"/>
      <c r="CP937" s="6"/>
      <c r="CQ937" s="6"/>
      <c r="CR937" s="6"/>
      <c r="CS937" s="6"/>
      <c r="CT937" s="6"/>
      <c r="CU937" s="6"/>
      <c r="CV937" s="6"/>
      <c r="CW937" s="6"/>
    </row>
    <row r="938" spans="2:101">
      <c r="B938" s="6">
        <v>2408</v>
      </c>
      <c r="C938" s="6" t="s">
        <v>3394</v>
      </c>
      <c r="D938" s="6">
        <v>6</v>
      </c>
      <c r="E938" s="6" t="s">
        <v>68</v>
      </c>
      <c r="F938" s="6" t="s">
        <v>3395</v>
      </c>
      <c r="G938" s="6" t="s">
        <v>3394</v>
      </c>
      <c r="H938" s="6" t="s">
        <v>3396</v>
      </c>
      <c r="I938" s="6">
        <v>2014</v>
      </c>
      <c r="J938" s="6" t="s">
        <v>543</v>
      </c>
      <c r="K938" s="6"/>
      <c r="L938" s="6"/>
      <c r="M938" s="6"/>
      <c r="N938" s="6"/>
      <c r="O938" s="6"/>
      <c r="P938" s="6"/>
      <c r="Q938" s="6"/>
      <c r="R938" s="6"/>
      <c r="S938" s="6"/>
      <c r="T938" s="6"/>
      <c r="U938" s="6" t="s">
        <v>544</v>
      </c>
      <c r="V938" s="6"/>
      <c r="W938" s="6"/>
      <c r="X938" s="6"/>
      <c r="Y938" s="6"/>
      <c r="Z938" s="6"/>
      <c r="AA938" s="6"/>
      <c r="AB938" s="6"/>
      <c r="AC938" s="6" t="s">
        <v>135</v>
      </c>
      <c r="AD938" s="6"/>
      <c r="AE938" s="6"/>
      <c r="AF938" s="6"/>
      <c r="AG938" s="6"/>
      <c r="AH938" s="6"/>
      <c r="AI938" s="6" t="s">
        <v>88</v>
      </c>
      <c r="AJ938" s="6"/>
      <c r="AK938" s="6"/>
      <c r="AL938" s="6"/>
      <c r="AM938" s="6"/>
      <c r="AN938" s="6"/>
      <c r="AO938" s="6" t="s">
        <v>128</v>
      </c>
      <c r="AP938" s="6" t="s">
        <v>84</v>
      </c>
      <c r="AQ938" s="6" t="s">
        <v>129</v>
      </c>
      <c r="AR938" s="6" t="s">
        <v>86</v>
      </c>
      <c r="AS938" s="6" t="s">
        <v>87</v>
      </c>
      <c r="AT938" s="6"/>
      <c r="AU938" s="6" t="s">
        <v>88</v>
      </c>
      <c r="AV938" s="6" t="s">
        <v>78</v>
      </c>
      <c r="AW938" s="6" t="s">
        <v>158</v>
      </c>
      <c r="AX938" s="6" t="s">
        <v>87</v>
      </c>
      <c r="AY938" s="6" t="s">
        <v>107</v>
      </c>
      <c r="AZ938" s="6" t="s">
        <v>89</v>
      </c>
      <c r="BA938" s="6" t="s">
        <v>89</v>
      </c>
      <c r="BB938" s="6" t="s">
        <v>665</v>
      </c>
      <c r="BC938" s="6" t="s">
        <v>665</v>
      </c>
      <c r="BD938" s="6" t="s">
        <v>137</v>
      </c>
      <c r="BE938" s="6" t="s">
        <v>93</v>
      </c>
      <c r="BF938" s="6" t="s">
        <v>93</v>
      </c>
      <c r="BG938" s="6" t="s">
        <v>93</v>
      </c>
      <c r="BH938" s="6" t="s">
        <v>93</v>
      </c>
      <c r="BI938" s="6" t="s">
        <v>93</v>
      </c>
      <c r="BJ938" s="6" t="s">
        <v>93</v>
      </c>
      <c r="BK938" s="6" t="s">
        <v>124</v>
      </c>
      <c r="BL938" s="6" t="s">
        <v>138</v>
      </c>
      <c r="BM938" s="6" t="s">
        <v>691</v>
      </c>
      <c r="BN938" s="6" t="s">
        <v>192</v>
      </c>
      <c r="BO938" s="6" t="s">
        <v>78</v>
      </c>
      <c r="BP938" s="6" t="s">
        <v>687</v>
      </c>
      <c r="BQ938" s="6"/>
      <c r="BR938" s="6"/>
      <c r="BS938" s="6"/>
      <c r="BT938" s="6"/>
      <c r="BU938" s="6"/>
      <c r="BV938" s="6"/>
      <c r="BW938" s="6"/>
      <c r="BX938" s="6"/>
      <c r="BY938" s="6"/>
      <c r="BZ938" s="6"/>
      <c r="CA938" s="6"/>
      <c r="CB938" s="6"/>
      <c r="CC938" s="6"/>
      <c r="CD938" s="6"/>
      <c r="CE938" s="6"/>
      <c r="CF938" s="6"/>
      <c r="CG938" s="6"/>
      <c r="CH938" s="6"/>
      <c r="CI938" s="6"/>
      <c r="CJ938" s="6"/>
      <c r="CK938" s="6"/>
      <c r="CL938" s="6"/>
      <c r="CM938" s="6"/>
      <c r="CN938" s="6"/>
      <c r="CO938" s="6"/>
      <c r="CP938" s="6"/>
      <c r="CQ938" s="6"/>
      <c r="CR938" s="6"/>
      <c r="CS938" s="6"/>
      <c r="CT938" s="6"/>
      <c r="CU938" s="6"/>
      <c r="CV938" s="6"/>
      <c r="CW938" s="6"/>
    </row>
    <row r="939" spans="2:101">
      <c r="B939" s="6">
        <v>2410</v>
      </c>
      <c r="C939" s="6" t="s">
        <v>3397</v>
      </c>
      <c r="D939" s="6">
        <v>6</v>
      </c>
      <c r="E939" s="6" t="s">
        <v>68</v>
      </c>
      <c r="F939" s="6" t="s">
        <v>3398</v>
      </c>
      <c r="G939" s="6" t="s">
        <v>3397</v>
      </c>
      <c r="H939" s="6" t="s">
        <v>744</v>
      </c>
      <c r="I939" s="6">
        <v>2003</v>
      </c>
      <c r="J939" s="6" t="s">
        <v>709</v>
      </c>
      <c r="K939" s="6" t="s">
        <v>354</v>
      </c>
      <c r="L939" s="6"/>
      <c r="M939" s="6"/>
      <c r="N939" s="6"/>
      <c r="O939" s="6"/>
      <c r="P939" s="6"/>
      <c r="Q939" s="6"/>
      <c r="R939" s="6"/>
      <c r="S939" s="6"/>
      <c r="T939" s="6"/>
      <c r="U939" s="6"/>
      <c r="V939" s="6"/>
      <c r="W939" s="6"/>
      <c r="X939" s="6"/>
      <c r="Y939" s="6"/>
      <c r="Z939" s="6"/>
      <c r="AA939" s="6"/>
      <c r="AB939" s="6"/>
      <c r="AC939" s="6" t="s">
        <v>74</v>
      </c>
      <c r="AD939" s="6"/>
      <c r="AE939" s="6" t="s">
        <v>87</v>
      </c>
      <c r="AF939" s="6" t="s">
        <v>76</v>
      </c>
      <c r="AG939" s="6" t="s">
        <v>77</v>
      </c>
      <c r="AH939" s="6"/>
      <c r="AI939" s="6" t="s">
        <v>87</v>
      </c>
      <c r="AJ939" s="6" t="s">
        <v>79</v>
      </c>
      <c r="AK939" s="6" t="s">
        <v>156</v>
      </c>
      <c r="AL939" s="6" t="s">
        <v>927</v>
      </c>
      <c r="AM939" s="6"/>
      <c r="AN939" s="6" t="s">
        <v>718</v>
      </c>
      <c r="AO939" s="6" t="s">
        <v>104</v>
      </c>
      <c r="AP939" s="6" t="s">
        <v>83</v>
      </c>
      <c r="AQ939" s="6" t="s">
        <v>196</v>
      </c>
      <c r="AR939" s="6" t="s">
        <v>105</v>
      </c>
      <c r="AS939" s="6" t="s">
        <v>87</v>
      </c>
      <c r="AT939" s="6"/>
      <c r="AU939" s="6" t="s">
        <v>88</v>
      </c>
      <c r="AV939" s="6" t="s">
        <v>78</v>
      </c>
      <c r="AW939" s="6" t="s">
        <v>158</v>
      </c>
      <c r="AX939" s="6" t="s">
        <v>87</v>
      </c>
      <c r="AY939" s="6" t="s">
        <v>159</v>
      </c>
      <c r="AZ939" s="6" t="s">
        <v>89</v>
      </c>
      <c r="BA939" s="6" t="s">
        <v>89</v>
      </c>
      <c r="BB939" s="6" t="s">
        <v>665</v>
      </c>
      <c r="BC939" s="6" t="s">
        <v>658</v>
      </c>
      <c r="BD939" s="6" t="s">
        <v>137</v>
      </c>
      <c r="BE939" s="6" t="s">
        <v>93</v>
      </c>
      <c r="BF939" s="6" t="s">
        <v>93</v>
      </c>
      <c r="BG939" s="6" t="s">
        <v>93</v>
      </c>
      <c r="BH939" s="6" t="s">
        <v>93</v>
      </c>
      <c r="BI939" s="6" t="s">
        <v>93</v>
      </c>
      <c r="BJ939" s="6" t="s">
        <v>93</v>
      </c>
      <c r="BK939" s="6" t="s">
        <v>138</v>
      </c>
      <c r="BL939" s="6" t="s">
        <v>138</v>
      </c>
      <c r="BM939" s="6" t="s">
        <v>695</v>
      </c>
      <c r="BN939" s="6" t="s">
        <v>139</v>
      </c>
      <c r="BO939" s="6" t="s">
        <v>78</v>
      </c>
      <c r="BP939" s="6" t="s">
        <v>687</v>
      </c>
      <c r="BQ939" s="6"/>
      <c r="BR939" s="6"/>
      <c r="BS939" s="6"/>
      <c r="BT939" s="6"/>
      <c r="BU939" s="6"/>
      <c r="BV939" s="6"/>
      <c r="BW939" s="6"/>
      <c r="BX939" s="6"/>
      <c r="BY939" s="6"/>
      <c r="BZ939" s="6"/>
      <c r="CA939" s="6"/>
      <c r="CB939" s="6"/>
      <c r="CC939" s="6"/>
      <c r="CD939" s="6"/>
      <c r="CE939" s="6"/>
      <c r="CF939" s="6"/>
      <c r="CG939" s="6"/>
      <c r="CH939" s="6"/>
      <c r="CI939" s="6"/>
      <c r="CJ939" s="6"/>
      <c r="CK939" s="6"/>
      <c r="CL939" s="6"/>
      <c r="CM939" s="6"/>
      <c r="CN939" s="6"/>
      <c r="CO939" s="6"/>
      <c r="CP939" s="6"/>
      <c r="CQ939" s="6"/>
      <c r="CR939" s="6"/>
      <c r="CS939" s="6"/>
      <c r="CT939" s="6"/>
      <c r="CU939" s="6"/>
      <c r="CV939" s="6"/>
      <c r="CW939" s="6"/>
    </row>
    <row r="940" spans="2:101">
      <c r="B940" s="6">
        <v>2411</v>
      </c>
      <c r="C940" s="6" t="s">
        <v>3399</v>
      </c>
      <c r="D940" s="6">
        <v>6</v>
      </c>
      <c r="E940" s="6" t="s">
        <v>68</v>
      </c>
      <c r="F940" s="6" t="s">
        <v>3400</v>
      </c>
      <c r="G940" s="6" t="s">
        <v>3399</v>
      </c>
      <c r="H940" s="6" t="s">
        <v>3401</v>
      </c>
      <c r="I940" s="6">
        <v>2015</v>
      </c>
      <c r="J940" s="6" t="s">
        <v>543</v>
      </c>
      <c r="K940" s="6"/>
      <c r="L940" s="6"/>
      <c r="M940" s="6"/>
      <c r="N940" s="6"/>
      <c r="O940" s="6"/>
      <c r="P940" s="6"/>
      <c r="Q940" s="6"/>
      <c r="R940" s="6"/>
      <c r="S940" s="6"/>
      <c r="T940" s="6"/>
      <c r="U940" s="6" t="s">
        <v>879</v>
      </c>
      <c r="V940" s="6"/>
      <c r="W940" s="6"/>
      <c r="X940" s="6"/>
      <c r="Y940" s="6"/>
      <c r="Z940" s="6"/>
      <c r="AA940" s="6"/>
      <c r="AB940" s="6"/>
      <c r="AC940" s="6" t="s">
        <v>135</v>
      </c>
      <c r="AD940" s="6"/>
      <c r="AE940" s="6"/>
      <c r="AF940" s="6"/>
      <c r="AG940" s="6"/>
      <c r="AH940" s="6"/>
      <c r="AI940" s="6" t="s">
        <v>88</v>
      </c>
      <c r="AJ940" s="6"/>
      <c r="AK940" s="6"/>
      <c r="AL940" s="6"/>
      <c r="AM940" s="6"/>
      <c r="AN940" s="6"/>
      <c r="AO940" s="6" t="s">
        <v>128</v>
      </c>
      <c r="AP940" s="6" t="s">
        <v>104</v>
      </c>
      <c r="AQ940" s="6" t="s">
        <v>85</v>
      </c>
      <c r="AR940" s="6" t="s">
        <v>130</v>
      </c>
      <c r="AS940" s="6" t="s">
        <v>87</v>
      </c>
      <c r="AT940" s="6"/>
      <c r="AU940" s="6" t="s">
        <v>88</v>
      </c>
      <c r="AV940" s="6" t="s">
        <v>78</v>
      </c>
      <c r="AW940" s="6" t="s">
        <v>158</v>
      </c>
      <c r="AX940" s="6" t="s">
        <v>87</v>
      </c>
      <c r="AY940" s="6" t="s">
        <v>107</v>
      </c>
      <c r="AZ940" s="6" t="s">
        <v>185</v>
      </c>
      <c r="BA940" s="6" t="s">
        <v>89</v>
      </c>
      <c r="BB940" s="6" t="s">
        <v>773</v>
      </c>
      <c r="BC940" s="6" t="s">
        <v>230</v>
      </c>
      <c r="BD940" s="6" t="s">
        <v>137</v>
      </c>
      <c r="BE940" s="6" t="s">
        <v>93</v>
      </c>
      <c r="BF940" s="6" t="s">
        <v>93</v>
      </c>
      <c r="BG940" s="6" t="s">
        <v>122</v>
      </c>
      <c r="BH940" s="6" t="s">
        <v>93</v>
      </c>
      <c r="BI940" s="6" t="s">
        <v>93</v>
      </c>
      <c r="BJ940" s="6" t="s">
        <v>93</v>
      </c>
      <c r="BK940" s="6" t="s">
        <v>94</v>
      </c>
      <c r="BL940" s="6" t="s">
        <v>138</v>
      </c>
      <c r="BM940" s="6" t="s">
        <v>691</v>
      </c>
      <c r="BN940" s="6" t="s">
        <v>125</v>
      </c>
      <c r="BO940" s="6" t="s">
        <v>78</v>
      </c>
      <c r="BP940" s="6" t="s">
        <v>677</v>
      </c>
      <c r="BQ940" s="6"/>
      <c r="BR940" s="6"/>
      <c r="BS940" s="6"/>
      <c r="BT940" s="6"/>
      <c r="BU940" s="6"/>
      <c r="BV940" s="6"/>
      <c r="BW940" s="6"/>
      <c r="BX940" s="6"/>
      <c r="BY940" s="6"/>
      <c r="BZ940" s="6"/>
      <c r="CA940" s="6"/>
      <c r="CB940" s="6"/>
      <c r="CC940" s="6"/>
      <c r="CD940" s="6"/>
      <c r="CE940" s="6"/>
      <c r="CF940" s="6"/>
      <c r="CG940" s="6"/>
      <c r="CH940" s="6"/>
      <c r="CI940" s="6"/>
      <c r="CJ940" s="6"/>
      <c r="CK940" s="6"/>
      <c r="CL940" s="6"/>
      <c r="CM940" s="6"/>
      <c r="CN940" s="6"/>
      <c r="CO940" s="6"/>
      <c r="CP940" s="6"/>
      <c r="CQ940" s="6"/>
      <c r="CR940" s="6"/>
      <c r="CS940" s="6"/>
      <c r="CT940" s="6"/>
      <c r="CU940" s="6"/>
      <c r="CV940" s="6"/>
      <c r="CW940" s="6"/>
    </row>
    <row r="941" spans="2:101">
      <c r="B941" s="6">
        <v>2413</v>
      </c>
      <c r="C941" s="6" t="s">
        <v>3402</v>
      </c>
      <c r="D941" s="6">
        <v>6</v>
      </c>
      <c r="E941" s="6" t="s">
        <v>68</v>
      </c>
      <c r="F941" s="6" t="s">
        <v>3403</v>
      </c>
      <c r="G941" s="6" t="s">
        <v>3402</v>
      </c>
      <c r="H941" s="6" t="s">
        <v>3404</v>
      </c>
      <c r="I941" s="6">
        <v>2015</v>
      </c>
      <c r="J941" s="6" t="s">
        <v>341</v>
      </c>
      <c r="K941" s="6"/>
      <c r="L941" s="6"/>
      <c r="M941" s="6"/>
      <c r="N941" s="6"/>
      <c r="O941" s="6"/>
      <c r="P941" s="6"/>
      <c r="Q941" s="6"/>
      <c r="R941" s="6"/>
      <c r="S941" s="6"/>
      <c r="T941" s="6"/>
      <c r="U941" s="6"/>
      <c r="V941" s="6" t="s">
        <v>155</v>
      </c>
      <c r="W941" s="6"/>
      <c r="X941" s="6"/>
      <c r="Y941" s="6"/>
      <c r="Z941" s="6"/>
      <c r="AA941" s="6"/>
      <c r="AB941" s="6"/>
      <c r="AC941" s="6" t="s">
        <v>135</v>
      </c>
      <c r="AD941" s="6"/>
      <c r="AE941" s="6"/>
      <c r="AF941" s="6"/>
      <c r="AG941" s="6"/>
      <c r="AH941" s="6"/>
      <c r="AI941" s="6" t="s">
        <v>88</v>
      </c>
      <c r="AJ941" s="6"/>
      <c r="AK941" s="6"/>
      <c r="AL941" s="6"/>
      <c r="AM941" s="6"/>
      <c r="AN941" s="6"/>
      <c r="AO941" s="6" t="s">
        <v>104</v>
      </c>
      <c r="AP941" s="6" t="s">
        <v>104</v>
      </c>
      <c r="AQ941" s="6" t="s">
        <v>85</v>
      </c>
      <c r="AR941" s="6" t="s">
        <v>86</v>
      </c>
      <c r="AS941" s="6" t="s">
        <v>87</v>
      </c>
      <c r="AT941" s="6"/>
      <c r="AU941" s="6" t="s">
        <v>88</v>
      </c>
      <c r="AV941" s="6" t="s">
        <v>78</v>
      </c>
      <c r="AW941" s="6" t="s">
        <v>158</v>
      </c>
      <c r="AX941" s="6" t="s">
        <v>87</v>
      </c>
      <c r="AY941" s="6" t="s">
        <v>107</v>
      </c>
      <c r="AZ941" s="6" t="s">
        <v>89</v>
      </c>
      <c r="BA941" s="6" t="s">
        <v>89</v>
      </c>
      <c r="BB941" s="6" t="s">
        <v>230</v>
      </c>
      <c r="BC941" s="6" t="s">
        <v>659</v>
      </c>
      <c r="BD941" s="6" t="s">
        <v>137</v>
      </c>
      <c r="BE941" s="6" t="s">
        <v>123</v>
      </c>
      <c r="BF941" s="6" t="s">
        <v>92</v>
      </c>
      <c r="BG941" s="6" t="s">
        <v>191</v>
      </c>
      <c r="BH941" s="6" t="s">
        <v>92</v>
      </c>
      <c r="BI941" s="6" t="s">
        <v>123</v>
      </c>
      <c r="BJ941" s="6" t="s">
        <v>93</v>
      </c>
      <c r="BK941" s="6" t="s">
        <v>124</v>
      </c>
      <c r="BL941" s="6" t="s">
        <v>94</v>
      </c>
      <c r="BM941" s="6" t="s">
        <v>691</v>
      </c>
      <c r="BN941" s="6" t="s">
        <v>192</v>
      </c>
      <c r="BO941" s="6" t="s">
        <v>78</v>
      </c>
      <c r="BP941" s="6" t="s">
        <v>687</v>
      </c>
      <c r="BQ941" s="6"/>
      <c r="BR941" s="6"/>
      <c r="BS941" s="6"/>
      <c r="BT941" s="6"/>
      <c r="BU941" s="6"/>
      <c r="BV941" s="6"/>
      <c r="BW941" s="6"/>
      <c r="BX941" s="6"/>
      <c r="BY941" s="6"/>
      <c r="BZ941" s="6"/>
      <c r="CA941" s="6"/>
      <c r="CB941" s="6"/>
      <c r="CC941" s="6"/>
      <c r="CD941" s="6"/>
      <c r="CE941" s="6"/>
      <c r="CF941" s="6"/>
      <c r="CG941" s="6"/>
      <c r="CH941" s="6"/>
      <c r="CI941" s="6"/>
      <c r="CJ941" s="6"/>
      <c r="CK941" s="6"/>
      <c r="CL941" s="6"/>
      <c r="CM941" s="6"/>
      <c r="CN941" s="6"/>
      <c r="CO941" s="6"/>
      <c r="CP941" s="6"/>
      <c r="CQ941" s="6"/>
      <c r="CR941" s="6"/>
      <c r="CS941" s="6"/>
      <c r="CT941" s="6"/>
      <c r="CU941" s="6"/>
      <c r="CV941" s="6"/>
      <c r="CW941" s="6"/>
    </row>
    <row r="942" spans="2:101">
      <c r="B942" s="6">
        <v>2418</v>
      </c>
      <c r="C942" s="6" t="s">
        <v>3405</v>
      </c>
      <c r="D942" s="6">
        <v>6</v>
      </c>
      <c r="E942" s="6" t="s">
        <v>68</v>
      </c>
      <c r="F942" s="6" t="s">
        <v>3406</v>
      </c>
      <c r="G942" s="6" t="s">
        <v>3405</v>
      </c>
      <c r="H942" s="6" t="s">
        <v>3407</v>
      </c>
      <c r="I942" s="6">
        <v>1996</v>
      </c>
      <c r="J942" s="6" t="s">
        <v>161</v>
      </c>
      <c r="K942" s="6"/>
      <c r="L942" s="6"/>
      <c r="M942" s="6"/>
      <c r="N942" s="6"/>
      <c r="O942" s="6" t="s">
        <v>717</v>
      </c>
      <c r="P942" s="6"/>
      <c r="Q942" s="6"/>
      <c r="R942" s="6"/>
      <c r="S942" s="6"/>
      <c r="T942" s="6"/>
      <c r="U942" s="6"/>
      <c r="V942" s="6"/>
      <c r="W942" s="6"/>
      <c r="X942" s="6"/>
      <c r="Y942" s="6"/>
      <c r="Z942" s="6"/>
      <c r="AA942" s="6"/>
      <c r="AB942" s="6"/>
      <c r="AC942" s="6" t="s">
        <v>74</v>
      </c>
      <c r="AD942" s="6"/>
      <c r="AE942" s="6" t="s">
        <v>162</v>
      </c>
      <c r="AF942" s="6" t="s">
        <v>76</v>
      </c>
      <c r="AG942" s="6" t="s">
        <v>77</v>
      </c>
      <c r="AH942" s="6"/>
      <c r="AI942" s="6" t="s">
        <v>87</v>
      </c>
      <c r="AJ942" s="6" t="s">
        <v>309</v>
      </c>
      <c r="AK942" s="6" t="s">
        <v>80</v>
      </c>
      <c r="AL942" s="6"/>
      <c r="AM942" s="6" t="s">
        <v>102</v>
      </c>
      <c r="AN942" s="6" t="s">
        <v>657</v>
      </c>
      <c r="AO942" s="6" t="s">
        <v>102</v>
      </c>
      <c r="AP942" s="6" t="s">
        <v>83</v>
      </c>
      <c r="AQ942" s="6" t="s">
        <v>85</v>
      </c>
      <c r="AR942" s="6" t="s">
        <v>105</v>
      </c>
      <c r="AS942" s="6" t="s">
        <v>87</v>
      </c>
      <c r="AT942" s="6"/>
      <c r="AU942" s="6" t="s">
        <v>88</v>
      </c>
      <c r="AV942" s="6" t="s">
        <v>78</v>
      </c>
      <c r="AW942" s="6" t="s">
        <v>119</v>
      </c>
      <c r="AX942" s="6" t="s">
        <v>87</v>
      </c>
      <c r="AY942" s="6" t="s">
        <v>107</v>
      </c>
      <c r="AZ942" s="6" t="s">
        <v>183</v>
      </c>
      <c r="BA942" s="6" t="s">
        <v>89</v>
      </c>
      <c r="BB942" s="6" t="s">
        <v>659</v>
      </c>
      <c r="BC942" s="6" t="s">
        <v>773</v>
      </c>
      <c r="BD942" s="6" t="s">
        <v>137</v>
      </c>
      <c r="BE942" s="6" t="s">
        <v>93</v>
      </c>
      <c r="BF942" s="6" t="s">
        <v>92</v>
      </c>
      <c r="BG942" s="6" t="s">
        <v>93</v>
      </c>
      <c r="BH942" s="6" t="s">
        <v>93</v>
      </c>
      <c r="BI942" s="6" t="s">
        <v>92</v>
      </c>
      <c r="BJ942" s="6" t="s">
        <v>93</v>
      </c>
      <c r="BK942" s="6" t="s">
        <v>138</v>
      </c>
      <c r="BL942" s="6" t="s">
        <v>138</v>
      </c>
      <c r="BM942" s="6" t="s">
        <v>695</v>
      </c>
      <c r="BN942" s="6" t="s">
        <v>139</v>
      </c>
      <c r="BO942" s="6" t="s">
        <v>78</v>
      </c>
      <c r="BP942" s="6" t="s">
        <v>687</v>
      </c>
      <c r="BQ942" s="6"/>
      <c r="BR942" s="6"/>
      <c r="BS942" s="6"/>
      <c r="BT942" s="6"/>
      <c r="BU942" s="6"/>
      <c r="BV942" s="6"/>
      <c r="BW942" s="6"/>
      <c r="BX942" s="6"/>
      <c r="BY942" s="6"/>
      <c r="BZ942" s="6"/>
      <c r="CA942" s="6"/>
      <c r="CB942" s="6"/>
      <c r="CC942" s="6"/>
      <c r="CD942" s="6"/>
      <c r="CE942" s="6"/>
      <c r="CF942" s="6"/>
      <c r="CG942" s="6"/>
      <c r="CH942" s="6"/>
      <c r="CI942" s="6"/>
      <c r="CJ942" s="6"/>
      <c r="CK942" s="6"/>
      <c r="CL942" s="6"/>
      <c r="CM942" s="6"/>
      <c r="CN942" s="6"/>
      <c r="CO942" s="6"/>
      <c r="CP942" s="6"/>
      <c r="CQ942" s="6"/>
      <c r="CR942" s="6"/>
      <c r="CS942" s="6"/>
      <c r="CT942" s="6"/>
      <c r="CU942" s="6"/>
      <c r="CV942" s="6"/>
      <c r="CW942" s="6"/>
    </row>
    <row r="943" spans="2:101">
      <c r="B943" s="6">
        <v>2428</v>
      </c>
      <c r="C943" s="6" t="s">
        <v>3408</v>
      </c>
      <c r="D943" s="6">
        <v>6</v>
      </c>
      <c r="E943" s="6" t="s">
        <v>68</v>
      </c>
      <c r="F943" s="6" t="s">
        <v>3409</v>
      </c>
      <c r="G943" s="6" t="s">
        <v>3408</v>
      </c>
      <c r="H943" s="6" t="s">
        <v>3410</v>
      </c>
      <c r="I943" s="6">
        <v>2007</v>
      </c>
      <c r="J943" s="6" t="s">
        <v>97</v>
      </c>
      <c r="K943" s="6"/>
      <c r="L943" s="6"/>
      <c r="M943" s="6"/>
      <c r="N943" s="6"/>
      <c r="O943" s="6"/>
      <c r="P943" s="6"/>
      <c r="Q943" s="6"/>
      <c r="R943" s="6"/>
      <c r="S943" s="6"/>
      <c r="T943" s="6"/>
      <c r="U943" s="6"/>
      <c r="V943" s="6"/>
      <c r="W943" s="6"/>
      <c r="X943" s="6" t="s">
        <v>98</v>
      </c>
      <c r="Y943" s="6"/>
      <c r="Z943" s="6"/>
      <c r="AA943" s="6"/>
      <c r="AB943" s="6"/>
      <c r="AC943" s="6" t="s">
        <v>148</v>
      </c>
      <c r="AD943" s="6"/>
      <c r="AE943" s="6" t="s">
        <v>87</v>
      </c>
      <c r="AF943" s="6" t="s">
        <v>175</v>
      </c>
      <c r="AG943" s="6" t="s">
        <v>77</v>
      </c>
      <c r="AH943" s="6"/>
      <c r="AI943" s="6" t="s">
        <v>87</v>
      </c>
      <c r="AJ943" s="6" t="s">
        <v>102</v>
      </c>
      <c r="AK943" s="6" t="s">
        <v>156</v>
      </c>
      <c r="AL943" s="6" t="s">
        <v>3411</v>
      </c>
      <c r="AM943" s="6"/>
      <c r="AN943" s="6" t="s">
        <v>664</v>
      </c>
      <c r="AO943" s="6" t="s">
        <v>83</v>
      </c>
      <c r="AP943" s="6" t="s">
        <v>104</v>
      </c>
      <c r="AQ943" s="6" t="s">
        <v>118</v>
      </c>
      <c r="AR943" s="6" t="s">
        <v>102</v>
      </c>
      <c r="AS943" s="6" t="s">
        <v>87</v>
      </c>
      <c r="AT943" s="6"/>
      <c r="AU943" s="6" t="s">
        <v>88</v>
      </c>
      <c r="AV943" s="6" t="s">
        <v>78</v>
      </c>
      <c r="AW943" s="6" t="s">
        <v>158</v>
      </c>
      <c r="AX943" s="6" t="s">
        <v>87</v>
      </c>
      <c r="AY943" s="6" t="s">
        <v>107</v>
      </c>
      <c r="AZ943" s="6" t="s">
        <v>185</v>
      </c>
      <c r="BA943" s="6" t="s">
        <v>89</v>
      </c>
      <c r="BB943" s="6" t="s">
        <v>230</v>
      </c>
      <c r="BC943" s="6" t="s">
        <v>773</v>
      </c>
      <c r="BD943" s="6" t="s">
        <v>91</v>
      </c>
      <c r="BE943" s="6" t="s">
        <v>93</v>
      </c>
      <c r="BF943" s="6" t="s">
        <v>93</v>
      </c>
      <c r="BG943" s="6" t="s">
        <v>92</v>
      </c>
      <c r="BH943" s="6" t="s">
        <v>92</v>
      </c>
      <c r="BI943" s="6" t="s">
        <v>123</v>
      </c>
      <c r="BJ943" s="6" t="s">
        <v>92</v>
      </c>
      <c r="BK943" s="6" t="s">
        <v>124</v>
      </c>
      <c r="BL943" s="6" t="s">
        <v>94</v>
      </c>
      <c r="BM943" s="6" t="s">
        <v>666</v>
      </c>
      <c r="BN943" s="6" t="s">
        <v>208</v>
      </c>
      <c r="BO943" s="6" t="s">
        <v>87</v>
      </c>
      <c r="BP943" s="6"/>
      <c r="BQ943" s="6"/>
      <c r="BR943" s="6"/>
      <c r="BS943" s="6"/>
      <c r="BT943" s="6"/>
      <c r="BU943" s="6"/>
      <c r="BV943" s="6"/>
      <c r="BW943" s="6"/>
      <c r="BX943" s="6"/>
      <c r="BY943" s="6"/>
      <c r="BZ943" s="6"/>
      <c r="CA943" s="6"/>
      <c r="CB943" s="6"/>
      <c r="CC943" s="6"/>
      <c r="CD943" s="6"/>
      <c r="CE943" s="6"/>
      <c r="CF943" s="6"/>
      <c r="CG943" s="6"/>
      <c r="CH943" s="6"/>
      <c r="CI943" s="6"/>
      <c r="CJ943" s="6"/>
      <c r="CK943" s="6"/>
      <c r="CL943" s="6"/>
      <c r="CM943" s="6"/>
      <c r="CN943" s="6"/>
      <c r="CO943" s="6"/>
      <c r="CP943" s="6"/>
      <c r="CQ943" s="6"/>
      <c r="CR943" s="6"/>
      <c r="CS943" s="6"/>
      <c r="CT943" s="6"/>
      <c r="CU943" s="6"/>
      <c r="CV943" s="6"/>
      <c r="CW943" s="6"/>
    </row>
    <row r="944" spans="2:101">
      <c r="B944" s="6">
        <v>2438</v>
      </c>
      <c r="C944" s="6" t="s">
        <v>3412</v>
      </c>
      <c r="D944" s="6">
        <v>6</v>
      </c>
      <c r="E944" s="6" t="s">
        <v>68</v>
      </c>
      <c r="F944" s="6" t="s">
        <v>3413</v>
      </c>
      <c r="G944" s="6" t="s">
        <v>3412</v>
      </c>
      <c r="H944" s="6" t="s">
        <v>3414</v>
      </c>
      <c r="I944" s="6">
        <v>2004</v>
      </c>
      <c r="J944" s="6" t="s">
        <v>709</v>
      </c>
      <c r="K944" s="6" t="s">
        <v>155</v>
      </c>
      <c r="L944" s="6"/>
      <c r="M944" s="6"/>
      <c r="N944" s="6"/>
      <c r="O944" s="6"/>
      <c r="P944" s="6"/>
      <c r="Q944" s="6"/>
      <c r="R944" s="6"/>
      <c r="S944" s="6"/>
      <c r="T944" s="6"/>
      <c r="U944" s="6"/>
      <c r="V944" s="6"/>
      <c r="W944" s="6"/>
      <c r="X944" s="6"/>
      <c r="Y944" s="6"/>
      <c r="Z944" s="6"/>
      <c r="AA944" s="6"/>
      <c r="AB944" s="6"/>
      <c r="AC944" s="6" t="s">
        <v>148</v>
      </c>
      <c r="AD944" s="6"/>
      <c r="AE944" s="6" t="s">
        <v>87</v>
      </c>
      <c r="AF944" s="6" t="s">
        <v>76</v>
      </c>
      <c r="AG944" s="6" t="s">
        <v>115</v>
      </c>
      <c r="AH944" s="6"/>
      <c r="AI944" s="6" t="s">
        <v>87</v>
      </c>
      <c r="AJ944" s="6" t="s">
        <v>309</v>
      </c>
      <c r="AK944" s="6" t="s">
        <v>103</v>
      </c>
      <c r="AL944" s="6"/>
      <c r="AM944" s="6"/>
      <c r="AN944" s="6" t="s">
        <v>705</v>
      </c>
      <c r="AO944" s="6" t="s">
        <v>83</v>
      </c>
      <c r="AP944" s="6" t="s">
        <v>104</v>
      </c>
      <c r="AQ944" s="6" t="s">
        <v>85</v>
      </c>
      <c r="AR944" s="6" t="s">
        <v>130</v>
      </c>
      <c r="AS944" s="6" t="s">
        <v>78</v>
      </c>
      <c r="AT944" s="6" t="s">
        <v>237</v>
      </c>
      <c r="AU944" s="6" t="s">
        <v>87</v>
      </c>
      <c r="AV944" s="6" t="s">
        <v>78</v>
      </c>
      <c r="AW944" s="6" t="s">
        <v>106</v>
      </c>
      <c r="AX944" s="6" t="s">
        <v>87</v>
      </c>
      <c r="AY944" s="6" t="s">
        <v>159</v>
      </c>
      <c r="AZ944" s="6" t="s">
        <v>89</v>
      </c>
      <c r="BA944" s="6" t="s">
        <v>89</v>
      </c>
      <c r="BB944" s="6" t="s">
        <v>665</v>
      </c>
      <c r="BC944" s="6" t="s">
        <v>659</v>
      </c>
      <c r="BD944" s="6" t="s">
        <v>137</v>
      </c>
      <c r="BE944" s="6" t="s">
        <v>93</v>
      </c>
      <c r="BF944" s="6" t="s">
        <v>93</v>
      </c>
      <c r="BG944" s="6" t="s">
        <v>93</v>
      </c>
      <c r="BH944" s="6" t="s">
        <v>93</v>
      </c>
      <c r="BI944" s="6" t="s">
        <v>93</v>
      </c>
      <c r="BJ944" s="6" t="s">
        <v>93</v>
      </c>
      <c r="BK944" s="6" t="s">
        <v>94</v>
      </c>
      <c r="BL944" s="6" t="s">
        <v>94</v>
      </c>
      <c r="BM944" s="6" t="s">
        <v>672</v>
      </c>
      <c r="BN944" s="6" t="s">
        <v>125</v>
      </c>
      <c r="BO944" s="6" t="s">
        <v>78</v>
      </c>
      <c r="BP944" s="6" t="s">
        <v>667</v>
      </c>
      <c r="BQ944" s="6"/>
      <c r="BR944" s="6"/>
      <c r="BS944" s="6"/>
      <c r="BT944" s="6"/>
      <c r="BU944" s="6"/>
      <c r="BV944" s="6"/>
      <c r="BW944" s="6"/>
      <c r="BX944" s="6"/>
      <c r="BY944" s="6"/>
      <c r="BZ944" s="6"/>
      <c r="CA944" s="6"/>
      <c r="CB944" s="6"/>
      <c r="CC944" s="6"/>
      <c r="CD944" s="6"/>
      <c r="CE944" s="6"/>
      <c r="CF944" s="6"/>
      <c r="CG944" s="6"/>
      <c r="CH944" s="6"/>
      <c r="CI944" s="6"/>
      <c r="CJ944" s="6"/>
      <c r="CK944" s="6"/>
      <c r="CL944" s="6"/>
      <c r="CM944" s="6"/>
      <c r="CN944" s="6"/>
      <c r="CO944" s="6"/>
      <c r="CP944" s="6"/>
      <c r="CQ944" s="6"/>
      <c r="CR944" s="6"/>
      <c r="CS944" s="6"/>
      <c r="CT944" s="6"/>
      <c r="CU944" s="6"/>
      <c r="CV944" s="6"/>
      <c r="CW944" s="6"/>
    </row>
    <row r="945" spans="2:101">
      <c r="B945" s="6">
        <v>2444</v>
      </c>
      <c r="C945" s="6" t="s">
        <v>3415</v>
      </c>
      <c r="D945" s="6">
        <v>6</v>
      </c>
      <c r="E945" s="6" t="s">
        <v>68</v>
      </c>
      <c r="F945" s="6" t="s">
        <v>3416</v>
      </c>
      <c r="G945" s="6" t="s">
        <v>3415</v>
      </c>
      <c r="H945" s="6" t="s">
        <v>3417</v>
      </c>
      <c r="I945" s="6">
        <v>2007</v>
      </c>
      <c r="J945" s="6" t="s">
        <v>95</v>
      </c>
      <c r="K945" s="6"/>
      <c r="L945" s="6"/>
      <c r="M945" s="6"/>
      <c r="N945" s="6"/>
      <c r="O945" s="6"/>
      <c r="P945" s="6"/>
      <c r="Q945" s="6"/>
      <c r="R945" s="6"/>
      <c r="S945" s="6"/>
      <c r="T945" s="6"/>
      <c r="U945" s="6"/>
      <c r="V945" s="6"/>
      <c r="W945" s="6"/>
      <c r="X945" s="6"/>
      <c r="Y945" s="6"/>
      <c r="Z945" s="6"/>
      <c r="AA945" s="6" t="s">
        <v>911</v>
      </c>
      <c r="AB945" s="6"/>
      <c r="AC945" s="6" t="s">
        <v>148</v>
      </c>
      <c r="AD945" s="6"/>
      <c r="AE945" s="6" t="s">
        <v>162</v>
      </c>
      <c r="AF945" s="6" t="s">
        <v>175</v>
      </c>
      <c r="AG945" s="6" t="s">
        <v>164</v>
      </c>
      <c r="AH945" s="6"/>
      <c r="AI945" s="6" t="s">
        <v>78</v>
      </c>
      <c r="AJ945" s="6" t="s">
        <v>309</v>
      </c>
      <c r="AK945" s="6" t="s">
        <v>80</v>
      </c>
      <c r="AL945" s="6"/>
      <c r="AM945" s="6" t="s">
        <v>81</v>
      </c>
      <c r="AN945" s="6" t="s">
        <v>739</v>
      </c>
      <c r="AO945" s="6" t="s">
        <v>104</v>
      </c>
      <c r="AP945" s="6" t="s">
        <v>84</v>
      </c>
      <c r="AQ945" s="6" t="s">
        <v>85</v>
      </c>
      <c r="AR945" s="6" t="s">
        <v>105</v>
      </c>
      <c r="AS945" s="6" t="s">
        <v>87</v>
      </c>
      <c r="AT945" s="6"/>
      <c r="AU945" s="6" t="s">
        <v>88</v>
      </c>
      <c r="AV945" s="6" t="s">
        <v>87</v>
      </c>
      <c r="AW945" s="6"/>
      <c r="AX945" s="6" t="s">
        <v>88</v>
      </c>
      <c r="AY945" s="6"/>
      <c r="AZ945" s="6" t="s">
        <v>185</v>
      </c>
      <c r="BA945" s="6" t="s">
        <v>89</v>
      </c>
      <c r="BB945" s="6" t="s">
        <v>665</v>
      </c>
      <c r="BC945" s="6" t="s">
        <v>665</v>
      </c>
      <c r="BD945" s="6" t="s">
        <v>137</v>
      </c>
      <c r="BE945" s="6" t="s">
        <v>93</v>
      </c>
      <c r="BF945" s="6" t="s">
        <v>93</v>
      </c>
      <c r="BG945" s="6" t="s">
        <v>92</v>
      </c>
      <c r="BH945" s="6" t="s">
        <v>92</v>
      </c>
      <c r="BI945" s="6" t="s">
        <v>92</v>
      </c>
      <c r="BJ945" s="6" t="s">
        <v>92</v>
      </c>
      <c r="BK945" s="6" t="s">
        <v>94</v>
      </c>
      <c r="BL945" s="6" t="s">
        <v>94</v>
      </c>
      <c r="BM945" s="6" t="s">
        <v>109</v>
      </c>
      <c r="BN945" s="6" t="s">
        <v>139</v>
      </c>
      <c r="BO945" s="6" t="s">
        <v>78</v>
      </c>
      <c r="BP945" s="6" t="s">
        <v>667</v>
      </c>
      <c r="BQ945" s="6"/>
      <c r="BR945" s="6"/>
      <c r="BS945" s="6"/>
      <c r="BT945" s="6"/>
      <c r="BU945" s="6"/>
      <c r="BV945" s="6"/>
      <c r="BW945" s="6"/>
      <c r="BX945" s="6"/>
      <c r="BY945" s="6"/>
      <c r="BZ945" s="6"/>
      <c r="CA945" s="6"/>
      <c r="CB945" s="6"/>
      <c r="CC945" s="6"/>
      <c r="CD945" s="6"/>
      <c r="CE945" s="6"/>
      <c r="CF945" s="6"/>
      <c r="CG945" s="6"/>
      <c r="CH945" s="6"/>
      <c r="CI945" s="6"/>
      <c r="CJ945" s="6"/>
      <c r="CK945" s="6"/>
      <c r="CL945" s="6"/>
      <c r="CM945" s="6"/>
      <c r="CN945" s="6"/>
      <c r="CO945" s="6"/>
      <c r="CP945" s="6"/>
      <c r="CQ945" s="6"/>
      <c r="CR945" s="6"/>
      <c r="CS945" s="6"/>
      <c r="CT945" s="6"/>
      <c r="CU945" s="6"/>
      <c r="CV945" s="6"/>
      <c r="CW945" s="6"/>
    </row>
    <row r="946" spans="2:101">
      <c r="B946" s="6">
        <v>2446</v>
      </c>
      <c r="C946" s="6" t="s">
        <v>3418</v>
      </c>
      <c r="D946" s="6">
        <v>6</v>
      </c>
      <c r="E946" s="6" t="s">
        <v>68</v>
      </c>
      <c r="F946" s="6" t="s">
        <v>3419</v>
      </c>
      <c r="G946" s="6" t="s">
        <v>3418</v>
      </c>
      <c r="H946" s="6" t="s">
        <v>785</v>
      </c>
      <c r="I946" s="6">
        <v>2009</v>
      </c>
      <c r="J946" s="6" t="s">
        <v>95</v>
      </c>
      <c r="K946" s="6"/>
      <c r="L946" s="6"/>
      <c r="M946" s="6"/>
      <c r="N946" s="6"/>
      <c r="O946" s="6"/>
      <c r="P946" s="6"/>
      <c r="Q946" s="6"/>
      <c r="R946" s="6"/>
      <c r="S946" s="6"/>
      <c r="T946" s="6"/>
      <c r="U946" s="6"/>
      <c r="V946" s="6"/>
      <c r="W946" s="6"/>
      <c r="X946" s="6"/>
      <c r="Y946" s="6"/>
      <c r="Z946" s="6"/>
      <c r="AA946" s="6" t="s">
        <v>391</v>
      </c>
      <c r="AB946" s="6"/>
      <c r="AC946" s="6" t="s">
        <v>74</v>
      </c>
      <c r="AD946" s="6"/>
      <c r="AE946" s="6" t="s">
        <v>162</v>
      </c>
      <c r="AF946" s="6" t="s">
        <v>76</v>
      </c>
      <c r="AG946" s="6" t="s">
        <v>164</v>
      </c>
      <c r="AH946" s="6"/>
      <c r="AI946" s="6" t="s">
        <v>87</v>
      </c>
      <c r="AJ946" s="6" t="s">
        <v>79</v>
      </c>
      <c r="AK946" s="6" t="s">
        <v>80</v>
      </c>
      <c r="AL946" s="6"/>
      <c r="AM946" s="6" t="s">
        <v>222</v>
      </c>
      <c r="AN946" s="6" t="s">
        <v>657</v>
      </c>
      <c r="AO946" s="6" t="s">
        <v>84</v>
      </c>
      <c r="AP946" s="6" t="s">
        <v>104</v>
      </c>
      <c r="AQ946" s="6" t="s">
        <v>85</v>
      </c>
      <c r="AR946" s="6" t="s">
        <v>105</v>
      </c>
      <c r="AS946" s="6" t="s">
        <v>87</v>
      </c>
      <c r="AT946" s="6"/>
      <c r="AU946" s="6" t="s">
        <v>88</v>
      </c>
      <c r="AV946" s="6" t="s">
        <v>78</v>
      </c>
      <c r="AW946" s="6" t="s">
        <v>119</v>
      </c>
      <c r="AX946" s="6" t="s">
        <v>78</v>
      </c>
      <c r="AY946" s="6" t="s">
        <v>107</v>
      </c>
      <c r="AZ946" s="6" t="s">
        <v>183</v>
      </c>
      <c r="BA946" s="6" t="s">
        <v>89</v>
      </c>
      <c r="BB946" s="6" t="s">
        <v>773</v>
      </c>
      <c r="BC946" s="6" t="s">
        <v>773</v>
      </c>
      <c r="BD946" s="6" t="s">
        <v>137</v>
      </c>
      <c r="BE946" s="6" t="s">
        <v>93</v>
      </c>
      <c r="BF946" s="6" t="s">
        <v>93</v>
      </c>
      <c r="BG946" s="6" t="s">
        <v>93</v>
      </c>
      <c r="BH946" s="6" t="s">
        <v>93</v>
      </c>
      <c r="BI946" s="6" t="s">
        <v>92</v>
      </c>
      <c r="BJ946" s="6" t="s">
        <v>93</v>
      </c>
      <c r="BK946" s="6" t="s">
        <v>138</v>
      </c>
      <c r="BL946" s="6" t="s">
        <v>138</v>
      </c>
      <c r="BM946" s="6" t="s">
        <v>691</v>
      </c>
      <c r="BN946" s="6" t="s">
        <v>139</v>
      </c>
      <c r="BO946" s="6" t="s">
        <v>78</v>
      </c>
      <c r="BP946" s="6" t="s">
        <v>687</v>
      </c>
      <c r="BQ946" s="6"/>
      <c r="BR946" s="6"/>
      <c r="BS946" s="6"/>
      <c r="BT946" s="6"/>
      <c r="BU946" s="6"/>
      <c r="BV946" s="6"/>
      <c r="BW946" s="6"/>
      <c r="BX946" s="6"/>
      <c r="BY946" s="6"/>
      <c r="BZ946" s="6"/>
      <c r="CA946" s="6"/>
      <c r="CB946" s="6"/>
      <c r="CC946" s="6"/>
      <c r="CD946" s="6"/>
      <c r="CE946" s="6"/>
      <c r="CF946" s="6"/>
      <c r="CG946" s="6"/>
      <c r="CH946" s="6"/>
      <c r="CI946" s="6"/>
      <c r="CJ946" s="6"/>
      <c r="CK946" s="6"/>
      <c r="CL946" s="6"/>
      <c r="CM946" s="6"/>
      <c r="CN946" s="6"/>
      <c r="CO946" s="6"/>
      <c r="CP946" s="6"/>
      <c r="CQ946" s="6"/>
      <c r="CR946" s="6"/>
      <c r="CS946" s="6"/>
      <c r="CT946" s="6"/>
      <c r="CU946" s="6"/>
      <c r="CV946" s="6"/>
      <c r="CW946" s="6"/>
    </row>
    <row r="947" spans="2:101">
      <c r="B947" s="6">
        <v>2453</v>
      </c>
      <c r="C947" s="6" t="s">
        <v>3420</v>
      </c>
      <c r="D947" s="6">
        <v>6</v>
      </c>
      <c r="E947" s="6" t="s">
        <v>68</v>
      </c>
      <c r="F947" s="6" t="s">
        <v>3421</v>
      </c>
      <c r="G947" s="6" t="s">
        <v>3420</v>
      </c>
      <c r="H947" s="6" t="s">
        <v>3422</v>
      </c>
      <c r="I947" s="6">
        <v>2015</v>
      </c>
      <c r="J947" s="6" t="s">
        <v>1127</v>
      </c>
      <c r="K947" s="6"/>
      <c r="L947" s="6"/>
      <c r="M947" s="6"/>
      <c r="N947" s="6"/>
      <c r="O947" s="6"/>
      <c r="P947" s="6"/>
      <c r="Q947" s="6" t="s">
        <v>346</v>
      </c>
      <c r="R947" s="6"/>
      <c r="S947" s="6"/>
      <c r="T947" s="6"/>
      <c r="U947" s="6"/>
      <c r="V947" s="6"/>
      <c r="W947" s="6"/>
      <c r="X947" s="6"/>
      <c r="Y947" s="6"/>
      <c r="Z947" s="6"/>
      <c r="AA947" s="6"/>
      <c r="AB947" s="6"/>
      <c r="AC947" s="6" t="s">
        <v>148</v>
      </c>
      <c r="AD947" s="6"/>
      <c r="AE947" s="6" t="s">
        <v>87</v>
      </c>
      <c r="AF947" s="6" t="s">
        <v>76</v>
      </c>
      <c r="AG947" s="6" t="s">
        <v>115</v>
      </c>
      <c r="AH947" s="6"/>
      <c r="AI947" s="6" t="s">
        <v>87</v>
      </c>
      <c r="AJ947" s="6" t="s">
        <v>116</v>
      </c>
      <c r="AK947" s="6" t="s">
        <v>166</v>
      </c>
      <c r="AL947" s="6"/>
      <c r="AM947" s="6"/>
      <c r="AN947" s="6" t="s">
        <v>657</v>
      </c>
      <c r="AO947" s="6" t="s">
        <v>104</v>
      </c>
      <c r="AP947" s="6" t="s">
        <v>104</v>
      </c>
      <c r="AQ947" s="6" t="s">
        <v>118</v>
      </c>
      <c r="AR947" s="6" t="s">
        <v>130</v>
      </c>
      <c r="AS947" s="6" t="s">
        <v>87</v>
      </c>
      <c r="AT947" s="6"/>
      <c r="AU947" s="6" t="s">
        <v>88</v>
      </c>
      <c r="AV947" s="6" t="s">
        <v>87</v>
      </c>
      <c r="AW947" s="6"/>
      <c r="AX947" s="6" t="s">
        <v>88</v>
      </c>
      <c r="AY947" s="6"/>
      <c r="AZ947" s="6" t="s">
        <v>89</v>
      </c>
      <c r="BA947" s="6" t="s">
        <v>89</v>
      </c>
      <c r="BB947" s="6" t="s">
        <v>90</v>
      </c>
      <c r="BC947" s="6" t="s">
        <v>90</v>
      </c>
      <c r="BD947" s="6" t="s">
        <v>137</v>
      </c>
      <c r="BE947" s="6" t="s">
        <v>92</v>
      </c>
      <c r="BF947" s="6" t="s">
        <v>92</v>
      </c>
      <c r="BG947" s="6" t="s">
        <v>92</v>
      </c>
      <c r="BH947" s="6" t="s">
        <v>92</v>
      </c>
      <c r="BI947" s="6" t="s">
        <v>122</v>
      </c>
      <c r="BJ947" s="6" t="s">
        <v>92</v>
      </c>
      <c r="BK947" s="6" t="s">
        <v>94</v>
      </c>
      <c r="BL947" s="6" t="s">
        <v>94</v>
      </c>
      <c r="BM947" s="6" t="s">
        <v>109</v>
      </c>
      <c r="BN947" s="6" t="s">
        <v>125</v>
      </c>
      <c r="BO947" s="6" t="s">
        <v>78</v>
      </c>
      <c r="BP947" s="6" t="s">
        <v>687</v>
      </c>
      <c r="BQ947" s="6"/>
      <c r="BR947" s="6"/>
      <c r="BS947" s="6"/>
      <c r="BT947" s="6"/>
      <c r="BU947" s="6"/>
      <c r="BV947" s="6"/>
      <c r="BW947" s="6"/>
      <c r="BX947" s="6"/>
      <c r="BY947" s="6"/>
      <c r="BZ947" s="6"/>
      <c r="CA947" s="6"/>
      <c r="CB947" s="6"/>
      <c r="CC947" s="6"/>
      <c r="CD947" s="6"/>
      <c r="CE947" s="6"/>
      <c r="CF947" s="6"/>
      <c r="CG947" s="6"/>
      <c r="CH947" s="6"/>
      <c r="CI947" s="6"/>
      <c r="CJ947" s="6"/>
      <c r="CK947" s="6"/>
      <c r="CL947" s="6"/>
      <c r="CM947" s="6"/>
      <c r="CN947" s="6"/>
      <c r="CO947" s="6"/>
      <c r="CP947" s="6"/>
      <c r="CQ947" s="6"/>
      <c r="CR947" s="6"/>
      <c r="CS947" s="6"/>
      <c r="CT947" s="6"/>
      <c r="CU947" s="6"/>
      <c r="CV947" s="6"/>
      <c r="CW947" s="6"/>
    </row>
    <row r="948" spans="2:101">
      <c r="B948" s="6">
        <v>2457</v>
      </c>
      <c r="C948" s="6" t="s">
        <v>3423</v>
      </c>
      <c r="D948" s="6">
        <v>6</v>
      </c>
      <c r="E948" s="6" t="s">
        <v>68</v>
      </c>
      <c r="F948" s="6" t="s">
        <v>3424</v>
      </c>
      <c r="G948" s="6" t="s">
        <v>3423</v>
      </c>
      <c r="H948" s="6" t="s">
        <v>3425</v>
      </c>
      <c r="I948" s="6">
        <v>2014</v>
      </c>
      <c r="J948" s="6" t="s">
        <v>97</v>
      </c>
      <c r="K948" s="6"/>
      <c r="L948" s="6"/>
      <c r="M948" s="6"/>
      <c r="N948" s="6"/>
      <c r="O948" s="6"/>
      <c r="P948" s="6"/>
      <c r="Q948" s="6"/>
      <c r="R948" s="6"/>
      <c r="S948" s="6"/>
      <c r="T948" s="6"/>
      <c r="U948" s="6"/>
      <c r="V948" s="6"/>
      <c r="W948" s="6"/>
      <c r="X948" s="6" t="s">
        <v>98</v>
      </c>
      <c r="Y948" s="6"/>
      <c r="Z948" s="6"/>
      <c r="AA948" s="6"/>
      <c r="AB948" s="6"/>
      <c r="AC948" s="6" t="s">
        <v>148</v>
      </c>
      <c r="AD948" s="6"/>
      <c r="AE948" s="6" t="s">
        <v>162</v>
      </c>
      <c r="AF948" s="6" t="s">
        <v>175</v>
      </c>
      <c r="AG948" s="6" t="s">
        <v>164</v>
      </c>
      <c r="AH948" s="6"/>
      <c r="AI948" s="6" t="s">
        <v>78</v>
      </c>
      <c r="AJ948" s="6" t="s">
        <v>309</v>
      </c>
      <c r="AK948" s="6" t="s">
        <v>80</v>
      </c>
      <c r="AL948" s="6"/>
      <c r="AM948" s="6" t="s">
        <v>81</v>
      </c>
      <c r="AN948" s="6" t="s">
        <v>739</v>
      </c>
      <c r="AO948" s="6" t="s">
        <v>83</v>
      </c>
      <c r="AP948" s="6" t="s">
        <v>104</v>
      </c>
      <c r="AQ948" s="6" t="s">
        <v>176</v>
      </c>
      <c r="AR948" s="6" t="s">
        <v>86</v>
      </c>
      <c r="AS948" s="6" t="s">
        <v>87</v>
      </c>
      <c r="AT948" s="6"/>
      <c r="AU948" s="6" t="s">
        <v>88</v>
      </c>
      <c r="AV948" s="6" t="s">
        <v>87</v>
      </c>
      <c r="AW948" s="6"/>
      <c r="AX948" s="6" t="s">
        <v>88</v>
      </c>
      <c r="AY948" s="6"/>
      <c r="AZ948" s="6" t="s">
        <v>89</v>
      </c>
      <c r="BA948" s="6" t="s">
        <v>89</v>
      </c>
      <c r="BB948" s="6" t="s">
        <v>659</v>
      </c>
      <c r="BC948" s="6" t="s">
        <v>658</v>
      </c>
      <c r="BD948" s="6" t="s">
        <v>144</v>
      </c>
      <c r="BE948" s="6" t="s">
        <v>93</v>
      </c>
      <c r="BF948" s="6" t="s">
        <v>93</v>
      </c>
      <c r="BG948" s="6" t="s">
        <v>93</v>
      </c>
      <c r="BH948" s="6" t="s">
        <v>93</v>
      </c>
      <c r="BI948" s="6" t="s">
        <v>93</v>
      </c>
      <c r="BJ948" s="6" t="s">
        <v>93</v>
      </c>
      <c r="BK948" s="6" t="s">
        <v>94</v>
      </c>
      <c r="BL948" s="6" t="s">
        <v>94</v>
      </c>
      <c r="BM948" s="6" t="s">
        <v>109</v>
      </c>
      <c r="BN948" s="6" t="s">
        <v>125</v>
      </c>
      <c r="BO948" s="6" t="s">
        <v>78</v>
      </c>
      <c r="BP948" s="6" t="s">
        <v>156</v>
      </c>
      <c r="BQ948" s="6" t="s">
        <v>3426</v>
      </c>
      <c r="BR948" s="6" t="s">
        <v>3427</v>
      </c>
      <c r="BS948" s="6"/>
      <c r="BT948" s="6"/>
      <c r="BU948" s="6"/>
      <c r="BV948" s="6"/>
      <c r="BW948" s="6"/>
      <c r="BX948" s="6"/>
      <c r="BY948" s="6"/>
      <c r="BZ948" s="6"/>
      <c r="CA948" s="6"/>
      <c r="CB948" s="6"/>
      <c r="CC948" s="6"/>
      <c r="CD948" s="6"/>
      <c r="CE948" s="6"/>
      <c r="CF948" s="6"/>
      <c r="CG948" s="6"/>
      <c r="CH948" s="6"/>
      <c r="CI948" s="6"/>
      <c r="CJ948" s="6"/>
      <c r="CK948" s="6"/>
      <c r="CL948" s="6"/>
      <c r="CM948" s="6"/>
      <c r="CN948" s="6"/>
      <c r="CO948" s="6"/>
      <c r="CP948" s="6"/>
      <c r="CQ948" s="6"/>
      <c r="CR948" s="6"/>
      <c r="CS948" s="6"/>
      <c r="CT948" s="6"/>
      <c r="CU948" s="6"/>
      <c r="CV948" s="6"/>
      <c r="CW948" s="6"/>
    </row>
    <row r="949" spans="2:101">
      <c r="B949" s="6">
        <v>2466</v>
      </c>
      <c r="C949" s="6" t="s">
        <v>3428</v>
      </c>
      <c r="D949" s="6">
        <v>6</v>
      </c>
      <c r="E949" s="6" t="s">
        <v>68</v>
      </c>
      <c r="F949" s="6" t="s">
        <v>3429</v>
      </c>
      <c r="G949" s="6" t="s">
        <v>3428</v>
      </c>
      <c r="H949" s="6" t="s">
        <v>3430</v>
      </c>
      <c r="I949" s="6">
        <v>1977</v>
      </c>
      <c r="J949" s="6" t="s">
        <v>95</v>
      </c>
      <c r="K949" s="6"/>
      <c r="L949" s="6"/>
      <c r="M949" s="6"/>
      <c r="N949" s="6"/>
      <c r="O949" s="6"/>
      <c r="P949" s="6"/>
      <c r="Q949" s="6"/>
      <c r="R949" s="6"/>
      <c r="S949" s="6"/>
      <c r="T949" s="6"/>
      <c r="U949" s="6"/>
      <c r="V949" s="6"/>
      <c r="W949" s="6"/>
      <c r="X949" s="6"/>
      <c r="Y949" s="6"/>
      <c r="Z949" s="6"/>
      <c r="AA949" s="6" t="s">
        <v>1285</v>
      </c>
      <c r="AB949" s="6"/>
      <c r="AC949" s="6" t="s">
        <v>148</v>
      </c>
      <c r="AD949" s="6"/>
      <c r="AE949" s="6" t="s">
        <v>87</v>
      </c>
      <c r="AF949" s="6" t="s">
        <v>100</v>
      </c>
      <c r="AG949" s="6" t="s">
        <v>521</v>
      </c>
      <c r="AH949" s="6"/>
      <c r="AI949" s="6" t="s">
        <v>87</v>
      </c>
      <c r="AJ949" s="6" t="s">
        <v>116</v>
      </c>
      <c r="AK949" s="6" t="s">
        <v>80</v>
      </c>
      <c r="AL949" s="6"/>
      <c r="AM949" s="6"/>
      <c r="AN949" s="6" t="s">
        <v>664</v>
      </c>
      <c r="AO949" s="6" t="s">
        <v>84</v>
      </c>
      <c r="AP949" s="6" t="s">
        <v>104</v>
      </c>
      <c r="AQ949" s="6" t="s">
        <v>118</v>
      </c>
      <c r="AR949" s="6" t="s">
        <v>105</v>
      </c>
      <c r="AS949" s="6" t="s">
        <v>87</v>
      </c>
      <c r="AT949" s="6"/>
      <c r="AU949" s="6" t="s">
        <v>88</v>
      </c>
      <c r="AV949" s="6" t="s">
        <v>78</v>
      </c>
      <c r="AW949" s="6" t="s">
        <v>158</v>
      </c>
      <c r="AX949" s="6" t="s">
        <v>87</v>
      </c>
      <c r="AY949" s="6" t="s">
        <v>107</v>
      </c>
      <c r="AZ949" s="6" t="s">
        <v>89</v>
      </c>
      <c r="BA949" s="6" t="s">
        <v>89</v>
      </c>
      <c r="BB949" s="6" t="s">
        <v>665</v>
      </c>
      <c r="BC949" s="6" t="s">
        <v>665</v>
      </c>
      <c r="BD949" s="6" t="s">
        <v>137</v>
      </c>
      <c r="BE949" s="6" t="s">
        <v>93</v>
      </c>
      <c r="BF949" s="6" t="s">
        <v>93</v>
      </c>
      <c r="BG949" s="6" t="s">
        <v>123</v>
      </c>
      <c r="BH949" s="6" t="s">
        <v>92</v>
      </c>
      <c r="BI949" s="6" t="s">
        <v>92</v>
      </c>
      <c r="BJ949" s="6" t="s">
        <v>93</v>
      </c>
      <c r="BK949" s="6" t="s">
        <v>94</v>
      </c>
      <c r="BL949" s="6" t="s">
        <v>138</v>
      </c>
      <c r="BM949" s="6" t="s">
        <v>695</v>
      </c>
      <c r="BN949" s="6" t="s">
        <v>418</v>
      </c>
      <c r="BO949" s="6" t="s">
        <v>78</v>
      </c>
      <c r="BP949" s="6" t="s">
        <v>687</v>
      </c>
      <c r="BQ949" s="6"/>
      <c r="BR949" s="6"/>
      <c r="BS949" s="6"/>
      <c r="BT949" s="6"/>
      <c r="BU949" s="6"/>
      <c r="BV949" s="6"/>
      <c r="BW949" s="6"/>
      <c r="BX949" s="6"/>
      <c r="BY949" s="6"/>
      <c r="BZ949" s="6"/>
      <c r="CA949" s="6"/>
      <c r="CB949" s="6"/>
      <c r="CC949" s="6"/>
      <c r="CD949" s="6"/>
      <c r="CE949" s="6"/>
      <c r="CF949" s="6"/>
      <c r="CG949" s="6"/>
      <c r="CH949" s="6"/>
      <c r="CI949" s="6"/>
      <c r="CJ949" s="6"/>
      <c r="CK949" s="6"/>
      <c r="CL949" s="6"/>
      <c r="CM949" s="6"/>
      <c r="CN949" s="6"/>
      <c r="CO949" s="6"/>
      <c r="CP949" s="6"/>
      <c r="CQ949" s="6"/>
      <c r="CR949" s="6"/>
      <c r="CS949" s="6"/>
      <c r="CT949" s="6"/>
      <c r="CU949" s="6"/>
      <c r="CV949" s="6"/>
      <c r="CW949" s="6"/>
    </row>
    <row r="950" spans="2:101">
      <c r="B950" s="6">
        <v>2488</v>
      </c>
      <c r="C950" s="6" t="s">
        <v>3431</v>
      </c>
      <c r="D950" s="6">
        <v>6</v>
      </c>
      <c r="E950" s="6" t="s">
        <v>68</v>
      </c>
      <c r="F950" s="6" t="s">
        <v>3432</v>
      </c>
      <c r="G950" s="6" t="s">
        <v>3431</v>
      </c>
      <c r="H950" s="6" t="s">
        <v>3433</v>
      </c>
      <c r="I950" s="6">
        <v>2016</v>
      </c>
      <c r="J950" s="6" t="s">
        <v>305</v>
      </c>
      <c r="K950" s="6"/>
      <c r="L950" s="6"/>
      <c r="M950" s="6"/>
      <c r="N950" s="6"/>
      <c r="O950" s="6"/>
      <c r="P950" s="6"/>
      <c r="Q950" s="6"/>
      <c r="R950" s="6"/>
      <c r="S950" s="6"/>
      <c r="T950" s="6"/>
      <c r="U950" s="6"/>
      <c r="V950" s="6"/>
      <c r="W950" s="6" t="s">
        <v>227</v>
      </c>
      <c r="X950" s="6"/>
      <c r="Y950" s="6"/>
      <c r="Z950" s="6"/>
      <c r="AA950" s="6"/>
      <c r="AB950" s="6"/>
      <c r="AC950" s="6" t="s">
        <v>148</v>
      </c>
      <c r="AD950" s="6"/>
      <c r="AE950" s="6" t="s">
        <v>87</v>
      </c>
      <c r="AF950" s="6" t="s">
        <v>76</v>
      </c>
      <c r="AG950" s="6" t="s">
        <v>77</v>
      </c>
      <c r="AH950" s="6"/>
      <c r="AI950" s="6" t="s">
        <v>78</v>
      </c>
      <c r="AJ950" s="6" t="s">
        <v>116</v>
      </c>
      <c r="AK950" s="6" t="s">
        <v>103</v>
      </c>
      <c r="AL950" s="6"/>
      <c r="AM950" s="6"/>
      <c r="AN950" s="6" t="s">
        <v>657</v>
      </c>
      <c r="AO950" s="6" t="s">
        <v>84</v>
      </c>
      <c r="AP950" s="6" t="s">
        <v>104</v>
      </c>
      <c r="AQ950" s="6" t="s">
        <v>85</v>
      </c>
      <c r="AR950" s="6" t="s">
        <v>86</v>
      </c>
      <c r="AS950" s="6" t="s">
        <v>87</v>
      </c>
      <c r="AT950" s="6"/>
      <c r="AU950" s="6" t="s">
        <v>88</v>
      </c>
      <c r="AV950" s="6" t="s">
        <v>78</v>
      </c>
      <c r="AW950" s="6" t="s">
        <v>106</v>
      </c>
      <c r="AX950" s="6" t="s">
        <v>87</v>
      </c>
      <c r="AY950" s="6" t="s">
        <v>159</v>
      </c>
      <c r="AZ950" s="6" t="s">
        <v>89</v>
      </c>
      <c r="BA950" s="6" t="s">
        <v>89</v>
      </c>
      <c r="BB950" s="6" t="s">
        <v>665</v>
      </c>
      <c r="BC950" s="6" t="s">
        <v>665</v>
      </c>
      <c r="BD950" s="6" t="s">
        <v>144</v>
      </c>
      <c r="BE950" s="6" t="s">
        <v>92</v>
      </c>
      <c r="BF950" s="6" t="s">
        <v>122</v>
      </c>
      <c r="BG950" s="6" t="s">
        <v>92</v>
      </c>
      <c r="BH950" s="6" t="s">
        <v>92</v>
      </c>
      <c r="BI950" s="6" t="s">
        <v>92</v>
      </c>
      <c r="BJ950" s="6" t="s">
        <v>92</v>
      </c>
      <c r="BK950" s="6" t="s">
        <v>94</v>
      </c>
      <c r="BL950" s="6" t="s">
        <v>94</v>
      </c>
      <c r="BM950" s="6" t="s">
        <v>672</v>
      </c>
      <c r="BN950" s="6" t="s">
        <v>418</v>
      </c>
      <c r="BO950" s="6" t="s">
        <v>78</v>
      </c>
      <c r="BP950" s="6" t="s">
        <v>660</v>
      </c>
      <c r="BQ950" s="6"/>
      <c r="BR950" s="6"/>
      <c r="BS950" s="6"/>
      <c r="BT950" s="6"/>
      <c r="BU950" s="6"/>
      <c r="BV950" s="6"/>
      <c r="BW950" s="6"/>
      <c r="BX950" s="6"/>
      <c r="BY950" s="6"/>
      <c r="BZ950" s="6"/>
      <c r="CA950" s="6"/>
      <c r="CB950" s="6"/>
      <c r="CC950" s="6"/>
      <c r="CD950" s="6"/>
      <c r="CE950" s="6"/>
      <c r="CF950" s="6"/>
      <c r="CG950" s="6"/>
      <c r="CH950" s="6"/>
      <c r="CI950" s="6"/>
      <c r="CJ950" s="6"/>
      <c r="CK950" s="6"/>
      <c r="CL950" s="6"/>
      <c r="CM950" s="6"/>
      <c r="CN950" s="6"/>
      <c r="CO950" s="6"/>
      <c r="CP950" s="6"/>
      <c r="CQ950" s="6"/>
      <c r="CR950" s="6"/>
      <c r="CS950" s="6"/>
      <c r="CT950" s="6"/>
      <c r="CU950" s="6"/>
      <c r="CV950" s="6"/>
      <c r="CW950" s="6"/>
    </row>
    <row r="951" spans="2:101">
      <c r="B951" s="6">
        <v>2492</v>
      </c>
      <c r="C951" s="6" t="s">
        <v>3437</v>
      </c>
      <c r="D951" s="6">
        <v>6</v>
      </c>
      <c r="E951" s="6" t="s">
        <v>68</v>
      </c>
      <c r="F951" s="6" t="s">
        <v>3438</v>
      </c>
      <c r="G951" s="6" t="s">
        <v>3437</v>
      </c>
      <c r="H951" s="6" t="s">
        <v>3439</v>
      </c>
      <c r="I951" s="6">
        <v>2015</v>
      </c>
      <c r="J951" s="6" t="s">
        <v>154</v>
      </c>
      <c r="K951" s="6"/>
      <c r="L951" s="6"/>
      <c r="M951" s="6"/>
      <c r="N951" s="6"/>
      <c r="O951" s="6"/>
      <c r="P951" s="6"/>
      <c r="Q951" s="6"/>
      <c r="R951" s="6"/>
      <c r="S951" s="6"/>
      <c r="T951" s="6"/>
      <c r="U951" s="6"/>
      <c r="V951" s="6"/>
      <c r="W951" s="6"/>
      <c r="X951" s="6"/>
      <c r="Y951" s="6" t="s">
        <v>99</v>
      </c>
      <c r="Z951" s="6"/>
      <c r="AA951" s="6"/>
      <c r="AB951" s="6"/>
      <c r="AC951" s="6" t="s">
        <v>135</v>
      </c>
      <c r="AD951" s="6"/>
      <c r="AE951" s="6"/>
      <c r="AF951" s="6"/>
      <c r="AG951" s="6"/>
      <c r="AH951" s="6"/>
      <c r="AI951" s="6" t="s">
        <v>88</v>
      </c>
      <c r="AJ951" s="6"/>
      <c r="AK951" s="6"/>
      <c r="AL951" s="6"/>
      <c r="AM951" s="6"/>
      <c r="AN951" s="6"/>
      <c r="AO951" s="6" t="s">
        <v>84</v>
      </c>
      <c r="AP951" s="6" t="s">
        <v>104</v>
      </c>
      <c r="AQ951" s="6" t="s">
        <v>196</v>
      </c>
      <c r="AR951" s="6" t="s">
        <v>86</v>
      </c>
      <c r="AS951" s="6" t="s">
        <v>87</v>
      </c>
      <c r="AT951" s="6"/>
      <c r="AU951" s="6" t="s">
        <v>88</v>
      </c>
      <c r="AV951" s="6" t="s">
        <v>87</v>
      </c>
      <c r="AW951" s="6"/>
      <c r="AX951" s="6" t="s">
        <v>88</v>
      </c>
      <c r="AY951" s="6"/>
      <c r="AZ951" s="6" t="s">
        <v>89</v>
      </c>
      <c r="BA951" s="6" t="s">
        <v>89</v>
      </c>
      <c r="BB951" s="6" t="s">
        <v>665</v>
      </c>
      <c r="BC951" s="6" t="s">
        <v>659</v>
      </c>
      <c r="BD951" s="6" t="s">
        <v>137</v>
      </c>
      <c r="BE951" s="6" t="s">
        <v>93</v>
      </c>
      <c r="BF951" s="6" t="s">
        <v>93</v>
      </c>
      <c r="BG951" s="6" t="s">
        <v>93</v>
      </c>
      <c r="BH951" s="6" t="s">
        <v>92</v>
      </c>
      <c r="BI951" s="6" t="s">
        <v>123</v>
      </c>
      <c r="BJ951" s="6" t="s">
        <v>93</v>
      </c>
      <c r="BK951" s="6" t="s">
        <v>94</v>
      </c>
      <c r="BL951" s="6" t="s">
        <v>138</v>
      </c>
      <c r="BM951" s="6" t="s">
        <v>109</v>
      </c>
      <c r="BN951" s="6" t="s">
        <v>125</v>
      </c>
      <c r="BO951" s="6" t="s">
        <v>78</v>
      </c>
      <c r="BP951" s="6" t="s">
        <v>687</v>
      </c>
      <c r="BQ951" s="6"/>
      <c r="BR951" s="6"/>
      <c r="BS951" s="6"/>
      <c r="BT951" s="6"/>
      <c r="BU951" s="6"/>
      <c r="BV951" s="6"/>
      <c r="BW951" s="6"/>
      <c r="BX951" s="6"/>
      <c r="BY951" s="6"/>
      <c r="BZ951" s="6"/>
      <c r="CA951" s="6"/>
      <c r="CB951" s="6"/>
      <c r="CC951" s="6"/>
      <c r="CD951" s="6"/>
      <c r="CE951" s="6"/>
      <c r="CF951" s="6"/>
      <c r="CG951" s="6"/>
      <c r="CH951" s="6"/>
      <c r="CI951" s="6"/>
      <c r="CJ951" s="6"/>
      <c r="CK951" s="6"/>
      <c r="CL951" s="6"/>
      <c r="CM951" s="6"/>
      <c r="CN951" s="6"/>
      <c r="CO951" s="6"/>
      <c r="CP951" s="6"/>
      <c r="CQ951" s="6"/>
      <c r="CR951" s="6"/>
      <c r="CS951" s="6"/>
      <c r="CT951" s="6"/>
      <c r="CU951" s="6"/>
      <c r="CV951" s="6"/>
      <c r="CW951" s="6"/>
    </row>
    <row r="952" spans="2:101">
      <c r="B952" s="6">
        <v>2491</v>
      </c>
      <c r="C952" s="6" t="s">
        <v>3434</v>
      </c>
      <c r="D952" s="6">
        <v>6</v>
      </c>
      <c r="E952" s="6" t="s">
        <v>68</v>
      </c>
      <c r="F952" s="6" t="s">
        <v>3435</v>
      </c>
      <c r="G952" s="6" t="s">
        <v>3434</v>
      </c>
      <c r="H952" s="6" t="s">
        <v>3436</v>
      </c>
      <c r="I952" s="6">
        <v>2015</v>
      </c>
      <c r="J952" s="6" t="s">
        <v>154</v>
      </c>
      <c r="K952" s="6"/>
      <c r="L952" s="6"/>
      <c r="M952" s="6"/>
      <c r="N952" s="6"/>
      <c r="O952" s="6"/>
      <c r="P952" s="6"/>
      <c r="Q952" s="6"/>
      <c r="R952" s="6"/>
      <c r="S952" s="6"/>
      <c r="T952" s="6"/>
      <c r="U952" s="6"/>
      <c r="V952" s="6"/>
      <c r="W952" s="6"/>
      <c r="X952" s="6"/>
      <c r="Y952" s="6" t="s">
        <v>99</v>
      </c>
      <c r="Z952" s="6"/>
      <c r="AA952" s="6"/>
      <c r="AB952" s="6"/>
      <c r="AC952" s="6" t="s">
        <v>135</v>
      </c>
      <c r="AD952" s="6"/>
      <c r="AE952" s="6"/>
      <c r="AF952" s="6"/>
      <c r="AG952" s="6"/>
      <c r="AH952" s="6"/>
      <c r="AI952" s="6" t="s">
        <v>88</v>
      </c>
      <c r="AJ952" s="6"/>
      <c r="AK952" s="6"/>
      <c r="AL952" s="6"/>
      <c r="AM952" s="6"/>
      <c r="AN952" s="6"/>
      <c r="AO952" s="6" t="s">
        <v>104</v>
      </c>
      <c r="AP952" s="6" t="s">
        <v>83</v>
      </c>
      <c r="AQ952" s="6" t="s">
        <v>85</v>
      </c>
      <c r="AR952" s="6" t="s">
        <v>105</v>
      </c>
      <c r="AS952" s="6" t="s">
        <v>87</v>
      </c>
      <c r="AT952" s="6"/>
      <c r="AU952" s="6" t="s">
        <v>88</v>
      </c>
      <c r="AV952" s="6" t="s">
        <v>78</v>
      </c>
      <c r="AW952" s="6" t="s">
        <v>119</v>
      </c>
      <c r="AX952" s="6" t="s">
        <v>87</v>
      </c>
      <c r="AY952" s="6" t="s">
        <v>159</v>
      </c>
      <c r="AZ952" s="6" t="s">
        <v>89</v>
      </c>
      <c r="BA952" s="6" t="s">
        <v>89</v>
      </c>
      <c r="BB952" s="6" t="s">
        <v>659</v>
      </c>
      <c r="BC952" s="6" t="s">
        <v>659</v>
      </c>
      <c r="BD952" s="6" t="s">
        <v>137</v>
      </c>
      <c r="BE952" s="6" t="s">
        <v>93</v>
      </c>
      <c r="BF952" s="6" t="s">
        <v>93</v>
      </c>
      <c r="BG952" s="6" t="s">
        <v>93</v>
      </c>
      <c r="BH952" s="6" t="s">
        <v>93</v>
      </c>
      <c r="BI952" s="6" t="s">
        <v>123</v>
      </c>
      <c r="BJ952" s="6" t="s">
        <v>93</v>
      </c>
      <c r="BK952" s="6" t="s">
        <v>138</v>
      </c>
      <c r="BL952" s="6" t="s">
        <v>138</v>
      </c>
      <c r="BM952" s="6" t="s">
        <v>691</v>
      </c>
      <c r="BN952" s="6" t="s">
        <v>192</v>
      </c>
      <c r="BO952" s="6" t="s">
        <v>78</v>
      </c>
      <c r="BP952" s="6" t="s">
        <v>687</v>
      </c>
      <c r="BQ952" s="6"/>
      <c r="BR952" s="6"/>
      <c r="BS952" s="6"/>
      <c r="BT952" s="6"/>
      <c r="BU952" s="6"/>
      <c r="BV952" s="6"/>
      <c r="BW952" s="6"/>
      <c r="BX952" s="6"/>
      <c r="BY952" s="6"/>
      <c r="BZ952" s="6"/>
      <c r="CA952" s="6"/>
      <c r="CB952" s="6"/>
      <c r="CC952" s="6"/>
      <c r="CD952" s="6"/>
      <c r="CE952" s="6"/>
      <c r="CF952" s="6"/>
      <c r="CG952" s="6"/>
      <c r="CH952" s="6"/>
      <c r="CI952" s="6"/>
      <c r="CJ952" s="6"/>
      <c r="CK952" s="6"/>
      <c r="CL952" s="6"/>
      <c r="CM952" s="6"/>
      <c r="CN952" s="6"/>
      <c r="CO952" s="6"/>
      <c r="CP952" s="6"/>
      <c r="CQ952" s="6"/>
      <c r="CR952" s="6"/>
      <c r="CS952" s="6"/>
      <c r="CT952" s="6"/>
      <c r="CU952" s="6"/>
      <c r="CV952" s="6"/>
      <c r="CW952" s="6"/>
    </row>
    <row r="953" spans="2:101">
      <c r="B953" s="6">
        <v>2493</v>
      </c>
      <c r="C953" s="6" t="s">
        <v>3440</v>
      </c>
      <c r="D953" s="6">
        <v>6</v>
      </c>
      <c r="E953" s="6" t="s">
        <v>68</v>
      </c>
      <c r="F953" s="6" t="s">
        <v>3441</v>
      </c>
      <c r="G953" s="6" t="s">
        <v>3440</v>
      </c>
      <c r="H953" s="6" t="s">
        <v>3442</v>
      </c>
      <c r="I953" s="6">
        <v>2015</v>
      </c>
      <c r="J953" s="6" t="s">
        <v>154</v>
      </c>
      <c r="K953" s="6"/>
      <c r="L953" s="6"/>
      <c r="M953" s="6"/>
      <c r="N953" s="6"/>
      <c r="O953" s="6"/>
      <c r="P953" s="6"/>
      <c r="Q953" s="6"/>
      <c r="R953" s="6"/>
      <c r="S953" s="6"/>
      <c r="T953" s="6"/>
      <c r="U953" s="6"/>
      <c r="V953" s="6"/>
      <c r="W953" s="6"/>
      <c r="X953" s="6"/>
      <c r="Y953" s="6" t="s">
        <v>99</v>
      </c>
      <c r="Z953" s="6"/>
      <c r="AA953" s="6"/>
      <c r="AB953" s="6"/>
      <c r="AC953" s="6" t="s">
        <v>135</v>
      </c>
      <c r="AD953" s="6"/>
      <c r="AE953" s="6"/>
      <c r="AF953" s="6"/>
      <c r="AG953" s="6"/>
      <c r="AH953" s="6"/>
      <c r="AI953" s="6" t="s">
        <v>88</v>
      </c>
      <c r="AJ953" s="6"/>
      <c r="AK953" s="6"/>
      <c r="AL953" s="6"/>
      <c r="AM953" s="6"/>
      <c r="AN953" s="6"/>
      <c r="AO953" s="6" t="s">
        <v>128</v>
      </c>
      <c r="AP953" s="6" t="s">
        <v>104</v>
      </c>
      <c r="AQ953" s="6" t="s">
        <v>196</v>
      </c>
      <c r="AR953" s="6" t="s">
        <v>86</v>
      </c>
      <c r="AS953" s="6" t="s">
        <v>87</v>
      </c>
      <c r="AT953" s="6"/>
      <c r="AU953" s="6" t="s">
        <v>88</v>
      </c>
      <c r="AV953" s="6" t="s">
        <v>87</v>
      </c>
      <c r="AW953" s="6"/>
      <c r="AX953" s="6" t="s">
        <v>88</v>
      </c>
      <c r="AY953" s="6"/>
      <c r="AZ953" s="6" t="s">
        <v>170</v>
      </c>
      <c r="BA953" s="6" t="s">
        <v>89</v>
      </c>
      <c r="BB953" s="6" t="s">
        <v>230</v>
      </c>
      <c r="BC953" s="6" t="s">
        <v>230</v>
      </c>
      <c r="BD953" s="6" t="s">
        <v>137</v>
      </c>
      <c r="BE953" s="6" t="s">
        <v>93</v>
      </c>
      <c r="BF953" s="6" t="s">
        <v>92</v>
      </c>
      <c r="BG953" s="6" t="s">
        <v>92</v>
      </c>
      <c r="BH953" s="6" t="s">
        <v>92</v>
      </c>
      <c r="BI953" s="6" t="s">
        <v>123</v>
      </c>
      <c r="BJ953" s="6" t="s">
        <v>93</v>
      </c>
      <c r="BK953" s="6" t="s">
        <v>94</v>
      </c>
      <c r="BL953" s="6" t="s">
        <v>138</v>
      </c>
      <c r="BM953" s="6" t="s">
        <v>109</v>
      </c>
      <c r="BN953" s="6" t="s">
        <v>192</v>
      </c>
      <c r="BO953" s="6" t="s">
        <v>78</v>
      </c>
      <c r="BP953" s="6" t="s">
        <v>687</v>
      </c>
      <c r="BQ953" s="6"/>
      <c r="BR953" s="6"/>
      <c r="BS953" s="6"/>
      <c r="BT953" s="6"/>
      <c r="BU953" s="6"/>
      <c r="BV953" s="6"/>
      <c r="BW953" s="6"/>
      <c r="BX953" s="6"/>
      <c r="BY953" s="6"/>
      <c r="BZ953" s="6"/>
      <c r="CA953" s="6"/>
      <c r="CB953" s="6"/>
      <c r="CC953" s="6"/>
      <c r="CD953" s="6"/>
      <c r="CE953" s="6"/>
      <c r="CF953" s="6"/>
      <c r="CG953" s="6"/>
      <c r="CH953" s="6"/>
      <c r="CI953" s="6"/>
      <c r="CJ953" s="6"/>
      <c r="CK953" s="6"/>
      <c r="CL953" s="6"/>
      <c r="CM953" s="6"/>
      <c r="CN953" s="6"/>
      <c r="CO953" s="6"/>
      <c r="CP953" s="6"/>
      <c r="CQ953" s="6"/>
      <c r="CR953" s="6"/>
      <c r="CS953" s="6"/>
      <c r="CT953" s="6"/>
      <c r="CU953" s="6"/>
      <c r="CV953" s="6"/>
      <c r="CW953" s="6"/>
    </row>
    <row r="954" spans="2:101">
      <c r="B954" s="6">
        <v>2508</v>
      </c>
      <c r="C954" s="6" t="s">
        <v>3443</v>
      </c>
      <c r="D954" s="6">
        <v>6</v>
      </c>
      <c r="E954" s="6" t="s">
        <v>68</v>
      </c>
      <c r="F954" s="6" t="s">
        <v>3444</v>
      </c>
      <c r="G954" s="6" t="s">
        <v>3443</v>
      </c>
      <c r="H954" s="6" t="s">
        <v>3445</v>
      </c>
      <c r="I954" s="6">
        <v>2015</v>
      </c>
      <c r="J954" s="6" t="s">
        <v>543</v>
      </c>
      <c r="K954" s="6"/>
      <c r="L954" s="6"/>
      <c r="M954" s="6"/>
      <c r="N954" s="6"/>
      <c r="O954" s="6"/>
      <c r="P954" s="6"/>
      <c r="Q954" s="6"/>
      <c r="R954" s="6"/>
      <c r="S954" s="6"/>
      <c r="T954" s="6"/>
      <c r="U954" s="6" t="s">
        <v>879</v>
      </c>
      <c r="V954" s="6"/>
      <c r="W954" s="6"/>
      <c r="X954" s="6"/>
      <c r="Y954" s="6"/>
      <c r="Z954" s="6"/>
      <c r="AA954" s="6"/>
      <c r="AB954" s="6"/>
      <c r="AC954" s="6" t="s">
        <v>135</v>
      </c>
      <c r="AD954" s="6"/>
      <c r="AE954" s="6"/>
      <c r="AF954" s="6"/>
      <c r="AG954" s="6"/>
      <c r="AH954" s="6"/>
      <c r="AI954" s="6" t="s">
        <v>88</v>
      </c>
      <c r="AJ954" s="6"/>
      <c r="AK954" s="6"/>
      <c r="AL954" s="6"/>
      <c r="AM954" s="6"/>
      <c r="AN954" s="6"/>
      <c r="AO954" s="6" t="s">
        <v>84</v>
      </c>
      <c r="AP954" s="6" t="s">
        <v>104</v>
      </c>
      <c r="AQ954" s="6" t="s">
        <v>85</v>
      </c>
      <c r="AR954" s="6" t="s">
        <v>130</v>
      </c>
      <c r="AS954" s="6" t="s">
        <v>87</v>
      </c>
      <c r="AT954" s="6"/>
      <c r="AU954" s="6" t="s">
        <v>88</v>
      </c>
      <c r="AV954" s="6" t="s">
        <v>78</v>
      </c>
      <c r="AW954" s="6" t="s">
        <v>158</v>
      </c>
      <c r="AX954" s="6" t="s">
        <v>87</v>
      </c>
      <c r="AY954" s="6" t="s">
        <v>102</v>
      </c>
      <c r="AZ954" s="6" t="s">
        <v>170</v>
      </c>
      <c r="BA954" s="6" t="s">
        <v>89</v>
      </c>
      <c r="BB954" s="6" t="s">
        <v>659</v>
      </c>
      <c r="BC954" s="6" t="s">
        <v>659</v>
      </c>
      <c r="BD954" s="6" t="s">
        <v>137</v>
      </c>
      <c r="BE954" s="6" t="s">
        <v>92</v>
      </c>
      <c r="BF954" s="6" t="s">
        <v>92</v>
      </c>
      <c r="BG954" s="6" t="s">
        <v>92</v>
      </c>
      <c r="BH954" s="6" t="s">
        <v>92</v>
      </c>
      <c r="BI954" s="6" t="s">
        <v>92</v>
      </c>
      <c r="BJ954" s="6" t="s">
        <v>92</v>
      </c>
      <c r="BK954" s="6" t="s">
        <v>94</v>
      </c>
      <c r="BL954" s="6" t="s">
        <v>94</v>
      </c>
      <c r="BM954" s="6" t="s">
        <v>109</v>
      </c>
      <c r="BN954" s="6" t="s">
        <v>192</v>
      </c>
      <c r="BO954" s="6" t="s">
        <v>78</v>
      </c>
      <c r="BP954" s="6" t="s">
        <v>687</v>
      </c>
      <c r="BQ954" s="6"/>
      <c r="BR954" s="6"/>
      <c r="BS954" s="6"/>
      <c r="BT954" s="6"/>
      <c r="BU954" s="6"/>
      <c r="BV954" s="6"/>
      <c r="BW954" s="6"/>
      <c r="BX954" s="6"/>
      <c r="BY954" s="6"/>
      <c r="BZ954" s="6"/>
      <c r="CA954" s="6"/>
      <c r="CB954" s="6"/>
      <c r="CC954" s="6"/>
      <c r="CD954" s="6"/>
      <c r="CE954" s="6"/>
      <c r="CF954" s="6"/>
      <c r="CG954" s="6"/>
      <c r="CH954" s="6"/>
      <c r="CI954" s="6"/>
      <c r="CJ954" s="6"/>
      <c r="CK954" s="6"/>
      <c r="CL954" s="6"/>
      <c r="CM954" s="6"/>
      <c r="CN954" s="6"/>
      <c r="CO954" s="6"/>
      <c r="CP954" s="6"/>
      <c r="CQ954" s="6"/>
      <c r="CR954" s="6"/>
      <c r="CS954" s="6"/>
      <c r="CT954" s="6"/>
      <c r="CU954" s="6"/>
      <c r="CV954" s="6"/>
      <c r="CW954" s="6"/>
    </row>
    <row r="955" spans="2:101">
      <c r="B955" s="6">
        <v>2512</v>
      </c>
      <c r="C955" s="6" t="s">
        <v>3446</v>
      </c>
      <c r="D955" s="6">
        <v>6</v>
      </c>
      <c r="E955" s="6" t="s">
        <v>68</v>
      </c>
      <c r="F955" s="6" t="s">
        <v>3447</v>
      </c>
      <c r="G955" s="6" t="s">
        <v>3446</v>
      </c>
      <c r="H955" s="6" t="s">
        <v>3448</v>
      </c>
      <c r="I955" s="6">
        <v>2008</v>
      </c>
      <c r="J955" s="6" t="s">
        <v>671</v>
      </c>
      <c r="K955" s="6"/>
      <c r="L955" s="6"/>
      <c r="M955" s="6"/>
      <c r="N955" s="6"/>
      <c r="O955" s="6"/>
      <c r="P955" s="6"/>
      <c r="Q955" s="6"/>
      <c r="R955" s="6" t="s">
        <v>354</v>
      </c>
      <c r="S955" s="6"/>
      <c r="T955" s="6"/>
      <c r="U955" s="6"/>
      <c r="V955" s="6"/>
      <c r="W955" s="6"/>
      <c r="X955" s="6"/>
      <c r="Y955" s="6"/>
      <c r="Z955" s="6"/>
      <c r="AA955" s="6"/>
      <c r="AB955" s="6"/>
      <c r="AC955" s="6" t="s">
        <v>135</v>
      </c>
      <c r="AD955" s="6"/>
      <c r="AE955" s="6"/>
      <c r="AF955" s="6"/>
      <c r="AG955" s="6"/>
      <c r="AH955" s="6"/>
      <c r="AI955" s="6" t="s">
        <v>88</v>
      </c>
      <c r="AJ955" s="6"/>
      <c r="AK955" s="6"/>
      <c r="AL955" s="6"/>
      <c r="AM955" s="6"/>
      <c r="AN955" s="6"/>
      <c r="AO955" s="6" t="s">
        <v>84</v>
      </c>
      <c r="AP955" s="6" t="s">
        <v>104</v>
      </c>
      <c r="AQ955" s="6" t="s">
        <v>85</v>
      </c>
      <c r="AR955" s="6" t="s">
        <v>86</v>
      </c>
      <c r="AS955" s="6" t="s">
        <v>87</v>
      </c>
      <c r="AT955" s="6"/>
      <c r="AU955" s="6" t="s">
        <v>88</v>
      </c>
      <c r="AV955" s="6" t="s">
        <v>78</v>
      </c>
      <c r="AW955" s="6" t="s">
        <v>119</v>
      </c>
      <c r="AX955" s="6" t="s">
        <v>87</v>
      </c>
      <c r="AY955" s="6" t="s">
        <v>107</v>
      </c>
      <c r="AZ955" s="6" t="s">
        <v>89</v>
      </c>
      <c r="BA955" s="6" t="s">
        <v>89</v>
      </c>
      <c r="BB955" s="6" t="s">
        <v>665</v>
      </c>
      <c r="BC955" s="6" t="s">
        <v>665</v>
      </c>
      <c r="BD955" s="6" t="s">
        <v>137</v>
      </c>
      <c r="BE955" s="6" t="s">
        <v>92</v>
      </c>
      <c r="BF955" s="6" t="s">
        <v>92</v>
      </c>
      <c r="BG955" s="6" t="s">
        <v>92</v>
      </c>
      <c r="BH955" s="6" t="s">
        <v>92</v>
      </c>
      <c r="BI955" s="6" t="s">
        <v>92</v>
      </c>
      <c r="BJ955" s="6" t="s">
        <v>93</v>
      </c>
      <c r="BK955" s="6" t="s">
        <v>138</v>
      </c>
      <c r="BL955" s="6" t="s">
        <v>138</v>
      </c>
      <c r="BM955" s="6" t="s">
        <v>672</v>
      </c>
      <c r="BN955" s="6" t="s">
        <v>208</v>
      </c>
      <c r="BO955" s="6" t="s">
        <v>78</v>
      </c>
      <c r="BP955" s="6" t="s">
        <v>687</v>
      </c>
      <c r="BQ955" s="6"/>
      <c r="BR955" s="6"/>
      <c r="BS955" s="6"/>
      <c r="BT955" s="6"/>
      <c r="BU955" s="6"/>
      <c r="BV955" s="6"/>
      <c r="BW955" s="6"/>
      <c r="BX955" s="6"/>
      <c r="BY955" s="6"/>
      <c r="BZ955" s="6"/>
      <c r="CA955" s="6"/>
      <c r="CB955" s="6"/>
      <c r="CC955" s="6"/>
      <c r="CD955" s="6"/>
      <c r="CE955" s="6"/>
      <c r="CF955" s="6"/>
      <c r="CG955" s="6"/>
      <c r="CH955" s="6"/>
      <c r="CI955" s="6"/>
      <c r="CJ955" s="6"/>
      <c r="CK955" s="6"/>
      <c r="CL955" s="6"/>
      <c r="CM955" s="6"/>
      <c r="CN955" s="6"/>
      <c r="CO955" s="6"/>
      <c r="CP955" s="6"/>
      <c r="CQ955" s="6"/>
      <c r="CR955" s="6"/>
      <c r="CS955" s="6"/>
      <c r="CT955" s="6"/>
      <c r="CU955" s="6"/>
      <c r="CV955" s="6"/>
      <c r="CW955" s="6"/>
    </row>
    <row r="956" spans="2:101">
      <c r="B956" s="6">
        <v>2513</v>
      </c>
      <c r="C956" s="6" t="s">
        <v>3449</v>
      </c>
      <c r="D956" s="6">
        <v>6</v>
      </c>
      <c r="E956" s="6" t="s">
        <v>68</v>
      </c>
      <c r="F956" s="6" t="s">
        <v>3450</v>
      </c>
      <c r="G956" s="6" t="s">
        <v>3449</v>
      </c>
      <c r="H956" s="6" t="s">
        <v>3451</v>
      </c>
      <c r="I956" s="6">
        <v>2013</v>
      </c>
      <c r="J956" s="6" t="s">
        <v>305</v>
      </c>
      <c r="K956" s="6"/>
      <c r="L956" s="6"/>
      <c r="M956" s="6"/>
      <c r="N956" s="6"/>
      <c r="O956" s="6"/>
      <c r="P956" s="6"/>
      <c r="Q956" s="6"/>
      <c r="R956" s="6"/>
      <c r="S956" s="6"/>
      <c r="T956" s="6"/>
      <c r="U956" s="6"/>
      <c r="V956" s="6"/>
      <c r="W956" s="6" t="s">
        <v>391</v>
      </c>
      <c r="X956" s="6"/>
      <c r="Y956" s="6"/>
      <c r="Z956" s="6"/>
      <c r="AA956" s="6"/>
      <c r="AB956" s="6"/>
      <c r="AC956" s="6" t="s">
        <v>135</v>
      </c>
      <c r="AD956" s="6"/>
      <c r="AE956" s="6"/>
      <c r="AF956" s="6"/>
      <c r="AG956" s="6"/>
      <c r="AH956" s="6"/>
      <c r="AI956" s="6" t="s">
        <v>88</v>
      </c>
      <c r="AJ956" s="6"/>
      <c r="AK956" s="6"/>
      <c r="AL956" s="6"/>
      <c r="AM956" s="6"/>
      <c r="AN956" s="6"/>
      <c r="AO956" s="6" t="s">
        <v>128</v>
      </c>
      <c r="AP956" s="6" t="s">
        <v>83</v>
      </c>
      <c r="AQ956" s="6" t="s">
        <v>196</v>
      </c>
      <c r="AR956" s="6" t="s">
        <v>86</v>
      </c>
      <c r="AS956" s="6" t="s">
        <v>87</v>
      </c>
      <c r="AT956" s="6"/>
      <c r="AU956" s="6" t="s">
        <v>88</v>
      </c>
      <c r="AV956" s="6" t="s">
        <v>78</v>
      </c>
      <c r="AW956" s="6" t="s">
        <v>119</v>
      </c>
      <c r="AX956" s="6" t="s">
        <v>87</v>
      </c>
      <c r="AY956" s="6" t="s">
        <v>107</v>
      </c>
      <c r="AZ956" s="6" t="s">
        <v>89</v>
      </c>
      <c r="BA956" s="6" t="s">
        <v>89</v>
      </c>
      <c r="BB956" s="6" t="s">
        <v>658</v>
      </c>
      <c r="BC956" s="6" t="s">
        <v>698</v>
      </c>
      <c r="BD956" s="6" t="s">
        <v>137</v>
      </c>
      <c r="BE956" s="6" t="s">
        <v>93</v>
      </c>
      <c r="BF956" s="6" t="s">
        <v>123</v>
      </c>
      <c r="BG956" s="6" t="s">
        <v>93</v>
      </c>
      <c r="BH956" s="6" t="s">
        <v>93</v>
      </c>
      <c r="BI956" s="6" t="s">
        <v>93</v>
      </c>
      <c r="BJ956" s="6" t="s">
        <v>93</v>
      </c>
      <c r="BK956" s="6" t="s">
        <v>138</v>
      </c>
      <c r="BL956" s="6" t="s">
        <v>138</v>
      </c>
      <c r="BM956" s="6" t="s">
        <v>691</v>
      </c>
      <c r="BN956" s="6" t="s">
        <v>192</v>
      </c>
      <c r="BO956" s="6" t="s">
        <v>78</v>
      </c>
      <c r="BP956" s="6" t="s">
        <v>687</v>
      </c>
      <c r="BQ956" s="6"/>
      <c r="BR956" s="6"/>
      <c r="BS956" s="6"/>
      <c r="BT956" s="6"/>
      <c r="BU956" s="6"/>
      <c r="BV956" s="6"/>
      <c r="BW956" s="6"/>
      <c r="BX956" s="6"/>
      <c r="BY956" s="6"/>
      <c r="BZ956" s="6"/>
      <c r="CA956" s="6"/>
      <c r="CB956" s="6"/>
      <c r="CC956" s="6"/>
      <c r="CD956" s="6"/>
      <c r="CE956" s="6"/>
      <c r="CF956" s="6"/>
      <c r="CG956" s="6"/>
      <c r="CH956" s="6"/>
      <c r="CI956" s="6"/>
      <c r="CJ956" s="6"/>
      <c r="CK956" s="6"/>
      <c r="CL956" s="6"/>
      <c r="CM956" s="6"/>
      <c r="CN956" s="6"/>
      <c r="CO956" s="6"/>
      <c r="CP956" s="6"/>
      <c r="CQ956" s="6"/>
      <c r="CR956" s="6"/>
      <c r="CS956" s="6"/>
      <c r="CT956" s="6"/>
      <c r="CU956" s="6"/>
      <c r="CV956" s="6"/>
      <c r="CW956" s="6"/>
    </row>
    <row r="957" spans="2:101">
      <c r="B957" s="6">
        <v>2514</v>
      </c>
      <c r="C957" s="6" t="s">
        <v>3452</v>
      </c>
      <c r="D957" s="6">
        <v>6</v>
      </c>
      <c r="E957" s="6" t="s">
        <v>68</v>
      </c>
      <c r="F957" s="6" t="s">
        <v>3453</v>
      </c>
      <c r="G957" s="6" t="s">
        <v>3452</v>
      </c>
      <c r="H957" s="6" t="s">
        <v>3454</v>
      </c>
      <c r="I957" s="6">
        <v>2012</v>
      </c>
      <c r="J957" s="6" t="s">
        <v>305</v>
      </c>
      <c r="K957" s="6"/>
      <c r="L957" s="6"/>
      <c r="M957" s="6"/>
      <c r="N957" s="6"/>
      <c r="O957" s="6"/>
      <c r="P957" s="6"/>
      <c r="Q957" s="6"/>
      <c r="R957" s="6"/>
      <c r="S957" s="6"/>
      <c r="T957" s="6"/>
      <c r="U957" s="6"/>
      <c r="V957" s="6"/>
      <c r="W957" s="6" t="s">
        <v>227</v>
      </c>
      <c r="X957" s="6"/>
      <c r="Y957" s="6"/>
      <c r="Z957" s="6"/>
      <c r="AA957" s="6"/>
      <c r="AB957" s="6"/>
      <c r="AC957" s="6" t="s">
        <v>74</v>
      </c>
      <c r="AD957" s="6"/>
      <c r="AE957" s="6" t="s">
        <v>162</v>
      </c>
      <c r="AF957" s="6" t="s">
        <v>175</v>
      </c>
      <c r="AG957" s="6" t="s">
        <v>164</v>
      </c>
      <c r="AH957" s="6"/>
      <c r="AI957" s="6" t="s">
        <v>87</v>
      </c>
      <c r="AJ957" s="6" t="s">
        <v>79</v>
      </c>
      <c r="AK957" s="6" t="s">
        <v>166</v>
      </c>
      <c r="AL957" s="6"/>
      <c r="AM957" s="6" t="s">
        <v>81</v>
      </c>
      <c r="AN957" s="6" t="s">
        <v>664</v>
      </c>
      <c r="AO957" s="6" t="s">
        <v>84</v>
      </c>
      <c r="AP957" s="6" t="s">
        <v>104</v>
      </c>
      <c r="AQ957" s="6" t="s">
        <v>196</v>
      </c>
      <c r="AR957" s="6" t="s">
        <v>105</v>
      </c>
      <c r="AS957" s="6" t="s">
        <v>87</v>
      </c>
      <c r="AT957" s="6"/>
      <c r="AU957" s="6" t="s">
        <v>88</v>
      </c>
      <c r="AV957" s="6" t="s">
        <v>78</v>
      </c>
      <c r="AW957" s="6" t="s">
        <v>119</v>
      </c>
      <c r="AX957" s="6" t="s">
        <v>87</v>
      </c>
      <c r="AY957" s="6" t="s">
        <v>107</v>
      </c>
      <c r="AZ957" s="6" t="s">
        <v>89</v>
      </c>
      <c r="BA957" s="6" t="s">
        <v>89</v>
      </c>
      <c r="BB957" s="6" t="s">
        <v>230</v>
      </c>
      <c r="BC957" s="6" t="s">
        <v>230</v>
      </c>
      <c r="BD957" s="6" t="s">
        <v>137</v>
      </c>
      <c r="BE957" s="6" t="s">
        <v>92</v>
      </c>
      <c r="BF957" s="6" t="s">
        <v>123</v>
      </c>
      <c r="BG957" s="6" t="s">
        <v>92</v>
      </c>
      <c r="BH957" s="6" t="s">
        <v>92</v>
      </c>
      <c r="BI957" s="6" t="s">
        <v>92</v>
      </c>
      <c r="BJ957" s="6" t="s">
        <v>92</v>
      </c>
      <c r="BK957" s="6" t="s">
        <v>138</v>
      </c>
      <c r="BL957" s="6" t="s">
        <v>138</v>
      </c>
      <c r="BM957" s="6" t="s">
        <v>691</v>
      </c>
      <c r="BN957" s="6" t="s">
        <v>139</v>
      </c>
      <c r="BO957" s="6" t="s">
        <v>78</v>
      </c>
      <c r="BP957" s="6" t="s">
        <v>687</v>
      </c>
      <c r="BQ957" s="6"/>
      <c r="BR957" s="6"/>
      <c r="BS957" s="6"/>
      <c r="BT957" s="6"/>
      <c r="BU957" s="6"/>
      <c r="BV957" s="6"/>
      <c r="BW957" s="6"/>
      <c r="BX957" s="6"/>
      <c r="BY957" s="6"/>
      <c r="BZ957" s="6"/>
      <c r="CA957" s="6"/>
      <c r="CB957" s="6"/>
      <c r="CC957" s="6"/>
      <c r="CD957" s="6"/>
      <c r="CE957" s="6"/>
      <c r="CF957" s="6"/>
      <c r="CG957" s="6"/>
      <c r="CH957" s="6"/>
      <c r="CI957" s="6"/>
      <c r="CJ957" s="6"/>
      <c r="CK957" s="6"/>
      <c r="CL957" s="6"/>
      <c r="CM957" s="6"/>
      <c r="CN957" s="6"/>
      <c r="CO957" s="6"/>
      <c r="CP957" s="6"/>
      <c r="CQ957" s="6"/>
      <c r="CR957" s="6"/>
      <c r="CS957" s="6"/>
      <c r="CT957" s="6"/>
      <c r="CU957" s="6"/>
      <c r="CV957" s="6"/>
      <c r="CW957" s="6"/>
    </row>
    <row r="958" spans="2:101">
      <c r="B958" s="6">
        <v>2517</v>
      </c>
      <c r="C958" s="6" t="s">
        <v>3455</v>
      </c>
      <c r="D958" s="6">
        <v>6</v>
      </c>
      <c r="E958" s="6" t="s">
        <v>68</v>
      </c>
      <c r="F958" s="6" t="s">
        <v>3456</v>
      </c>
      <c r="G958" s="6" t="s">
        <v>3455</v>
      </c>
      <c r="H958" s="6" t="s">
        <v>977</v>
      </c>
      <c r="I958" s="6">
        <v>2013</v>
      </c>
      <c r="J958" s="6" t="s">
        <v>709</v>
      </c>
      <c r="K958" s="6" t="s">
        <v>155</v>
      </c>
      <c r="L958" s="6"/>
      <c r="M958" s="6"/>
      <c r="N958" s="6"/>
      <c r="O958" s="6"/>
      <c r="P958" s="6"/>
      <c r="Q958" s="6"/>
      <c r="R958" s="6"/>
      <c r="S958" s="6"/>
      <c r="T958" s="6"/>
      <c r="U958" s="6"/>
      <c r="V958" s="6"/>
      <c r="W958" s="6"/>
      <c r="X958" s="6"/>
      <c r="Y958" s="6"/>
      <c r="Z958" s="6"/>
      <c r="AA958" s="6"/>
      <c r="AB958" s="6"/>
      <c r="AC958" s="6" t="s">
        <v>135</v>
      </c>
      <c r="AD958" s="6"/>
      <c r="AE958" s="6"/>
      <c r="AF958" s="6"/>
      <c r="AG958" s="6"/>
      <c r="AH958" s="6"/>
      <c r="AI958" s="6" t="s">
        <v>88</v>
      </c>
      <c r="AJ958" s="6"/>
      <c r="AK958" s="6"/>
      <c r="AL958" s="6"/>
      <c r="AM958" s="6"/>
      <c r="AN958" s="6"/>
      <c r="AO958" s="6" t="s">
        <v>128</v>
      </c>
      <c r="AP958" s="6" t="s">
        <v>84</v>
      </c>
      <c r="AQ958" s="6" t="s">
        <v>118</v>
      </c>
      <c r="AR958" s="6" t="s">
        <v>86</v>
      </c>
      <c r="AS958" s="6" t="s">
        <v>87</v>
      </c>
      <c r="AT958" s="6"/>
      <c r="AU958" s="6" t="s">
        <v>88</v>
      </c>
      <c r="AV958" s="6" t="s">
        <v>78</v>
      </c>
      <c r="AW958" s="6" t="s">
        <v>158</v>
      </c>
      <c r="AX958" s="6" t="s">
        <v>87</v>
      </c>
      <c r="AY958" s="6" t="s">
        <v>107</v>
      </c>
      <c r="AZ958" s="6" t="s">
        <v>89</v>
      </c>
      <c r="BA958" s="6" t="s">
        <v>89</v>
      </c>
      <c r="BB958" s="6" t="s">
        <v>665</v>
      </c>
      <c r="BC958" s="6" t="s">
        <v>665</v>
      </c>
      <c r="BD958" s="6" t="s">
        <v>137</v>
      </c>
      <c r="BE958" s="6" t="s">
        <v>93</v>
      </c>
      <c r="BF958" s="6" t="s">
        <v>92</v>
      </c>
      <c r="BG958" s="6" t="s">
        <v>92</v>
      </c>
      <c r="BH958" s="6" t="s">
        <v>123</v>
      </c>
      <c r="BI958" s="6" t="s">
        <v>123</v>
      </c>
      <c r="BJ958" s="6" t="s">
        <v>92</v>
      </c>
      <c r="BK958" s="6" t="s">
        <v>94</v>
      </c>
      <c r="BL958" s="6" t="s">
        <v>138</v>
      </c>
      <c r="BM958" s="6" t="s">
        <v>691</v>
      </c>
      <c r="BN958" s="6" t="s">
        <v>111</v>
      </c>
      <c r="BO958" s="6" t="s">
        <v>78</v>
      </c>
      <c r="BP958" s="6" t="s">
        <v>687</v>
      </c>
      <c r="BQ958" s="6"/>
      <c r="BR958" s="6"/>
      <c r="BS958" s="6"/>
      <c r="BT958" s="6"/>
      <c r="BU958" s="6"/>
      <c r="BV958" s="6"/>
      <c r="BW958" s="6"/>
      <c r="BX958" s="6"/>
      <c r="BY958" s="6"/>
      <c r="BZ958" s="6"/>
      <c r="CA958" s="6"/>
      <c r="CB958" s="6"/>
      <c r="CC958" s="6"/>
      <c r="CD958" s="6"/>
      <c r="CE958" s="6"/>
      <c r="CF958" s="6"/>
      <c r="CG958" s="6"/>
      <c r="CH958" s="6"/>
      <c r="CI958" s="6"/>
      <c r="CJ958" s="6"/>
      <c r="CK958" s="6"/>
      <c r="CL958" s="6"/>
      <c r="CM958" s="6"/>
      <c r="CN958" s="6"/>
      <c r="CO958" s="6"/>
      <c r="CP958" s="6"/>
      <c r="CQ958" s="6"/>
      <c r="CR958" s="6"/>
      <c r="CS958" s="6"/>
      <c r="CT958" s="6"/>
      <c r="CU958" s="6"/>
      <c r="CV958" s="6"/>
      <c r="CW958" s="6"/>
    </row>
    <row r="959" spans="2:101">
      <c r="B959" s="6">
        <v>2518</v>
      </c>
      <c r="C959" s="6" t="s">
        <v>3457</v>
      </c>
      <c r="D959" s="6">
        <v>6</v>
      </c>
      <c r="E959" s="6" t="s">
        <v>68</v>
      </c>
      <c r="F959" s="6" t="s">
        <v>3458</v>
      </c>
      <c r="G959" s="6" t="s">
        <v>3457</v>
      </c>
      <c r="H959" s="6" t="s">
        <v>3459</v>
      </c>
      <c r="I959" s="6">
        <v>2014</v>
      </c>
      <c r="J959" s="6" t="s">
        <v>709</v>
      </c>
      <c r="K959" s="6" t="s">
        <v>155</v>
      </c>
      <c r="L959" s="6"/>
      <c r="M959" s="6"/>
      <c r="N959" s="6"/>
      <c r="O959" s="6"/>
      <c r="P959" s="6"/>
      <c r="Q959" s="6"/>
      <c r="R959" s="6"/>
      <c r="S959" s="6"/>
      <c r="T959" s="6"/>
      <c r="U959" s="6"/>
      <c r="V959" s="6"/>
      <c r="W959" s="6"/>
      <c r="X959" s="6"/>
      <c r="Y959" s="6"/>
      <c r="Z959" s="6"/>
      <c r="AA959" s="6"/>
      <c r="AB959" s="6"/>
      <c r="AC959" s="6" t="s">
        <v>135</v>
      </c>
      <c r="AD959" s="6"/>
      <c r="AE959" s="6"/>
      <c r="AF959" s="6"/>
      <c r="AG959" s="6"/>
      <c r="AH959" s="6"/>
      <c r="AI959" s="6" t="s">
        <v>88</v>
      </c>
      <c r="AJ959" s="6"/>
      <c r="AK959" s="6"/>
      <c r="AL959" s="6"/>
      <c r="AM959" s="6"/>
      <c r="AN959" s="6"/>
      <c r="AO959" s="6" t="s">
        <v>84</v>
      </c>
      <c r="AP959" s="6" t="s">
        <v>104</v>
      </c>
      <c r="AQ959" s="6" t="s">
        <v>85</v>
      </c>
      <c r="AR959" s="6" t="s">
        <v>130</v>
      </c>
      <c r="AS959" s="6" t="s">
        <v>87</v>
      </c>
      <c r="AT959" s="6"/>
      <c r="AU959" s="6" t="s">
        <v>88</v>
      </c>
      <c r="AV959" s="6" t="s">
        <v>78</v>
      </c>
      <c r="AW959" s="6" t="s">
        <v>106</v>
      </c>
      <c r="AX959" s="6" t="s">
        <v>87</v>
      </c>
      <c r="AY959" s="6" t="s">
        <v>107</v>
      </c>
      <c r="AZ959" s="6" t="s">
        <v>170</v>
      </c>
      <c r="BA959" s="6" t="s">
        <v>89</v>
      </c>
      <c r="BB959" s="6" t="s">
        <v>230</v>
      </c>
      <c r="BC959" s="6" t="s">
        <v>659</v>
      </c>
      <c r="BD959" s="6" t="s">
        <v>137</v>
      </c>
      <c r="BE959" s="6" t="s">
        <v>123</v>
      </c>
      <c r="BF959" s="6" t="s">
        <v>123</v>
      </c>
      <c r="BG959" s="6" t="s">
        <v>93</v>
      </c>
      <c r="BH959" s="6" t="s">
        <v>92</v>
      </c>
      <c r="BI959" s="6" t="s">
        <v>123</v>
      </c>
      <c r="BJ959" s="6" t="s">
        <v>93</v>
      </c>
      <c r="BK959" s="6" t="s">
        <v>138</v>
      </c>
      <c r="BL959" s="6" t="s">
        <v>94</v>
      </c>
      <c r="BM959" s="6" t="s">
        <v>691</v>
      </c>
      <c r="BN959" s="6" t="s">
        <v>102</v>
      </c>
      <c r="BO959" s="6" t="s">
        <v>78</v>
      </c>
      <c r="BP959" s="6" t="s">
        <v>677</v>
      </c>
      <c r="BQ959" s="6"/>
      <c r="BR959" s="6"/>
      <c r="BS959" s="6"/>
      <c r="BT959" s="6"/>
      <c r="BU959" s="6"/>
      <c r="BV959" s="6"/>
      <c r="BW959" s="6"/>
      <c r="BX959" s="6"/>
      <c r="BY959" s="6"/>
      <c r="BZ959" s="6"/>
      <c r="CA959" s="6"/>
      <c r="CB959" s="6"/>
      <c r="CC959" s="6"/>
      <c r="CD959" s="6"/>
      <c r="CE959" s="6"/>
      <c r="CF959" s="6"/>
      <c r="CG959" s="6"/>
      <c r="CH959" s="6"/>
      <c r="CI959" s="6"/>
      <c r="CJ959" s="6"/>
      <c r="CK959" s="6"/>
      <c r="CL959" s="6"/>
      <c r="CM959" s="6"/>
      <c r="CN959" s="6"/>
      <c r="CO959" s="6"/>
      <c r="CP959" s="6"/>
      <c r="CQ959" s="6"/>
      <c r="CR959" s="6"/>
      <c r="CS959" s="6"/>
      <c r="CT959" s="6"/>
      <c r="CU959" s="6"/>
      <c r="CV959" s="6"/>
      <c r="CW959" s="6"/>
    </row>
    <row r="960" spans="2:101">
      <c r="B960" s="6">
        <v>2519</v>
      </c>
      <c r="C960" s="6" t="s">
        <v>3460</v>
      </c>
      <c r="D960" s="6">
        <v>6</v>
      </c>
      <c r="E960" s="6" t="s">
        <v>68</v>
      </c>
      <c r="F960" s="6" t="s">
        <v>3461</v>
      </c>
      <c r="G960" s="6" t="s">
        <v>3460</v>
      </c>
      <c r="H960" s="6" t="s">
        <v>3462</v>
      </c>
      <c r="I960" s="6">
        <v>2013</v>
      </c>
      <c r="J960" s="6" t="s">
        <v>709</v>
      </c>
      <c r="K960" s="6" t="s">
        <v>354</v>
      </c>
      <c r="L960" s="6"/>
      <c r="M960" s="6"/>
      <c r="N960" s="6"/>
      <c r="O960" s="6"/>
      <c r="P960" s="6"/>
      <c r="Q960" s="6"/>
      <c r="R960" s="6"/>
      <c r="S960" s="6"/>
      <c r="T960" s="6"/>
      <c r="U960" s="6"/>
      <c r="V960" s="6"/>
      <c r="W960" s="6"/>
      <c r="X960" s="6"/>
      <c r="Y960" s="6"/>
      <c r="Z960" s="6"/>
      <c r="AA960" s="6"/>
      <c r="AB960" s="6"/>
      <c r="AC960" s="6" t="s">
        <v>135</v>
      </c>
      <c r="AD960" s="6"/>
      <c r="AE960" s="6"/>
      <c r="AF960" s="6"/>
      <c r="AG960" s="6"/>
      <c r="AH960" s="6"/>
      <c r="AI960" s="6" t="s">
        <v>88</v>
      </c>
      <c r="AJ960" s="6"/>
      <c r="AK960" s="6"/>
      <c r="AL960" s="6"/>
      <c r="AM960" s="6"/>
      <c r="AN960" s="6"/>
      <c r="AO960" s="6" t="s">
        <v>128</v>
      </c>
      <c r="AP960" s="6" t="s">
        <v>84</v>
      </c>
      <c r="AQ960" s="6" t="s">
        <v>102</v>
      </c>
      <c r="AR960" s="6" t="s">
        <v>86</v>
      </c>
      <c r="AS960" s="6" t="s">
        <v>87</v>
      </c>
      <c r="AT960" s="6"/>
      <c r="AU960" s="6" t="s">
        <v>88</v>
      </c>
      <c r="AV960" s="6" t="s">
        <v>78</v>
      </c>
      <c r="AW960" s="6" t="s">
        <v>158</v>
      </c>
      <c r="AX960" s="6" t="s">
        <v>87</v>
      </c>
      <c r="AY960" s="6" t="s">
        <v>107</v>
      </c>
      <c r="AZ960" s="6" t="s">
        <v>183</v>
      </c>
      <c r="BA960" s="6" t="s">
        <v>89</v>
      </c>
      <c r="BB960" s="6" t="s">
        <v>698</v>
      </c>
      <c r="BC960" s="6" t="s">
        <v>230</v>
      </c>
      <c r="BD960" s="6" t="s">
        <v>137</v>
      </c>
      <c r="BE960" s="6" t="s">
        <v>92</v>
      </c>
      <c r="BF960" s="6" t="s">
        <v>93</v>
      </c>
      <c r="BG960" s="6" t="s">
        <v>92</v>
      </c>
      <c r="BH960" s="6" t="s">
        <v>92</v>
      </c>
      <c r="BI960" s="6" t="s">
        <v>92</v>
      </c>
      <c r="BJ960" s="6" t="s">
        <v>92</v>
      </c>
      <c r="BK960" s="6" t="s">
        <v>94</v>
      </c>
      <c r="BL960" s="6" t="s">
        <v>94</v>
      </c>
      <c r="BM960" s="6" t="s">
        <v>691</v>
      </c>
      <c r="BN960" s="6" t="s">
        <v>192</v>
      </c>
      <c r="BO960" s="6" t="s">
        <v>78</v>
      </c>
      <c r="BP960" s="6" t="s">
        <v>660</v>
      </c>
      <c r="BQ960" s="6"/>
      <c r="BR960" s="6" t="s">
        <v>3463</v>
      </c>
      <c r="BS960" s="6"/>
      <c r="BT960" s="6"/>
      <c r="BU960" s="6"/>
      <c r="BV960" s="6"/>
      <c r="BW960" s="6"/>
      <c r="BX960" s="6"/>
      <c r="BY960" s="6"/>
      <c r="BZ960" s="6"/>
      <c r="CA960" s="6"/>
      <c r="CB960" s="6"/>
      <c r="CC960" s="6"/>
      <c r="CD960" s="6"/>
      <c r="CE960" s="6"/>
      <c r="CF960" s="6"/>
      <c r="CG960" s="6"/>
      <c r="CH960" s="6"/>
      <c r="CI960" s="6"/>
      <c r="CJ960" s="6"/>
      <c r="CK960" s="6"/>
      <c r="CL960" s="6"/>
      <c r="CM960" s="6"/>
      <c r="CN960" s="6"/>
      <c r="CO960" s="6"/>
      <c r="CP960" s="6"/>
      <c r="CQ960" s="6"/>
      <c r="CR960" s="6"/>
      <c r="CS960" s="6"/>
      <c r="CT960" s="6"/>
      <c r="CU960" s="6"/>
      <c r="CV960" s="6"/>
      <c r="CW960" s="6"/>
    </row>
    <row r="961" spans="2:101">
      <c r="B961" s="6">
        <v>2521</v>
      </c>
      <c r="C961" s="6" t="s">
        <v>3464</v>
      </c>
      <c r="D961" s="6">
        <v>6</v>
      </c>
      <c r="E961" s="6" t="s">
        <v>68</v>
      </c>
      <c r="F961" s="6" t="s">
        <v>3465</v>
      </c>
      <c r="G961" s="6" t="s">
        <v>3464</v>
      </c>
      <c r="H961" s="6" t="s">
        <v>3466</v>
      </c>
      <c r="I961" s="6">
        <v>2013</v>
      </c>
      <c r="J961" s="6" t="s">
        <v>709</v>
      </c>
      <c r="K961" s="6" t="s">
        <v>354</v>
      </c>
      <c r="L961" s="6"/>
      <c r="M961" s="6"/>
      <c r="N961" s="6"/>
      <c r="O961" s="6"/>
      <c r="P961" s="6"/>
      <c r="Q961" s="6"/>
      <c r="R961" s="6"/>
      <c r="S961" s="6"/>
      <c r="T961" s="6"/>
      <c r="U961" s="6"/>
      <c r="V961" s="6"/>
      <c r="W961" s="6"/>
      <c r="X961" s="6"/>
      <c r="Y961" s="6"/>
      <c r="Z961" s="6"/>
      <c r="AA961" s="6"/>
      <c r="AB961" s="6"/>
      <c r="AC961" s="6" t="s">
        <v>135</v>
      </c>
      <c r="AD961" s="6"/>
      <c r="AE961" s="6"/>
      <c r="AF961" s="6"/>
      <c r="AG961" s="6"/>
      <c r="AH961" s="6"/>
      <c r="AI961" s="6" t="s">
        <v>88</v>
      </c>
      <c r="AJ961" s="6"/>
      <c r="AK961" s="6"/>
      <c r="AL961" s="6"/>
      <c r="AM961" s="6"/>
      <c r="AN961" s="6"/>
      <c r="AO961" s="6" t="s">
        <v>136</v>
      </c>
      <c r="AP961" s="6" t="s">
        <v>84</v>
      </c>
      <c r="AQ961" s="6" t="s">
        <v>176</v>
      </c>
      <c r="AR961" s="6" t="s">
        <v>86</v>
      </c>
      <c r="AS961" s="6" t="s">
        <v>87</v>
      </c>
      <c r="AT961" s="6"/>
      <c r="AU961" s="6" t="s">
        <v>88</v>
      </c>
      <c r="AV961" s="6" t="s">
        <v>78</v>
      </c>
      <c r="AW961" s="6" t="s">
        <v>158</v>
      </c>
      <c r="AX961" s="6" t="s">
        <v>87</v>
      </c>
      <c r="AY961" s="6" t="s">
        <v>159</v>
      </c>
      <c r="AZ961" s="6" t="s">
        <v>89</v>
      </c>
      <c r="BA961" s="6" t="s">
        <v>89</v>
      </c>
      <c r="BB961" s="6" t="s">
        <v>659</v>
      </c>
      <c r="BC961" s="6" t="s">
        <v>230</v>
      </c>
      <c r="BD961" s="6" t="s">
        <v>137</v>
      </c>
      <c r="BE961" s="6" t="s">
        <v>93</v>
      </c>
      <c r="BF961" s="6" t="s">
        <v>92</v>
      </c>
      <c r="BG961" s="6" t="s">
        <v>92</v>
      </c>
      <c r="BH961" s="6" t="s">
        <v>92</v>
      </c>
      <c r="BI961" s="6" t="s">
        <v>123</v>
      </c>
      <c r="BJ961" s="6" t="s">
        <v>92</v>
      </c>
      <c r="BK961" s="6" t="s">
        <v>94</v>
      </c>
      <c r="BL961" s="6" t="s">
        <v>138</v>
      </c>
      <c r="BM961" s="6" t="s">
        <v>691</v>
      </c>
      <c r="BN961" s="6" t="s">
        <v>111</v>
      </c>
      <c r="BO961" s="6" t="s">
        <v>78</v>
      </c>
      <c r="BP961" s="6" t="s">
        <v>677</v>
      </c>
      <c r="BQ961" s="6"/>
      <c r="BR961" s="6"/>
      <c r="BS961" s="6"/>
      <c r="BT961" s="6"/>
      <c r="BU961" s="6"/>
      <c r="BV961" s="6"/>
      <c r="BW961" s="6"/>
      <c r="BX961" s="6"/>
      <c r="BY961" s="6"/>
      <c r="BZ961" s="6"/>
      <c r="CA961" s="6"/>
      <c r="CB961" s="6"/>
      <c r="CC961" s="6"/>
      <c r="CD961" s="6"/>
      <c r="CE961" s="6"/>
      <c r="CF961" s="6"/>
      <c r="CG961" s="6"/>
      <c r="CH961" s="6"/>
      <c r="CI961" s="6"/>
      <c r="CJ961" s="6"/>
      <c r="CK961" s="6"/>
      <c r="CL961" s="6"/>
      <c r="CM961" s="6"/>
      <c r="CN961" s="6"/>
      <c r="CO961" s="6"/>
      <c r="CP961" s="6"/>
      <c r="CQ961" s="6"/>
      <c r="CR961" s="6"/>
      <c r="CS961" s="6"/>
      <c r="CT961" s="6"/>
      <c r="CU961" s="6"/>
      <c r="CV961" s="6"/>
      <c r="CW961" s="6"/>
    </row>
    <row r="962" spans="2:101">
      <c r="B962" s="6">
        <v>2522</v>
      </c>
      <c r="C962" s="6" t="s">
        <v>3467</v>
      </c>
      <c r="D962" s="6">
        <v>6</v>
      </c>
      <c r="E962" s="6" t="s">
        <v>68</v>
      </c>
      <c r="F962" s="6" t="s">
        <v>3468</v>
      </c>
      <c r="G962" s="6" t="s">
        <v>3467</v>
      </c>
      <c r="H962" s="6" t="s">
        <v>3469</v>
      </c>
      <c r="I962" s="6">
        <v>2001</v>
      </c>
      <c r="J962" s="6" t="s">
        <v>709</v>
      </c>
      <c r="K962" s="6" t="s">
        <v>354</v>
      </c>
      <c r="L962" s="6"/>
      <c r="M962" s="6"/>
      <c r="N962" s="6"/>
      <c r="O962" s="6"/>
      <c r="P962" s="6"/>
      <c r="Q962" s="6"/>
      <c r="R962" s="6"/>
      <c r="S962" s="6"/>
      <c r="T962" s="6"/>
      <c r="U962" s="6"/>
      <c r="V962" s="6"/>
      <c r="W962" s="6"/>
      <c r="X962" s="6"/>
      <c r="Y962" s="6"/>
      <c r="Z962" s="6"/>
      <c r="AA962" s="6"/>
      <c r="AB962" s="6"/>
      <c r="AC962" s="6" t="s">
        <v>74</v>
      </c>
      <c r="AD962" s="6"/>
      <c r="AE962" s="6" t="s">
        <v>87</v>
      </c>
      <c r="AF962" s="6" t="s">
        <v>76</v>
      </c>
      <c r="AG962" s="6" t="s">
        <v>77</v>
      </c>
      <c r="AH962" s="6"/>
      <c r="AI962" s="6" t="s">
        <v>87</v>
      </c>
      <c r="AJ962" s="6" t="s">
        <v>116</v>
      </c>
      <c r="AK962" s="6" t="s">
        <v>80</v>
      </c>
      <c r="AL962" s="6"/>
      <c r="AM962" s="6"/>
      <c r="AN962" s="6" t="s">
        <v>664</v>
      </c>
      <c r="AO962" s="6" t="s">
        <v>84</v>
      </c>
      <c r="AP962" s="6" t="s">
        <v>83</v>
      </c>
      <c r="AQ962" s="6" t="s">
        <v>118</v>
      </c>
      <c r="AR962" s="6" t="s">
        <v>86</v>
      </c>
      <c r="AS962" s="6" t="s">
        <v>87</v>
      </c>
      <c r="AT962" s="6"/>
      <c r="AU962" s="6" t="s">
        <v>88</v>
      </c>
      <c r="AV962" s="6" t="s">
        <v>78</v>
      </c>
      <c r="AW962" s="6" t="s">
        <v>158</v>
      </c>
      <c r="AX962" s="6" t="s">
        <v>87</v>
      </c>
      <c r="AY962" s="6" t="s">
        <v>229</v>
      </c>
      <c r="AZ962" s="6" t="s">
        <v>89</v>
      </c>
      <c r="BA962" s="6" t="s">
        <v>89</v>
      </c>
      <c r="BB962" s="6" t="s">
        <v>658</v>
      </c>
      <c r="BC962" s="6" t="s">
        <v>659</v>
      </c>
      <c r="BD962" s="6" t="s">
        <v>137</v>
      </c>
      <c r="BE962" s="6" t="s">
        <v>93</v>
      </c>
      <c r="BF962" s="6" t="s">
        <v>93</v>
      </c>
      <c r="BG962" s="6" t="s">
        <v>93</v>
      </c>
      <c r="BH962" s="6" t="s">
        <v>93</v>
      </c>
      <c r="BI962" s="6" t="s">
        <v>93</v>
      </c>
      <c r="BJ962" s="6" t="s">
        <v>92</v>
      </c>
      <c r="BK962" s="6" t="s">
        <v>94</v>
      </c>
      <c r="BL962" s="6" t="s">
        <v>94</v>
      </c>
      <c r="BM962" s="6" t="s">
        <v>691</v>
      </c>
      <c r="BN962" s="6" t="s">
        <v>208</v>
      </c>
      <c r="BO962" s="6" t="s">
        <v>78</v>
      </c>
      <c r="BP962" s="6" t="s">
        <v>667</v>
      </c>
      <c r="BQ962" s="6"/>
      <c r="BR962" s="6"/>
      <c r="BS962" s="6"/>
      <c r="BT962" s="6"/>
      <c r="BU962" s="6"/>
      <c r="BV962" s="6"/>
      <c r="BW962" s="6"/>
      <c r="BX962" s="6"/>
      <c r="BY962" s="6"/>
      <c r="BZ962" s="6"/>
      <c r="CA962" s="6"/>
      <c r="CB962" s="6"/>
      <c r="CC962" s="6"/>
      <c r="CD962" s="6"/>
      <c r="CE962" s="6"/>
      <c r="CF962" s="6"/>
      <c r="CG962" s="6"/>
      <c r="CH962" s="6"/>
      <c r="CI962" s="6"/>
      <c r="CJ962" s="6"/>
      <c r="CK962" s="6"/>
      <c r="CL962" s="6"/>
      <c r="CM962" s="6"/>
      <c r="CN962" s="6"/>
      <c r="CO962" s="6"/>
      <c r="CP962" s="6"/>
      <c r="CQ962" s="6"/>
      <c r="CR962" s="6"/>
      <c r="CS962" s="6"/>
      <c r="CT962" s="6"/>
      <c r="CU962" s="6"/>
      <c r="CV962" s="6"/>
      <c r="CW962" s="6"/>
    </row>
    <row r="963" spans="2:101">
      <c r="B963" s="6">
        <v>2524</v>
      </c>
      <c r="C963" s="6" t="s">
        <v>3470</v>
      </c>
      <c r="D963" s="6">
        <v>6</v>
      </c>
      <c r="E963" s="6" t="s">
        <v>68</v>
      </c>
      <c r="F963" s="6" t="s">
        <v>3471</v>
      </c>
      <c r="G963" s="6" t="s">
        <v>3470</v>
      </c>
      <c r="H963" s="6" t="s">
        <v>3472</v>
      </c>
      <c r="I963" s="6">
        <v>2014</v>
      </c>
      <c r="J963" s="6" t="s">
        <v>72</v>
      </c>
      <c r="K963" s="6"/>
      <c r="L963" s="6"/>
      <c r="M963" s="6"/>
      <c r="N963" s="6" t="s">
        <v>134</v>
      </c>
      <c r="O963" s="6"/>
      <c r="P963" s="6"/>
      <c r="Q963" s="6"/>
      <c r="R963" s="6"/>
      <c r="S963" s="6"/>
      <c r="T963" s="6"/>
      <c r="U963" s="6"/>
      <c r="V963" s="6"/>
      <c r="W963" s="6"/>
      <c r="X963" s="6"/>
      <c r="Y963" s="6"/>
      <c r="Z963" s="6"/>
      <c r="AA963" s="6"/>
      <c r="AB963" s="6"/>
      <c r="AC963" s="6" t="s">
        <v>135</v>
      </c>
      <c r="AD963" s="6"/>
      <c r="AE963" s="6"/>
      <c r="AF963" s="6"/>
      <c r="AG963" s="6"/>
      <c r="AH963" s="6"/>
      <c r="AI963" s="6" t="s">
        <v>88</v>
      </c>
      <c r="AJ963" s="6"/>
      <c r="AK963" s="6"/>
      <c r="AL963" s="6"/>
      <c r="AM963" s="6"/>
      <c r="AN963" s="6"/>
      <c r="AO963" s="6" t="s">
        <v>84</v>
      </c>
      <c r="AP963" s="6" t="s">
        <v>84</v>
      </c>
      <c r="AQ963" s="6" t="s">
        <v>176</v>
      </c>
      <c r="AR963" s="6" t="s">
        <v>86</v>
      </c>
      <c r="AS963" s="6" t="s">
        <v>87</v>
      </c>
      <c r="AT963" s="6"/>
      <c r="AU963" s="6" t="s">
        <v>88</v>
      </c>
      <c r="AV963" s="6" t="s">
        <v>78</v>
      </c>
      <c r="AW963" s="6" t="s">
        <v>106</v>
      </c>
      <c r="AX963" s="6" t="s">
        <v>78</v>
      </c>
      <c r="AY963" s="6" t="s">
        <v>107</v>
      </c>
      <c r="AZ963" s="6" t="s">
        <v>170</v>
      </c>
      <c r="BA963" s="6" t="s">
        <v>89</v>
      </c>
      <c r="BB963" s="6" t="s">
        <v>230</v>
      </c>
      <c r="BC963" s="6" t="s">
        <v>230</v>
      </c>
      <c r="BD963" s="6" t="s">
        <v>137</v>
      </c>
      <c r="BE963" s="6" t="s">
        <v>92</v>
      </c>
      <c r="BF963" s="6" t="s">
        <v>93</v>
      </c>
      <c r="BG963" s="6" t="s">
        <v>123</v>
      </c>
      <c r="BH963" s="6" t="s">
        <v>123</v>
      </c>
      <c r="BI963" s="6" t="s">
        <v>191</v>
      </c>
      <c r="BJ963" s="6" t="s">
        <v>92</v>
      </c>
      <c r="BK963" s="6" t="s">
        <v>124</v>
      </c>
      <c r="BL963" s="6" t="s">
        <v>138</v>
      </c>
      <c r="BM963" s="6" t="s">
        <v>691</v>
      </c>
      <c r="BN963" s="6" t="s">
        <v>125</v>
      </c>
      <c r="BO963" s="6" t="s">
        <v>87</v>
      </c>
      <c r="BP963" s="6"/>
      <c r="BQ963" s="6"/>
      <c r="BR963" s="6"/>
      <c r="BS963" s="6"/>
      <c r="BT963" s="6"/>
      <c r="BU963" s="6"/>
      <c r="BV963" s="6"/>
      <c r="BW963" s="6"/>
      <c r="BX963" s="6"/>
      <c r="BY963" s="6"/>
      <c r="BZ963" s="6"/>
      <c r="CA963" s="6"/>
      <c r="CB963" s="6"/>
      <c r="CC963" s="6"/>
      <c r="CD963" s="6"/>
      <c r="CE963" s="6"/>
      <c r="CF963" s="6"/>
      <c r="CG963" s="6"/>
      <c r="CH963" s="6"/>
      <c r="CI963" s="6"/>
      <c r="CJ963" s="6"/>
      <c r="CK963" s="6"/>
      <c r="CL963" s="6"/>
      <c r="CM963" s="6"/>
      <c r="CN963" s="6"/>
      <c r="CO963" s="6"/>
      <c r="CP963" s="6"/>
      <c r="CQ963" s="6"/>
      <c r="CR963" s="6"/>
      <c r="CS963" s="6"/>
      <c r="CT963" s="6"/>
      <c r="CU963" s="6"/>
      <c r="CV963" s="6"/>
      <c r="CW963" s="6"/>
    </row>
    <row r="964" spans="2:101">
      <c r="B964" s="6">
        <v>2526</v>
      </c>
      <c r="C964" s="6" t="s">
        <v>3473</v>
      </c>
      <c r="D964" s="6">
        <v>6</v>
      </c>
      <c r="E964" s="6" t="s">
        <v>68</v>
      </c>
      <c r="F964" s="6" t="s">
        <v>3474</v>
      </c>
      <c r="G964" s="6" t="s">
        <v>3473</v>
      </c>
      <c r="H964" s="6" t="s">
        <v>1688</v>
      </c>
      <c r="I964" s="6">
        <v>2012</v>
      </c>
      <c r="J964" s="6" t="s">
        <v>72</v>
      </c>
      <c r="K964" s="6"/>
      <c r="L964" s="6"/>
      <c r="M964" s="6"/>
      <c r="N964" s="6" t="s">
        <v>1178</v>
      </c>
      <c r="O964" s="6"/>
      <c r="P964" s="6"/>
      <c r="Q964" s="6"/>
      <c r="R964" s="6"/>
      <c r="S964" s="6"/>
      <c r="T964" s="6"/>
      <c r="U964" s="6"/>
      <c r="V964" s="6"/>
      <c r="W964" s="6"/>
      <c r="X964" s="6"/>
      <c r="Y964" s="6"/>
      <c r="Z964" s="6"/>
      <c r="AA964" s="6"/>
      <c r="AB964" s="6"/>
      <c r="AC964" s="6" t="s">
        <v>74</v>
      </c>
      <c r="AD964" s="6"/>
      <c r="AE964" s="6" t="s">
        <v>87</v>
      </c>
      <c r="AF964" s="6" t="s">
        <v>102</v>
      </c>
      <c r="AG964" s="6" t="s">
        <v>521</v>
      </c>
      <c r="AH964" s="6"/>
      <c r="AI964" s="6" t="s">
        <v>87</v>
      </c>
      <c r="AJ964" s="6" t="s">
        <v>116</v>
      </c>
      <c r="AK964" s="6" t="s">
        <v>156</v>
      </c>
      <c r="AL964" s="6" t="s">
        <v>3475</v>
      </c>
      <c r="AM964" s="6"/>
      <c r="AN964" s="6" t="s">
        <v>739</v>
      </c>
      <c r="AO964" s="6" t="s">
        <v>84</v>
      </c>
      <c r="AP964" s="6" t="s">
        <v>104</v>
      </c>
      <c r="AQ964" s="6" t="s">
        <v>102</v>
      </c>
      <c r="AR964" s="6" t="s">
        <v>86</v>
      </c>
      <c r="AS964" s="6" t="s">
        <v>87</v>
      </c>
      <c r="AT964" s="6"/>
      <c r="AU964" s="6" t="s">
        <v>88</v>
      </c>
      <c r="AV964" s="6" t="s">
        <v>78</v>
      </c>
      <c r="AW964" s="6" t="s">
        <v>158</v>
      </c>
      <c r="AX964" s="6" t="s">
        <v>78</v>
      </c>
      <c r="AY964" s="6" t="s">
        <v>159</v>
      </c>
      <c r="AZ964" s="6" t="s">
        <v>170</v>
      </c>
      <c r="BA964" s="6" t="s">
        <v>89</v>
      </c>
      <c r="BB964" s="6" t="s">
        <v>659</v>
      </c>
      <c r="BC964" s="6" t="s">
        <v>659</v>
      </c>
      <c r="BD964" s="6" t="s">
        <v>137</v>
      </c>
      <c r="BE964" s="6" t="s">
        <v>93</v>
      </c>
      <c r="BF964" s="6" t="s">
        <v>93</v>
      </c>
      <c r="BG964" s="6" t="s">
        <v>92</v>
      </c>
      <c r="BH964" s="6" t="s">
        <v>92</v>
      </c>
      <c r="BI964" s="6" t="s">
        <v>92</v>
      </c>
      <c r="BJ964" s="6" t="s">
        <v>93</v>
      </c>
      <c r="BK964" s="6" t="s">
        <v>138</v>
      </c>
      <c r="BL964" s="6" t="s">
        <v>138</v>
      </c>
      <c r="BM964" s="6" t="s">
        <v>666</v>
      </c>
      <c r="BN964" s="6" t="s">
        <v>102</v>
      </c>
      <c r="BO964" s="6" t="s">
        <v>78</v>
      </c>
      <c r="BP964" s="6" t="s">
        <v>687</v>
      </c>
      <c r="BQ964" s="6"/>
      <c r="BR964" s="6"/>
      <c r="BS964" s="6"/>
      <c r="BT964" s="6"/>
      <c r="BU964" s="6"/>
      <c r="BV964" s="6"/>
      <c r="BW964" s="6"/>
      <c r="BX964" s="6"/>
      <c r="BY964" s="6"/>
      <c r="BZ964" s="6"/>
      <c r="CA964" s="6"/>
      <c r="CB964" s="6"/>
      <c r="CC964" s="6"/>
      <c r="CD964" s="6"/>
      <c r="CE964" s="6"/>
      <c r="CF964" s="6"/>
      <c r="CG964" s="6"/>
      <c r="CH964" s="6"/>
      <c r="CI964" s="6"/>
      <c r="CJ964" s="6"/>
      <c r="CK964" s="6"/>
      <c r="CL964" s="6"/>
      <c r="CM964" s="6"/>
      <c r="CN964" s="6"/>
      <c r="CO964" s="6"/>
      <c r="CP964" s="6"/>
      <c r="CQ964" s="6"/>
      <c r="CR964" s="6"/>
      <c r="CS964" s="6"/>
      <c r="CT964" s="6"/>
      <c r="CU964" s="6"/>
      <c r="CV964" s="6"/>
      <c r="CW964" s="6"/>
    </row>
    <row r="965" spans="2:101">
      <c r="B965" s="6">
        <v>2529</v>
      </c>
      <c r="C965" s="6" t="s">
        <v>3480</v>
      </c>
      <c r="D965" s="6">
        <v>6</v>
      </c>
      <c r="E965" s="6" t="s">
        <v>68</v>
      </c>
      <c r="F965" s="6" t="s">
        <v>3481</v>
      </c>
      <c r="G965" s="6" t="s">
        <v>3480</v>
      </c>
      <c r="H965" s="6" t="s">
        <v>3482</v>
      </c>
      <c r="I965" s="6">
        <v>2015</v>
      </c>
      <c r="J965" s="6" t="s">
        <v>95</v>
      </c>
      <c r="K965" s="6"/>
      <c r="L965" s="6"/>
      <c r="M965" s="6"/>
      <c r="N965" s="6"/>
      <c r="O965" s="6"/>
      <c r="P965" s="6"/>
      <c r="Q965" s="6"/>
      <c r="R965" s="6"/>
      <c r="S965" s="6"/>
      <c r="T965" s="6"/>
      <c r="U965" s="6"/>
      <c r="V965" s="6"/>
      <c r="W965" s="6"/>
      <c r="X965" s="6"/>
      <c r="Y965" s="6"/>
      <c r="Z965" s="6"/>
      <c r="AA965" s="6" t="s">
        <v>96</v>
      </c>
      <c r="AB965" s="6"/>
      <c r="AC965" s="6" t="s">
        <v>135</v>
      </c>
      <c r="AD965" s="6"/>
      <c r="AE965" s="6"/>
      <c r="AF965" s="6"/>
      <c r="AG965" s="6"/>
      <c r="AH965" s="6"/>
      <c r="AI965" s="6" t="s">
        <v>88</v>
      </c>
      <c r="AJ965" s="6"/>
      <c r="AK965" s="6"/>
      <c r="AL965" s="6"/>
      <c r="AM965" s="6"/>
      <c r="AN965" s="6"/>
      <c r="AO965" s="6" t="s">
        <v>104</v>
      </c>
      <c r="AP965" s="6" t="s">
        <v>104</v>
      </c>
      <c r="AQ965" s="6" t="s">
        <v>118</v>
      </c>
      <c r="AR965" s="6" t="s">
        <v>86</v>
      </c>
      <c r="AS965" s="6" t="s">
        <v>87</v>
      </c>
      <c r="AT965" s="6"/>
      <c r="AU965" s="6" t="s">
        <v>88</v>
      </c>
      <c r="AV965" s="6" t="s">
        <v>78</v>
      </c>
      <c r="AW965" s="6" t="s">
        <v>119</v>
      </c>
      <c r="AX965" s="6" t="s">
        <v>87</v>
      </c>
      <c r="AY965" s="6" t="s">
        <v>107</v>
      </c>
      <c r="AZ965" s="6" t="s">
        <v>170</v>
      </c>
      <c r="BA965" s="6" t="s">
        <v>89</v>
      </c>
      <c r="BB965" s="6" t="s">
        <v>659</v>
      </c>
      <c r="BC965" s="6" t="s">
        <v>665</v>
      </c>
      <c r="BD965" s="6" t="s">
        <v>91</v>
      </c>
      <c r="BE965" s="6" t="s">
        <v>92</v>
      </c>
      <c r="BF965" s="6" t="s">
        <v>93</v>
      </c>
      <c r="BG965" s="6" t="s">
        <v>92</v>
      </c>
      <c r="BH965" s="6" t="s">
        <v>92</v>
      </c>
      <c r="BI965" s="6" t="s">
        <v>123</v>
      </c>
      <c r="BJ965" s="6" t="s">
        <v>92</v>
      </c>
      <c r="BK965" s="6" t="s">
        <v>94</v>
      </c>
      <c r="BL965" s="6" t="s">
        <v>94</v>
      </c>
      <c r="BM965" s="6" t="s">
        <v>691</v>
      </c>
      <c r="BN965" s="6" t="s">
        <v>192</v>
      </c>
      <c r="BO965" s="6" t="s">
        <v>78</v>
      </c>
      <c r="BP965" s="6" t="s">
        <v>156</v>
      </c>
      <c r="BQ965" s="6" t="s">
        <v>3483</v>
      </c>
      <c r="BR965" s="6"/>
      <c r="BS965" s="6"/>
      <c r="BT965" s="6"/>
      <c r="BU965" s="6"/>
      <c r="BV965" s="6"/>
      <c r="BW965" s="6"/>
      <c r="BX965" s="6"/>
      <c r="BY965" s="6"/>
      <c r="BZ965" s="6"/>
      <c r="CA965" s="6"/>
      <c r="CB965" s="6"/>
      <c r="CC965" s="6"/>
      <c r="CD965" s="6"/>
      <c r="CE965" s="6"/>
      <c r="CF965" s="6"/>
      <c r="CG965" s="6"/>
      <c r="CH965" s="6"/>
      <c r="CI965" s="6"/>
      <c r="CJ965" s="6"/>
      <c r="CK965" s="6"/>
      <c r="CL965" s="6"/>
      <c r="CM965" s="6"/>
      <c r="CN965" s="6"/>
      <c r="CO965" s="6"/>
      <c r="CP965" s="6"/>
      <c r="CQ965" s="6"/>
      <c r="CR965" s="6"/>
      <c r="CS965" s="6"/>
      <c r="CT965" s="6"/>
      <c r="CU965" s="6"/>
      <c r="CV965" s="6"/>
      <c r="CW965" s="6"/>
    </row>
    <row r="966" spans="2:101">
      <c r="B966" s="6">
        <v>2528</v>
      </c>
      <c r="C966" s="6" t="s">
        <v>3476</v>
      </c>
      <c r="D966" s="6">
        <v>6</v>
      </c>
      <c r="E966" s="6" t="s">
        <v>68</v>
      </c>
      <c r="F966" s="6" t="s">
        <v>3477</v>
      </c>
      <c r="G966" s="6" t="s">
        <v>3476</v>
      </c>
      <c r="H966" s="6" t="s">
        <v>1266</v>
      </c>
      <c r="I966" s="6">
        <v>2015</v>
      </c>
      <c r="J966" s="6" t="s">
        <v>72</v>
      </c>
      <c r="K966" s="6"/>
      <c r="L966" s="6"/>
      <c r="M966" s="6"/>
      <c r="N966" s="6" t="s">
        <v>134</v>
      </c>
      <c r="O966" s="6"/>
      <c r="P966" s="6"/>
      <c r="Q966" s="6"/>
      <c r="R966" s="6"/>
      <c r="S966" s="6"/>
      <c r="T966" s="6"/>
      <c r="U966" s="6"/>
      <c r="V966" s="6"/>
      <c r="W966" s="6"/>
      <c r="X966" s="6"/>
      <c r="Y966" s="6"/>
      <c r="Z966" s="6"/>
      <c r="AA966" s="6"/>
      <c r="AB966" s="6"/>
      <c r="AC966" s="6" t="s">
        <v>135</v>
      </c>
      <c r="AD966" s="6"/>
      <c r="AE966" s="6"/>
      <c r="AF966" s="6"/>
      <c r="AG966" s="6"/>
      <c r="AH966" s="6"/>
      <c r="AI966" s="6" t="s">
        <v>88</v>
      </c>
      <c r="AJ966" s="6"/>
      <c r="AK966" s="6"/>
      <c r="AL966" s="6"/>
      <c r="AM966" s="6"/>
      <c r="AN966" s="6"/>
      <c r="AO966" s="6" t="s">
        <v>104</v>
      </c>
      <c r="AP966" s="6" t="s">
        <v>104</v>
      </c>
      <c r="AQ966" s="6" t="s">
        <v>129</v>
      </c>
      <c r="AR966" s="6" t="s">
        <v>130</v>
      </c>
      <c r="AS966" s="6" t="s">
        <v>87</v>
      </c>
      <c r="AT966" s="6"/>
      <c r="AU966" s="6" t="s">
        <v>88</v>
      </c>
      <c r="AV966" s="6" t="s">
        <v>78</v>
      </c>
      <c r="AW966" s="6" t="s">
        <v>158</v>
      </c>
      <c r="AX966" s="6" t="s">
        <v>87</v>
      </c>
      <c r="AY966" s="6" t="s">
        <v>107</v>
      </c>
      <c r="AZ966" s="6" t="s">
        <v>89</v>
      </c>
      <c r="BA966" s="6" t="s">
        <v>89</v>
      </c>
      <c r="BB966" s="6" t="s">
        <v>658</v>
      </c>
      <c r="BC966" s="6" t="s">
        <v>230</v>
      </c>
      <c r="BD966" s="6" t="s">
        <v>137</v>
      </c>
      <c r="BE966" s="6" t="s">
        <v>93</v>
      </c>
      <c r="BF966" s="6" t="s">
        <v>93</v>
      </c>
      <c r="BG966" s="6" t="s">
        <v>92</v>
      </c>
      <c r="BH966" s="6" t="s">
        <v>92</v>
      </c>
      <c r="BI966" s="6" t="s">
        <v>191</v>
      </c>
      <c r="BJ966" s="6" t="s">
        <v>93</v>
      </c>
      <c r="BK966" s="6" t="s">
        <v>124</v>
      </c>
      <c r="BL966" s="6" t="s">
        <v>94</v>
      </c>
      <c r="BM966" s="6" t="s">
        <v>691</v>
      </c>
      <c r="BN966" s="6" t="s">
        <v>192</v>
      </c>
      <c r="BO966" s="6" t="s">
        <v>78</v>
      </c>
      <c r="BP966" s="6" t="s">
        <v>156</v>
      </c>
      <c r="BQ966" s="6" t="s">
        <v>3478</v>
      </c>
      <c r="BR966" s="6" t="s">
        <v>3479</v>
      </c>
      <c r="BS966" s="6"/>
      <c r="BT966" s="6"/>
      <c r="BU966" s="6"/>
      <c r="BV966" s="6"/>
      <c r="BW966" s="6"/>
      <c r="BX966" s="6"/>
      <c r="BY966" s="6"/>
      <c r="BZ966" s="6"/>
      <c r="CA966" s="6"/>
      <c r="CB966" s="6"/>
      <c r="CC966" s="6"/>
      <c r="CD966" s="6"/>
      <c r="CE966" s="6"/>
      <c r="CF966" s="6"/>
      <c r="CG966" s="6"/>
      <c r="CH966" s="6"/>
      <c r="CI966" s="6"/>
      <c r="CJ966" s="6"/>
      <c r="CK966" s="6"/>
      <c r="CL966" s="6"/>
      <c r="CM966" s="6"/>
      <c r="CN966" s="6"/>
      <c r="CO966" s="6"/>
      <c r="CP966" s="6"/>
      <c r="CQ966" s="6"/>
      <c r="CR966" s="6"/>
      <c r="CS966" s="6"/>
      <c r="CT966" s="6"/>
      <c r="CU966" s="6"/>
      <c r="CV966" s="6"/>
      <c r="CW966" s="6"/>
    </row>
    <row r="967" spans="2:101">
      <c r="B967" s="6">
        <v>2532</v>
      </c>
      <c r="C967" s="6" t="s">
        <v>3484</v>
      </c>
      <c r="D967" s="6">
        <v>6</v>
      </c>
      <c r="E967" s="6" t="s">
        <v>68</v>
      </c>
      <c r="F967" s="6" t="s">
        <v>3485</v>
      </c>
      <c r="G967" s="6" t="s">
        <v>3484</v>
      </c>
      <c r="H967" s="6" t="s">
        <v>3198</v>
      </c>
      <c r="I967" s="6">
        <v>2015</v>
      </c>
      <c r="J967" s="6" t="s">
        <v>72</v>
      </c>
      <c r="K967" s="6"/>
      <c r="L967" s="6"/>
      <c r="M967" s="6"/>
      <c r="N967" s="6" t="s">
        <v>99</v>
      </c>
      <c r="O967" s="6"/>
      <c r="P967" s="6"/>
      <c r="Q967" s="6"/>
      <c r="R967" s="6"/>
      <c r="S967" s="6"/>
      <c r="T967" s="6"/>
      <c r="U967" s="6"/>
      <c r="V967" s="6"/>
      <c r="W967" s="6"/>
      <c r="X967" s="6"/>
      <c r="Y967" s="6"/>
      <c r="Z967" s="6"/>
      <c r="AA967" s="6"/>
      <c r="AB967" s="6"/>
      <c r="AC967" s="6" t="s">
        <v>135</v>
      </c>
      <c r="AD967" s="6"/>
      <c r="AE967" s="6"/>
      <c r="AF967" s="6"/>
      <c r="AG967" s="6"/>
      <c r="AH967" s="6"/>
      <c r="AI967" s="6" t="s">
        <v>88</v>
      </c>
      <c r="AJ967" s="6"/>
      <c r="AK967" s="6"/>
      <c r="AL967" s="6"/>
      <c r="AM967" s="6"/>
      <c r="AN967" s="6"/>
      <c r="AO967" s="6" t="s">
        <v>128</v>
      </c>
      <c r="AP967" s="6" t="s">
        <v>84</v>
      </c>
      <c r="AQ967" s="6" t="s">
        <v>118</v>
      </c>
      <c r="AR967" s="6" t="s">
        <v>86</v>
      </c>
      <c r="AS967" s="6" t="s">
        <v>87</v>
      </c>
      <c r="AT967" s="6"/>
      <c r="AU967" s="6" t="s">
        <v>88</v>
      </c>
      <c r="AV967" s="6" t="s">
        <v>78</v>
      </c>
      <c r="AW967" s="6" t="s">
        <v>158</v>
      </c>
      <c r="AX967" s="6" t="s">
        <v>87</v>
      </c>
      <c r="AY967" s="6" t="s">
        <v>107</v>
      </c>
      <c r="AZ967" s="6" t="s">
        <v>185</v>
      </c>
      <c r="BA967" s="6" t="s">
        <v>89</v>
      </c>
      <c r="BB967" s="6" t="s">
        <v>230</v>
      </c>
      <c r="BC967" s="6" t="s">
        <v>659</v>
      </c>
      <c r="BD967" s="6" t="s">
        <v>137</v>
      </c>
      <c r="BE967" s="6" t="s">
        <v>123</v>
      </c>
      <c r="BF967" s="6" t="s">
        <v>93</v>
      </c>
      <c r="BG967" s="6" t="s">
        <v>92</v>
      </c>
      <c r="BH967" s="6" t="s">
        <v>92</v>
      </c>
      <c r="BI967" s="6" t="s">
        <v>122</v>
      </c>
      <c r="BJ967" s="6" t="s">
        <v>92</v>
      </c>
      <c r="BK967" s="6" t="s">
        <v>94</v>
      </c>
      <c r="BL967" s="6" t="s">
        <v>94</v>
      </c>
      <c r="BM967" s="6" t="s">
        <v>691</v>
      </c>
      <c r="BN967" s="6" t="s">
        <v>192</v>
      </c>
      <c r="BO967" s="6" t="s">
        <v>87</v>
      </c>
      <c r="BP967" s="6"/>
      <c r="BQ967" s="6"/>
      <c r="BR967" s="6"/>
      <c r="BS967" s="6"/>
      <c r="BT967" s="6"/>
      <c r="BU967" s="6"/>
      <c r="BV967" s="6"/>
      <c r="BW967" s="6"/>
      <c r="BX967" s="6"/>
      <c r="BY967" s="6"/>
      <c r="BZ967" s="6"/>
      <c r="CA967" s="6"/>
      <c r="CB967" s="6"/>
      <c r="CC967" s="6"/>
      <c r="CD967" s="6"/>
      <c r="CE967" s="6"/>
      <c r="CF967" s="6"/>
      <c r="CG967" s="6"/>
      <c r="CH967" s="6"/>
      <c r="CI967" s="6"/>
      <c r="CJ967" s="6"/>
      <c r="CK967" s="6"/>
      <c r="CL967" s="6"/>
      <c r="CM967" s="6"/>
      <c r="CN967" s="6"/>
      <c r="CO967" s="6"/>
      <c r="CP967" s="6"/>
      <c r="CQ967" s="6"/>
      <c r="CR967" s="6"/>
      <c r="CS967" s="6"/>
      <c r="CT967" s="6"/>
      <c r="CU967" s="6"/>
      <c r="CV967" s="6"/>
      <c r="CW967" s="6"/>
    </row>
    <row r="968" spans="2:101">
      <c r="B968" s="6">
        <v>2536</v>
      </c>
      <c r="C968" s="6" t="s">
        <v>3486</v>
      </c>
      <c r="D968" s="6">
        <v>6</v>
      </c>
      <c r="E968" s="6" t="s">
        <v>68</v>
      </c>
      <c r="F968" s="6" t="s">
        <v>3487</v>
      </c>
      <c r="G968" s="6" t="s">
        <v>3486</v>
      </c>
      <c r="H968" s="6" t="s">
        <v>3488</v>
      </c>
      <c r="I968" s="6">
        <v>2013</v>
      </c>
      <c r="J968" s="6" t="s">
        <v>709</v>
      </c>
      <c r="K968" s="6" t="s">
        <v>354</v>
      </c>
      <c r="L968" s="6"/>
      <c r="M968" s="6"/>
      <c r="N968" s="6"/>
      <c r="O968" s="6"/>
      <c r="P968" s="6"/>
      <c r="Q968" s="6"/>
      <c r="R968" s="6"/>
      <c r="S968" s="6"/>
      <c r="T968" s="6"/>
      <c r="U968" s="6"/>
      <c r="V968" s="6"/>
      <c r="W968" s="6"/>
      <c r="X968" s="6"/>
      <c r="Y968" s="6"/>
      <c r="Z968" s="6"/>
      <c r="AA968" s="6"/>
      <c r="AB968" s="6"/>
      <c r="AC968" s="6" t="s">
        <v>135</v>
      </c>
      <c r="AD968" s="6"/>
      <c r="AE968" s="6"/>
      <c r="AF968" s="6"/>
      <c r="AG968" s="6"/>
      <c r="AH968" s="6"/>
      <c r="AI968" s="6" t="s">
        <v>88</v>
      </c>
      <c r="AJ968" s="6"/>
      <c r="AK968" s="6"/>
      <c r="AL968" s="6"/>
      <c r="AM968" s="6"/>
      <c r="AN968" s="6"/>
      <c r="AO968" s="6" t="s">
        <v>128</v>
      </c>
      <c r="AP968" s="6" t="s">
        <v>84</v>
      </c>
      <c r="AQ968" s="6" t="s">
        <v>102</v>
      </c>
      <c r="AR968" s="6" t="s">
        <v>102</v>
      </c>
      <c r="AS968" s="6" t="s">
        <v>87</v>
      </c>
      <c r="AT968" s="6"/>
      <c r="AU968" s="6" t="s">
        <v>88</v>
      </c>
      <c r="AV968" s="6" t="s">
        <v>78</v>
      </c>
      <c r="AW968" s="6" t="s">
        <v>158</v>
      </c>
      <c r="AX968" s="6" t="s">
        <v>87</v>
      </c>
      <c r="AY968" s="6" t="s">
        <v>107</v>
      </c>
      <c r="AZ968" s="6" t="s">
        <v>89</v>
      </c>
      <c r="BA968" s="6" t="s">
        <v>89</v>
      </c>
      <c r="BB968" s="6" t="s">
        <v>658</v>
      </c>
      <c r="BC968" s="6" t="s">
        <v>665</v>
      </c>
      <c r="BD968" s="6" t="s">
        <v>137</v>
      </c>
      <c r="BE968" s="6" t="s">
        <v>93</v>
      </c>
      <c r="BF968" s="6" t="s">
        <v>93</v>
      </c>
      <c r="BG968" s="6" t="s">
        <v>92</v>
      </c>
      <c r="BH968" s="6" t="s">
        <v>123</v>
      </c>
      <c r="BI968" s="6" t="s">
        <v>122</v>
      </c>
      <c r="BJ968" s="6" t="s">
        <v>92</v>
      </c>
      <c r="BK968" s="6" t="s">
        <v>102</v>
      </c>
      <c r="BL968" s="6" t="s">
        <v>94</v>
      </c>
      <c r="BM968" s="6" t="s">
        <v>691</v>
      </c>
      <c r="BN968" s="6" t="s">
        <v>111</v>
      </c>
      <c r="BO968" s="6" t="s">
        <v>78</v>
      </c>
      <c r="BP968" s="6" t="s">
        <v>660</v>
      </c>
      <c r="BQ968" s="6"/>
      <c r="BR968" s="6"/>
      <c r="BS968" s="6"/>
      <c r="BT968" s="6"/>
      <c r="BU968" s="6"/>
      <c r="BV968" s="6"/>
      <c r="BW968" s="6"/>
      <c r="BX968" s="6"/>
      <c r="BY968" s="6"/>
      <c r="BZ968" s="6"/>
      <c r="CA968" s="6"/>
      <c r="CB968" s="6"/>
      <c r="CC968" s="6"/>
      <c r="CD968" s="6"/>
      <c r="CE968" s="6"/>
      <c r="CF968" s="6"/>
      <c r="CG968" s="6"/>
      <c r="CH968" s="6"/>
      <c r="CI968" s="6"/>
      <c r="CJ968" s="6"/>
      <c r="CK968" s="6"/>
      <c r="CL968" s="6"/>
      <c r="CM968" s="6"/>
      <c r="CN968" s="6"/>
      <c r="CO968" s="6"/>
      <c r="CP968" s="6"/>
      <c r="CQ968" s="6"/>
      <c r="CR968" s="6"/>
      <c r="CS968" s="6"/>
      <c r="CT968" s="6"/>
      <c r="CU968" s="6"/>
      <c r="CV968" s="6"/>
      <c r="CW968" s="6"/>
    </row>
    <row r="969" spans="2:101" s="6" customFormat="1">
      <c r="B969" s="6">
        <v>2537</v>
      </c>
      <c r="C969" s="6" t="s">
        <v>3489</v>
      </c>
      <c r="D969" s="6">
        <v>6</v>
      </c>
      <c r="E969" s="6" t="s">
        <v>68</v>
      </c>
      <c r="F969" s="6" t="s">
        <v>3490</v>
      </c>
      <c r="G969" s="6" t="s">
        <v>3489</v>
      </c>
      <c r="H969" s="6" t="s">
        <v>3491</v>
      </c>
      <c r="I969" s="6">
        <v>2008</v>
      </c>
      <c r="J969" s="6" t="s">
        <v>802</v>
      </c>
      <c r="M969" s="6" t="s">
        <v>569</v>
      </c>
      <c r="AC969" s="6" t="s">
        <v>74</v>
      </c>
      <c r="AE969" s="6" t="s">
        <v>75</v>
      </c>
      <c r="AF969" s="6" t="s">
        <v>163</v>
      </c>
      <c r="AG969" s="6" t="s">
        <v>632</v>
      </c>
      <c r="AI969" s="6" t="s">
        <v>78</v>
      </c>
      <c r="AJ969" s="6" t="s">
        <v>309</v>
      </c>
      <c r="AK969" s="6" t="s">
        <v>80</v>
      </c>
      <c r="AM969" s="6" t="s">
        <v>81</v>
      </c>
      <c r="AN969" s="6" t="s">
        <v>657</v>
      </c>
      <c r="AO969" s="6" t="s">
        <v>104</v>
      </c>
      <c r="AP969" s="6" t="s">
        <v>83</v>
      </c>
      <c r="AQ969" s="6" t="s">
        <v>196</v>
      </c>
      <c r="AR969" s="6" t="s">
        <v>105</v>
      </c>
      <c r="AS969" s="6" t="s">
        <v>87</v>
      </c>
      <c r="AU969" s="6" t="s">
        <v>88</v>
      </c>
      <c r="AV969" s="6" t="s">
        <v>78</v>
      </c>
      <c r="AW969" s="6" t="s">
        <v>158</v>
      </c>
      <c r="AX969" s="6" t="s">
        <v>78</v>
      </c>
      <c r="AY969" s="6" t="s">
        <v>159</v>
      </c>
      <c r="AZ969" s="6" t="s">
        <v>183</v>
      </c>
      <c r="BA969" s="6" t="s">
        <v>89</v>
      </c>
      <c r="BB969" s="6" t="s">
        <v>665</v>
      </c>
      <c r="BC969" s="6" t="s">
        <v>773</v>
      </c>
      <c r="BD969" s="6" t="s">
        <v>91</v>
      </c>
      <c r="BE969" s="6" t="s">
        <v>93</v>
      </c>
      <c r="BF969" s="6" t="s">
        <v>93</v>
      </c>
      <c r="BG969" s="6" t="s">
        <v>93</v>
      </c>
      <c r="BH969" s="6" t="s">
        <v>93</v>
      </c>
      <c r="BI969" s="6" t="s">
        <v>92</v>
      </c>
      <c r="BJ969" s="6" t="s">
        <v>93</v>
      </c>
      <c r="BK969" s="6" t="s">
        <v>138</v>
      </c>
      <c r="BL969" s="6" t="s">
        <v>138</v>
      </c>
      <c r="BM969" s="6" t="s">
        <v>672</v>
      </c>
      <c r="BN969" s="6" t="s">
        <v>139</v>
      </c>
      <c r="BO969" s="6" t="s">
        <v>78</v>
      </c>
      <c r="BP969" s="6" t="s">
        <v>667</v>
      </c>
    </row>
    <row r="970" spans="2:101" s="6" customFormat="1">
      <c r="B970" s="6">
        <v>2540</v>
      </c>
      <c r="C970" s="6" t="s">
        <v>3492</v>
      </c>
      <c r="D970" s="6">
        <v>6</v>
      </c>
      <c r="E970" s="6" t="s">
        <v>68</v>
      </c>
      <c r="F970" s="6" t="s">
        <v>3493</v>
      </c>
      <c r="G970" s="6" t="s">
        <v>3492</v>
      </c>
      <c r="H970" s="6" t="s">
        <v>3494</v>
      </c>
      <c r="I970" s="6">
        <v>2013</v>
      </c>
      <c r="J970" s="6" t="s">
        <v>72</v>
      </c>
      <c r="N970" s="6" t="s">
        <v>1178</v>
      </c>
      <c r="AC970" s="6" t="s">
        <v>135</v>
      </c>
      <c r="AI970" s="6" t="s">
        <v>88</v>
      </c>
      <c r="AO970" s="6" t="s">
        <v>104</v>
      </c>
      <c r="AP970" s="6" t="s">
        <v>104</v>
      </c>
      <c r="AQ970" s="6" t="s">
        <v>129</v>
      </c>
      <c r="AR970" s="6" t="s">
        <v>130</v>
      </c>
      <c r="AS970" s="6" t="s">
        <v>87</v>
      </c>
      <c r="AU970" s="6" t="s">
        <v>88</v>
      </c>
      <c r="AV970" s="6" t="s">
        <v>78</v>
      </c>
      <c r="AW970" s="6" t="s">
        <v>158</v>
      </c>
      <c r="AX970" s="6" t="s">
        <v>87</v>
      </c>
      <c r="AY970" s="6" t="s">
        <v>107</v>
      </c>
      <c r="AZ970" s="6" t="s">
        <v>89</v>
      </c>
      <c r="BA970" s="6" t="s">
        <v>89</v>
      </c>
      <c r="BB970" s="6" t="s">
        <v>659</v>
      </c>
      <c r="BC970" s="6" t="s">
        <v>659</v>
      </c>
      <c r="BD970" s="6" t="s">
        <v>137</v>
      </c>
      <c r="BE970" s="6" t="s">
        <v>93</v>
      </c>
      <c r="BF970" s="6" t="s">
        <v>93</v>
      </c>
      <c r="BG970" s="6" t="s">
        <v>92</v>
      </c>
      <c r="BH970" s="6" t="s">
        <v>93</v>
      </c>
      <c r="BI970" s="6" t="s">
        <v>123</v>
      </c>
      <c r="BJ970" s="6" t="s">
        <v>93</v>
      </c>
      <c r="BK970" s="6" t="s">
        <v>124</v>
      </c>
      <c r="BL970" s="6" t="s">
        <v>138</v>
      </c>
      <c r="BM970" s="6" t="s">
        <v>691</v>
      </c>
      <c r="BN970" s="6" t="s">
        <v>102</v>
      </c>
      <c r="BO970" s="6" t="s">
        <v>78</v>
      </c>
      <c r="BP970" s="6" t="s">
        <v>660</v>
      </c>
      <c r="BR970" s="6" t="s">
        <v>3495</v>
      </c>
    </row>
    <row r="971" spans="2:101" s="6" customFormat="1">
      <c r="B971" s="6">
        <v>2541</v>
      </c>
      <c r="C971" s="6" t="s">
        <v>3496</v>
      </c>
      <c r="D971" s="6">
        <v>6</v>
      </c>
      <c r="E971" s="6" t="s">
        <v>68</v>
      </c>
      <c r="F971" s="6" t="s">
        <v>3497</v>
      </c>
      <c r="G971" s="6" t="s">
        <v>3496</v>
      </c>
      <c r="H971" s="6" t="s">
        <v>3498</v>
      </c>
      <c r="I971" s="6">
        <v>2015</v>
      </c>
      <c r="J971" s="6" t="s">
        <v>709</v>
      </c>
      <c r="K971" s="6" t="s">
        <v>354</v>
      </c>
      <c r="AC971" s="6" t="s">
        <v>135</v>
      </c>
      <c r="AI971" s="6" t="s">
        <v>88</v>
      </c>
      <c r="AO971" s="6" t="s">
        <v>128</v>
      </c>
      <c r="AP971" s="6" t="s">
        <v>104</v>
      </c>
      <c r="AQ971" s="6" t="s">
        <v>118</v>
      </c>
      <c r="AR971" s="6" t="s">
        <v>105</v>
      </c>
      <c r="AS971" s="6" t="s">
        <v>87</v>
      </c>
      <c r="AU971" s="6" t="s">
        <v>88</v>
      </c>
      <c r="AV971" s="6" t="s">
        <v>78</v>
      </c>
      <c r="AW971" s="6" t="s">
        <v>158</v>
      </c>
      <c r="AX971" s="6" t="s">
        <v>87</v>
      </c>
      <c r="AY971" s="6" t="s">
        <v>107</v>
      </c>
      <c r="AZ971" s="6" t="s">
        <v>89</v>
      </c>
      <c r="BA971" s="6" t="s">
        <v>89</v>
      </c>
      <c r="BB971" s="6" t="s">
        <v>230</v>
      </c>
      <c r="BC971" s="6" t="s">
        <v>665</v>
      </c>
      <c r="BD971" s="6" t="s">
        <v>137</v>
      </c>
      <c r="BE971" s="6" t="s">
        <v>92</v>
      </c>
      <c r="BF971" s="6" t="s">
        <v>92</v>
      </c>
      <c r="BG971" s="6" t="s">
        <v>92</v>
      </c>
      <c r="BH971" s="6" t="s">
        <v>92</v>
      </c>
      <c r="BI971" s="6" t="s">
        <v>123</v>
      </c>
      <c r="BJ971" s="6" t="s">
        <v>92</v>
      </c>
      <c r="BK971" s="6" t="s">
        <v>94</v>
      </c>
      <c r="BL971" s="6" t="s">
        <v>138</v>
      </c>
      <c r="BM971" s="6" t="s">
        <v>691</v>
      </c>
      <c r="BN971" s="6" t="s">
        <v>192</v>
      </c>
      <c r="BO971" s="6" t="s">
        <v>78</v>
      </c>
      <c r="BP971" s="6" t="s">
        <v>687</v>
      </c>
    </row>
    <row r="972" spans="2:101" s="6" customFormat="1">
      <c r="B972" s="6">
        <v>2547</v>
      </c>
      <c r="C972" s="6" t="s">
        <v>3499</v>
      </c>
      <c r="D972" s="6">
        <v>6</v>
      </c>
      <c r="E972" s="6" t="s">
        <v>68</v>
      </c>
      <c r="F972" s="6" t="s">
        <v>3500</v>
      </c>
      <c r="G972" s="6" t="s">
        <v>3499</v>
      </c>
      <c r="H972" s="6" t="s">
        <v>3501</v>
      </c>
      <c r="I972" s="6">
        <v>2015</v>
      </c>
      <c r="J972" s="6" t="s">
        <v>72</v>
      </c>
      <c r="N972" s="6" t="s">
        <v>134</v>
      </c>
      <c r="AC972" s="6" t="s">
        <v>148</v>
      </c>
      <c r="AE972" s="6" t="s">
        <v>75</v>
      </c>
      <c r="AF972" s="6" t="s">
        <v>76</v>
      </c>
      <c r="AG972" s="6" t="s">
        <v>164</v>
      </c>
      <c r="AI972" s="6" t="s">
        <v>87</v>
      </c>
      <c r="AJ972" s="6" t="s">
        <v>116</v>
      </c>
      <c r="AK972" s="6" t="s">
        <v>103</v>
      </c>
      <c r="AM972" s="6" t="s">
        <v>167</v>
      </c>
      <c r="AN972" s="6" t="s">
        <v>657</v>
      </c>
      <c r="AO972" s="6" t="s">
        <v>83</v>
      </c>
      <c r="AP972" s="6" t="s">
        <v>83</v>
      </c>
      <c r="AQ972" s="6" t="s">
        <v>102</v>
      </c>
      <c r="AR972" s="6" t="s">
        <v>130</v>
      </c>
      <c r="AS972" s="6" t="s">
        <v>87</v>
      </c>
      <c r="AU972" s="6" t="s">
        <v>88</v>
      </c>
      <c r="AV972" s="6" t="s">
        <v>87</v>
      </c>
      <c r="AX972" s="6" t="s">
        <v>88</v>
      </c>
      <c r="AZ972" s="6" t="s">
        <v>170</v>
      </c>
      <c r="BA972" s="6" t="s">
        <v>183</v>
      </c>
      <c r="BB972" s="6" t="s">
        <v>659</v>
      </c>
      <c r="BC972" s="6" t="s">
        <v>659</v>
      </c>
      <c r="BD972" s="6" t="s">
        <v>144</v>
      </c>
      <c r="BE972" s="6" t="s">
        <v>93</v>
      </c>
      <c r="BF972" s="6" t="s">
        <v>93</v>
      </c>
      <c r="BG972" s="6" t="s">
        <v>92</v>
      </c>
      <c r="BH972" s="6" t="s">
        <v>92</v>
      </c>
      <c r="BI972" s="6" t="s">
        <v>123</v>
      </c>
      <c r="BJ972" s="6" t="s">
        <v>93</v>
      </c>
      <c r="BK972" s="6" t="s">
        <v>138</v>
      </c>
      <c r="BL972" s="6" t="s">
        <v>138</v>
      </c>
      <c r="BM972" s="6" t="s">
        <v>109</v>
      </c>
      <c r="BN972" s="6" t="s">
        <v>125</v>
      </c>
      <c r="BO972" s="6" t="s">
        <v>78</v>
      </c>
      <c r="BP972" s="6" t="s">
        <v>660</v>
      </c>
    </row>
    <row r="973" spans="2:101" s="6" customFormat="1">
      <c r="B973" s="6">
        <v>2555</v>
      </c>
      <c r="C973" s="6" t="s">
        <v>3502</v>
      </c>
      <c r="D973" s="6">
        <v>6</v>
      </c>
      <c r="E973" s="6" t="s">
        <v>68</v>
      </c>
      <c r="F973" s="6" t="s">
        <v>3503</v>
      </c>
      <c r="G973" s="6" t="s">
        <v>3502</v>
      </c>
      <c r="H973" s="6" t="s">
        <v>3504</v>
      </c>
      <c r="I973" s="6">
        <v>2012</v>
      </c>
      <c r="J973" s="6" t="s">
        <v>95</v>
      </c>
      <c r="AA973" s="6" t="s">
        <v>391</v>
      </c>
      <c r="AC973" s="6" t="s">
        <v>74</v>
      </c>
      <c r="AE973" s="6" t="s">
        <v>87</v>
      </c>
      <c r="AF973" s="6" t="s">
        <v>100</v>
      </c>
      <c r="AG973" s="6" t="s">
        <v>101</v>
      </c>
      <c r="AI973" s="6" t="s">
        <v>87</v>
      </c>
      <c r="AJ973" s="6" t="s">
        <v>102</v>
      </c>
      <c r="AK973" s="6" t="s">
        <v>272</v>
      </c>
      <c r="AN973" s="6" t="s">
        <v>657</v>
      </c>
      <c r="AO973" s="6" t="s">
        <v>104</v>
      </c>
      <c r="AP973" s="6" t="s">
        <v>84</v>
      </c>
      <c r="AQ973" s="6" t="s">
        <v>196</v>
      </c>
      <c r="AR973" s="6" t="s">
        <v>105</v>
      </c>
      <c r="AS973" s="6" t="s">
        <v>87</v>
      </c>
      <c r="AU973" s="6" t="s">
        <v>88</v>
      </c>
      <c r="AV973" s="6" t="s">
        <v>78</v>
      </c>
      <c r="AW973" s="6" t="s">
        <v>106</v>
      </c>
      <c r="AX973" s="6" t="s">
        <v>87</v>
      </c>
      <c r="AY973" s="6" t="s">
        <v>107</v>
      </c>
      <c r="AZ973" s="6" t="s">
        <v>183</v>
      </c>
      <c r="BA973" s="6" t="s">
        <v>89</v>
      </c>
      <c r="BB973" s="6" t="s">
        <v>659</v>
      </c>
      <c r="BC973" s="6" t="s">
        <v>659</v>
      </c>
      <c r="BD973" s="6" t="s">
        <v>137</v>
      </c>
      <c r="BE973" s="6" t="s">
        <v>93</v>
      </c>
      <c r="BF973" s="6" t="s">
        <v>92</v>
      </c>
      <c r="BG973" s="6" t="s">
        <v>92</v>
      </c>
      <c r="BH973" s="6" t="s">
        <v>92</v>
      </c>
      <c r="BI973" s="6" t="s">
        <v>123</v>
      </c>
      <c r="BJ973" s="6" t="s">
        <v>92</v>
      </c>
      <c r="BK973" s="6" t="s">
        <v>138</v>
      </c>
      <c r="BL973" s="6" t="s">
        <v>138</v>
      </c>
      <c r="BM973" s="6" t="s">
        <v>691</v>
      </c>
      <c r="BN973" s="6" t="s">
        <v>125</v>
      </c>
      <c r="BO973" s="6" t="s">
        <v>78</v>
      </c>
      <c r="BP973" s="6" t="s">
        <v>677</v>
      </c>
      <c r="BR973" s="6" t="s">
        <v>3505</v>
      </c>
    </row>
    <row r="974" spans="2:101" s="6" customFormat="1">
      <c r="B974" s="6">
        <v>2560</v>
      </c>
      <c r="C974" s="6" t="s">
        <v>3506</v>
      </c>
      <c r="D974" s="6">
        <v>6</v>
      </c>
      <c r="E974" s="6" t="s">
        <v>68</v>
      </c>
      <c r="F974" s="6" t="s">
        <v>3507</v>
      </c>
      <c r="G974" s="6" t="s">
        <v>3506</v>
      </c>
      <c r="H974" s="6" t="s">
        <v>3508</v>
      </c>
      <c r="I974" s="6">
        <v>2014</v>
      </c>
      <c r="J974" s="6" t="s">
        <v>126</v>
      </c>
      <c r="P974" s="6" t="s">
        <v>569</v>
      </c>
      <c r="AC974" s="6" t="s">
        <v>135</v>
      </c>
      <c r="AI974" s="6" t="s">
        <v>88</v>
      </c>
      <c r="AO974" s="6" t="s">
        <v>136</v>
      </c>
      <c r="AP974" s="6" t="s">
        <v>104</v>
      </c>
      <c r="AQ974" s="6" t="s">
        <v>85</v>
      </c>
      <c r="AR974" s="6" t="s">
        <v>86</v>
      </c>
      <c r="AS974" s="6" t="s">
        <v>87</v>
      </c>
      <c r="AU974" s="6" t="s">
        <v>88</v>
      </c>
      <c r="AV974" s="6" t="s">
        <v>78</v>
      </c>
      <c r="AW974" s="6" t="s">
        <v>158</v>
      </c>
      <c r="AX974" s="6" t="s">
        <v>87</v>
      </c>
      <c r="AY974" s="6" t="s">
        <v>107</v>
      </c>
      <c r="AZ974" s="6" t="s">
        <v>170</v>
      </c>
      <c r="BA974" s="6" t="s">
        <v>89</v>
      </c>
      <c r="BB974" s="6" t="s">
        <v>659</v>
      </c>
      <c r="BC974" s="6" t="s">
        <v>665</v>
      </c>
      <c r="BD974" s="6" t="s">
        <v>137</v>
      </c>
      <c r="BE974" s="6" t="s">
        <v>93</v>
      </c>
      <c r="BF974" s="6" t="s">
        <v>123</v>
      </c>
      <c r="BG974" s="6" t="s">
        <v>92</v>
      </c>
      <c r="BH974" s="6" t="s">
        <v>92</v>
      </c>
      <c r="BI974" s="6" t="s">
        <v>122</v>
      </c>
      <c r="BJ974" s="6" t="s">
        <v>93</v>
      </c>
      <c r="BK974" s="6" t="s">
        <v>94</v>
      </c>
      <c r="BL974" s="6" t="s">
        <v>138</v>
      </c>
      <c r="BM974" s="6" t="s">
        <v>691</v>
      </c>
      <c r="BN974" s="6" t="s">
        <v>192</v>
      </c>
      <c r="BO974" s="6" t="s">
        <v>78</v>
      </c>
      <c r="BP974" s="6" t="s">
        <v>687</v>
      </c>
    </row>
    <row r="975" spans="2:101" s="6" customFormat="1">
      <c r="B975" s="6">
        <v>2562</v>
      </c>
      <c r="C975" s="6" t="s">
        <v>3509</v>
      </c>
      <c r="D975" s="6">
        <v>6</v>
      </c>
      <c r="E975" s="6" t="s">
        <v>68</v>
      </c>
      <c r="F975" s="6" t="s">
        <v>3510</v>
      </c>
      <c r="G975" s="6" t="s">
        <v>3509</v>
      </c>
      <c r="H975" s="6" t="s">
        <v>3511</v>
      </c>
      <c r="I975" s="6">
        <v>1984</v>
      </c>
      <c r="J975" s="6" t="s">
        <v>95</v>
      </c>
      <c r="AA975" s="6" t="s">
        <v>96</v>
      </c>
      <c r="AC975" s="6" t="s">
        <v>148</v>
      </c>
      <c r="AE975" s="6" t="s">
        <v>162</v>
      </c>
      <c r="AF975" s="6" t="s">
        <v>100</v>
      </c>
      <c r="AG975" s="6" t="s">
        <v>77</v>
      </c>
      <c r="AI975" s="6" t="s">
        <v>87</v>
      </c>
      <c r="AJ975" s="6" t="s">
        <v>309</v>
      </c>
      <c r="AK975" s="6" t="s">
        <v>80</v>
      </c>
      <c r="AM975" s="6" t="s">
        <v>81</v>
      </c>
      <c r="AN975" s="6" t="s">
        <v>657</v>
      </c>
      <c r="AO975" s="6" t="s">
        <v>83</v>
      </c>
      <c r="AP975" s="6" t="s">
        <v>104</v>
      </c>
      <c r="AQ975" s="6" t="s">
        <v>196</v>
      </c>
      <c r="AR975" s="6" t="s">
        <v>105</v>
      </c>
      <c r="AS975" s="6" t="s">
        <v>78</v>
      </c>
      <c r="AT975" s="6" t="s">
        <v>207</v>
      </c>
      <c r="AU975" s="6" t="s">
        <v>78</v>
      </c>
      <c r="AV975" s="6" t="s">
        <v>78</v>
      </c>
      <c r="AW975" s="6" t="s">
        <v>106</v>
      </c>
      <c r="AX975" s="6" t="s">
        <v>87</v>
      </c>
      <c r="AY975" s="6" t="s">
        <v>107</v>
      </c>
      <c r="AZ975" s="6" t="s">
        <v>183</v>
      </c>
      <c r="BA975" s="6" t="s">
        <v>89</v>
      </c>
      <c r="BB975" s="6" t="s">
        <v>665</v>
      </c>
      <c r="BC975" s="6" t="s">
        <v>665</v>
      </c>
      <c r="BD975" s="6" t="s">
        <v>137</v>
      </c>
      <c r="BE975" s="6" t="s">
        <v>93</v>
      </c>
      <c r="BF975" s="6" t="s">
        <v>93</v>
      </c>
      <c r="BG975" s="6" t="s">
        <v>93</v>
      </c>
      <c r="BH975" s="6" t="s">
        <v>93</v>
      </c>
      <c r="BI975" s="6" t="s">
        <v>93</v>
      </c>
      <c r="BJ975" s="6" t="s">
        <v>93</v>
      </c>
      <c r="BK975" s="6" t="s">
        <v>138</v>
      </c>
      <c r="BL975" s="6" t="s">
        <v>138</v>
      </c>
      <c r="BM975" s="6" t="s">
        <v>672</v>
      </c>
      <c r="BN975" s="6" t="s">
        <v>125</v>
      </c>
      <c r="BO975" s="6" t="s">
        <v>78</v>
      </c>
      <c r="BP975" s="6" t="s">
        <v>677</v>
      </c>
      <c r="BR975" s="6" t="s">
        <v>3512</v>
      </c>
    </row>
    <row r="976" spans="2:101" s="6" customFormat="1">
      <c r="B976" s="6">
        <v>2574</v>
      </c>
      <c r="C976" s="6" t="s">
        <v>3513</v>
      </c>
      <c r="D976" s="6">
        <v>6</v>
      </c>
      <c r="E976" s="6" t="s">
        <v>68</v>
      </c>
      <c r="F976" s="6" t="s">
        <v>3514</v>
      </c>
      <c r="G976" s="6" t="s">
        <v>3513</v>
      </c>
      <c r="H976" s="6" t="s">
        <v>3515</v>
      </c>
      <c r="I976" s="6">
        <v>2013</v>
      </c>
      <c r="J976" s="6" t="s">
        <v>95</v>
      </c>
      <c r="AA976" s="6" t="s">
        <v>96</v>
      </c>
      <c r="AC976" s="6" t="s">
        <v>74</v>
      </c>
      <c r="AE976" s="6" t="s">
        <v>162</v>
      </c>
      <c r="AF976" s="6" t="s">
        <v>100</v>
      </c>
      <c r="AG976" s="6" t="s">
        <v>101</v>
      </c>
      <c r="AI976" s="6" t="s">
        <v>78</v>
      </c>
      <c r="AJ976" s="6" t="s">
        <v>79</v>
      </c>
      <c r="AK976" s="6" t="s">
        <v>80</v>
      </c>
      <c r="AM976" s="6" t="s">
        <v>81</v>
      </c>
      <c r="AN976" s="6" t="s">
        <v>657</v>
      </c>
      <c r="AO976" s="6" t="s">
        <v>83</v>
      </c>
      <c r="AP976" s="6" t="s">
        <v>104</v>
      </c>
      <c r="AQ976" s="6" t="s">
        <v>85</v>
      </c>
      <c r="AR976" s="6" t="s">
        <v>86</v>
      </c>
      <c r="AS976" s="6" t="s">
        <v>87</v>
      </c>
      <c r="AU976" s="6" t="s">
        <v>88</v>
      </c>
      <c r="AV976" s="6" t="s">
        <v>78</v>
      </c>
      <c r="AW976" s="6" t="s">
        <v>119</v>
      </c>
      <c r="AX976" s="6" t="s">
        <v>87</v>
      </c>
      <c r="AY976" s="6" t="s">
        <v>107</v>
      </c>
      <c r="AZ976" s="6" t="s">
        <v>89</v>
      </c>
      <c r="BA976" s="6" t="s">
        <v>89</v>
      </c>
      <c r="BB976" s="6" t="s">
        <v>102</v>
      </c>
      <c r="BC976" s="6" t="s">
        <v>665</v>
      </c>
      <c r="BD976" s="6" t="s">
        <v>91</v>
      </c>
      <c r="BE976" s="6" t="s">
        <v>93</v>
      </c>
      <c r="BF976" s="6" t="s">
        <v>93</v>
      </c>
      <c r="BG976" s="6" t="s">
        <v>93</v>
      </c>
      <c r="BH976" s="6" t="s">
        <v>93</v>
      </c>
      <c r="BI976" s="6" t="s">
        <v>92</v>
      </c>
      <c r="BJ976" s="6" t="s">
        <v>92</v>
      </c>
      <c r="BK976" s="6" t="s">
        <v>94</v>
      </c>
      <c r="BL976" s="6" t="s">
        <v>94</v>
      </c>
      <c r="BM976" s="6" t="s">
        <v>691</v>
      </c>
      <c r="BN976" s="6" t="s">
        <v>125</v>
      </c>
      <c r="BO976" s="6" t="s">
        <v>78</v>
      </c>
      <c r="BP976" s="6" t="s">
        <v>677</v>
      </c>
    </row>
    <row r="977" spans="2:70" s="6" customFormat="1">
      <c r="B977" s="6">
        <v>2576</v>
      </c>
      <c r="C977" s="6" t="s">
        <v>3516</v>
      </c>
      <c r="D977" s="6">
        <v>6</v>
      </c>
      <c r="E977" s="6" t="s">
        <v>68</v>
      </c>
      <c r="F977" s="6" t="s">
        <v>3517</v>
      </c>
      <c r="G977" s="6" t="s">
        <v>3516</v>
      </c>
      <c r="H977" s="6" t="s">
        <v>3518</v>
      </c>
      <c r="I977" s="6">
        <v>2014</v>
      </c>
      <c r="J977" s="6" t="s">
        <v>126</v>
      </c>
      <c r="P977" s="6" t="s">
        <v>99</v>
      </c>
      <c r="AC977" s="6" t="s">
        <v>135</v>
      </c>
      <c r="AI977" s="6" t="s">
        <v>88</v>
      </c>
      <c r="AO977" s="6" t="s">
        <v>128</v>
      </c>
      <c r="AP977" s="6" t="s">
        <v>104</v>
      </c>
      <c r="AQ977" s="6" t="s">
        <v>118</v>
      </c>
      <c r="AR977" s="6" t="s">
        <v>102</v>
      </c>
      <c r="AS977" s="6" t="s">
        <v>87</v>
      </c>
      <c r="AU977" s="6" t="s">
        <v>88</v>
      </c>
      <c r="AV977" s="6" t="s">
        <v>78</v>
      </c>
      <c r="AW977" s="6" t="s">
        <v>106</v>
      </c>
      <c r="AX977" s="6" t="s">
        <v>87</v>
      </c>
      <c r="AY977" s="6" t="s">
        <v>107</v>
      </c>
      <c r="AZ977" s="6" t="s">
        <v>170</v>
      </c>
      <c r="BA977" s="6" t="s">
        <v>89</v>
      </c>
      <c r="BB977" s="6" t="s">
        <v>230</v>
      </c>
      <c r="BC977" s="6" t="s">
        <v>659</v>
      </c>
      <c r="BD977" s="6" t="s">
        <v>137</v>
      </c>
      <c r="BE977" s="6" t="s">
        <v>92</v>
      </c>
      <c r="BF977" s="6" t="s">
        <v>123</v>
      </c>
      <c r="BG977" s="6" t="s">
        <v>92</v>
      </c>
      <c r="BH977" s="6" t="s">
        <v>93</v>
      </c>
      <c r="BI977" s="6" t="s">
        <v>92</v>
      </c>
      <c r="BJ977" s="6" t="s">
        <v>93</v>
      </c>
      <c r="BK977" s="6" t="s">
        <v>94</v>
      </c>
      <c r="BL977" s="6" t="s">
        <v>94</v>
      </c>
      <c r="BM977" s="6" t="s">
        <v>691</v>
      </c>
      <c r="BN977" s="6" t="s">
        <v>192</v>
      </c>
      <c r="BO977" s="6" t="s">
        <v>78</v>
      </c>
      <c r="BP977" s="6" t="s">
        <v>660</v>
      </c>
    </row>
    <row r="978" spans="2:70" s="6" customFormat="1">
      <c r="B978" s="6">
        <v>2577</v>
      </c>
      <c r="C978" s="6" t="s">
        <v>3519</v>
      </c>
      <c r="D978" s="6">
        <v>6</v>
      </c>
      <c r="E978" s="6" t="s">
        <v>68</v>
      </c>
      <c r="F978" s="6" t="s">
        <v>3520</v>
      </c>
      <c r="G978" s="6" t="s">
        <v>3519</v>
      </c>
      <c r="H978" s="6" t="s">
        <v>3521</v>
      </c>
      <c r="I978" s="6">
        <v>2015</v>
      </c>
      <c r="J978" s="6" t="s">
        <v>543</v>
      </c>
      <c r="U978" s="6" t="s">
        <v>879</v>
      </c>
      <c r="AC978" s="6" t="s">
        <v>74</v>
      </c>
      <c r="AE978" s="6" t="s">
        <v>87</v>
      </c>
      <c r="AF978" s="6" t="s">
        <v>175</v>
      </c>
      <c r="AG978" s="6" t="s">
        <v>164</v>
      </c>
      <c r="AI978" s="6" t="s">
        <v>87</v>
      </c>
      <c r="AJ978" s="6" t="s">
        <v>116</v>
      </c>
      <c r="AK978" s="6" t="s">
        <v>103</v>
      </c>
      <c r="AN978" s="6" t="s">
        <v>739</v>
      </c>
      <c r="AO978" s="6" t="s">
        <v>104</v>
      </c>
      <c r="AP978" s="6" t="s">
        <v>104</v>
      </c>
      <c r="AQ978" s="6" t="s">
        <v>176</v>
      </c>
      <c r="AR978" s="6" t="s">
        <v>130</v>
      </c>
      <c r="AS978" s="6" t="s">
        <v>87</v>
      </c>
      <c r="AU978" s="6" t="s">
        <v>88</v>
      </c>
      <c r="AV978" s="6" t="s">
        <v>78</v>
      </c>
      <c r="AW978" s="6" t="s">
        <v>158</v>
      </c>
      <c r="AX978" s="6" t="s">
        <v>87</v>
      </c>
      <c r="AY978" s="6" t="s">
        <v>107</v>
      </c>
      <c r="AZ978" s="6" t="s">
        <v>89</v>
      </c>
      <c r="BA978" s="6" t="s">
        <v>89</v>
      </c>
      <c r="BB978" s="6" t="s">
        <v>659</v>
      </c>
      <c r="BC978" s="6" t="s">
        <v>665</v>
      </c>
      <c r="BD978" s="6" t="s">
        <v>137</v>
      </c>
      <c r="BE978" s="6" t="s">
        <v>92</v>
      </c>
      <c r="BF978" s="6" t="s">
        <v>93</v>
      </c>
      <c r="BG978" s="6" t="s">
        <v>123</v>
      </c>
      <c r="BH978" s="6" t="s">
        <v>92</v>
      </c>
      <c r="BI978" s="6" t="s">
        <v>123</v>
      </c>
      <c r="BJ978" s="6" t="s">
        <v>92</v>
      </c>
      <c r="BK978" s="6" t="s">
        <v>124</v>
      </c>
      <c r="BL978" s="6" t="s">
        <v>94</v>
      </c>
      <c r="BM978" s="6" t="s">
        <v>691</v>
      </c>
      <c r="BN978" s="6" t="s">
        <v>125</v>
      </c>
      <c r="BO978" s="6" t="s">
        <v>78</v>
      </c>
      <c r="BP978" s="6" t="s">
        <v>667</v>
      </c>
    </row>
    <row r="979" spans="2:70" s="6" customFormat="1">
      <c r="B979" s="6">
        <v>2581</v>
      </c>
      <c r="C979" s="6" t="s">
        <v>3522</v>
      </c>
      <c r="D979" s="6">
        <v>6</v>
      </c>
      <c r="E979" s="6" t="s">
        <v>68</v>
      </c>
      <c r="F979" s="6" t="s">
        <v>3523</v>
      </c>
      <c r="G979" s="6" t="s">
        <v>3522</v>
      </c>
      <c r="H979" s="6" t="s">
        <v>3524</v>
      </c>
      <c r="I979" s="6">
        <v>2012</v>
      </c>
      <c r="J979" s="6" t="s">
        <v>161</v>
      </c>
      <c r="O979" s="6" t="s">
        <v>96</v>
      </c>
      <c r="AC979" s="6" t="s">
        <v>135</v>
      </c>
      <c r="AI979" s="6" t="s">
        <v>88</v>
      </c>
      <c r="AO979" s="6" t="s">
        <v>84</v>
      </c>
      <c r="AP979" s="6" t="s">
        <v>84</v>
      </c>
      <c r="AQ979" s="6" t="s">
        <v>118</v>
      </c>
      <c r="AR979" s="6" t="s">
        <v>86</v>
      </c>
      <c r="AS979" s="6" t="s">
        <v>87</v>
      </c>
      <c r="AU979" s="6" t="s">
        <v>88</v>
      </c>
      <c r="AV979" s="6" t="s">
        <v>78</v>
      </c>
      <c r="AW979" s="6" t="s">
        <v>119</v>
      </c>
      <c r="AX979" s="6" t="s">
        <v>87</v>
      </c>
      <c r="AY979" s="6" t="s">
        <v>107</v>
      </c>
      <c r="AZ979" s="6" t="s">
        <v>185</v>
      </c>
      <c r="BA979" s="6" t="s">
        <v>89</v>
      </c>
      <c r="BB979" s="6" t="s">
        <v>698</v>
      </c>
      <c r="BC979" s="6" t="s">
        <v>230</v>
      </c>
      <c r="BD979" s="6" t="s">
        <v>144</v>
      </c>
      <c r="BE979" s="6" t="s">
        <v>93</v>
      </c>
      <c r="BF979" s="6" t="s">
        <v>92</v>
      </c>
      <c r="BG979" s="6" t="s">
        <v>92</v>
      </c>
      <c r="BH979" s="6" t="s">
        <v>92</v>
      </c>
      <c r="BI979" s="6" t="s">
        <v>123</v>
      </c>
      <c r="BJ979" s="6" t="s">
        <v>93</v>
      </c>
      <c r="BK979" s="6" t="s">
        <v>94</v>
      </c>
      <c r="BL979" s="6" t="s">
        <v>138</v>
      </c>
      <c r="BM979" s="6" t="s">
        <v>691</v>
      </c>
      <c r="BN979" s="6" t="s">
        <v>192</v>
      </c>
      <c r="BO979" s="6" t="s">
        <v>78</v>
      </c>
      <c r="BP979" s="6" t="s">
        <v>660</v>
      </c>
    </row>
    <row r="980" spans="2:70" s="6" customFormat="1">
      <c r="B980" s="6">
        <v>2584</v>
      </c>
      <c r="C980" s="6" t="s">
        <v>3525</v>
      </c>
      <c r="D980" s="6">
        <v>6</v>
      </c>
      <c r="E980" s="6" t="s">
        <v>68</v>
      </c>
      <c r="F980" s="6" t="s">
        <v>3526</v>
      </c>
      <c r="G980" s="6" t="s">
        <v>3525</v>
      </c>
      <c r="H980" s="6" t="s">
        <v>3527</v>
      </c>
      <c r="I980" s="6">
        <v>2014</v>
      </c>
      <c r="J980" s="6" t="s">
        <v>95</v>
      </c>
      <c r="AA980" s="6" t="s">
        <v>3528</v>
      </c>
      <c r="AC980" s="6" t="s">
        <v>102</v>
      </c>
      <c r="AI980" s="6" t="s">
        <v>88</v>
      </c>
      <c r="AO980" s="6" t="s">
        <v>83</v>
      </c>
      <c r="AP980" s="6" t="s">
        <v>84</v>
      </c>
      <c r="AQ980" s="6" t="s">
        <v>118</v>
      </c>
      <c r="AR980" s="6" t="s">
        <v>86</v>
      </c>
      <c r="AS980" s="6" t="s">
        <v>87</v>
      </c>
      <c r="AU980" s="6" t="s">
        <v>88</v>
      </c>
      <c r="AV980" s="6" t="s">
        <v>78</v>
      </c>
      <c r="AW980" s="6" t="s">
        <v>119</v>
      </c>
      <c r="AX980" s="6" t="s">
        <v>87</v>
      </c>
      <c r="AY980" s="6" t="s">
        <v>107</v>
      </c>
      <c r="AZ980" s="6" t="s">
        <v>89</v>
      </c>
      <c r="BA980" s="6" t="s">
        <v>89</v>
      </c>
      <c r="BB980" s="6" t="s">
        <v>665</v>
      </c>
      <c r="BC980" s="6" t="s">
        <v>659</v>
      </c>
      <c r="BD980" s="6" t="s">
        <v>91</v>
      </c>
      <c r="BE980" s="6" t="s">
        <v>123</v>
      </c>
      <c r="BF980" s="6" t="s">
        <v>123</v>
      </c>
      <c r="BG980" s="6" t="s">
        <v>123</v>
      </c>
      <c r="BH980" s="6" t="s">
        <v>123</v>
      </c>
      <c r="BI980" s="6" t="s">
        <v>123</v>
      </c>
      <c r="BJ980" s="6" t="s">
        <v>92</v>
      </c>
      <c r="BK980" s="6" t="s">
        <v>124</v>
      </c>
      <c r="BL980" s="6" t="s">
        <v>94</v>
      </c>
      <c r="BM980" s="6" t="s">
        <v>691</v>
      </c>
      <c r="BN980" s="6" t="s">
        <v>208</v>
      </c>
      <c r="BO980" s="6" t="s">
        <v>87</v>
      </c>
    </row>
    <row r="981" spans="2:70" s="6" customFormat="1">
      <c r="B981" s="6">
        <v>2601</v>
      </c>
      <c r="C981" s="6" t="s">
        <v>3529</v>
      </c>
      <c r="D981" s="6">
        <v>6</v>
      </c>
      <c r="E981" s="6" t="s">
        <v>68</v>
      </c>
      <c r="F981" s="6" t="s">
        <v>3530</v>
      </c>
      <c r="G981" s="6" t="s">
        <v>3529</v>
      </c>
      <c r="H981" s="6" t="s">
        <v>3531</v>
      </c>
      <c r="I981" s="6">
        <v>2014</v>
      </c>
      <c r="J981" s="6" t="s">
        <v>543</v>
      </c>
      <c r="U981" s="6" t="s">
        <v>544</v>
      </c>
      <c r="AC981" s="6" t="s">
        <v>135</v>
      </c>
      <c r="AI981" s="6" t="s">
        <v>88</v>
      </c>
      <c r="AO981" s="6" t="s">
        <v>128</v>
      </c>
      <c r="AP981" s="6" t="s">
        <v>104</v>
      </c>
      <c r="AQ981" s="6" t="s">
        <v>85</v>
      </c>
      <c r="AR981" s="6" t="s">
        <v>86</v>
      </c>
      <c r="AS981" s="6" t="s">
        <v>87</v>
      </c>
      <c r="AU981" s="6" t="s">
        <v>88</v>
      </c>
      <c r="AV981" s="6" t="s">
        <v>78</v>
      </c>
      <c r="AW981" s="6" t="s">
        <v>158</v>
      </c>
      <c r="AX981" s="6" t="s">
        <v>87</v>
      </c>
      <c r="AY981" s="6" t="s">
        <v>107</v>
      </c>
      <c r="AZ981" s="6" t="s">
        <v>89</v>
      </c>
      <c r="BA981" s="6" t="s">
        <v>89</v>
      </c>
      <c r="BB981" s="6" t="s">
        <v>665</v>
      </c>
      <c r="BC981" s="6" t="s">
        <v>659</v>
      </c>
      <c r="BD981" s="6" t="s">
        <v>137</v>
      </c>
      <c r="BE981" s="6" t="s">
        <v>92</v>
      </c>
      <c r="BF981" s="6" t="s">
        <v>92</v>
      </c>
      <c r="BG981" s="6" t="s">
        <v>93</v>
      </c>
      <c r="BH981" s="6" t="s">
        <v>93</v>
      </c>
      <c r="BI981" s="6" t="s">
        <v>92</v>
      </c>
      <c r="BJ981" s="6" t="s">
        <v>92</v>
      </c>
      <c r="BK981" s="6" t="s">
        <v>138</v>
      </c>
      <c r="BL981" s="6" t="s">
        <v>138</v>
      </c>
      <c r="BM981" s="6" t="s">
        <v>691</v>
      </c>
      <c r="BN981" s="6" t="s">
        <v>102</v>
      </c>
      <c r="BO981" s="6" t="s">
        <v>78</v>
      </c>
      <c r="BP981" s="6" t="s">
        <v>677</v>
      </c>
    </row>
    <row r="982" spans="2:70" s="6" customFormat="1">
      <c r="B982" s="6">
        <v>2602</v>
      </c>
      <c r="C982" s="6" t="s">
        <v>3532</v>
      </c>
      <c r="D982" s="6">
        <v>6</v>
      </c>
      <c r="E982" s="6" t="s">
        <v>68</v>
      </c>
      <c r="F982" s="6" t="s">
        <v>3533</v>
      </c>
      <c r="G982" s="6" t="s">
        <v>3532</v>
      </c>
      <c r="H982" s="6" t="s">
        <v>3534</v>
      </c>
      <c r="I982" s="6">
        <v>1992</v>
      </c>
      <c r="J982" s="6" t="s">
        <v>95</v>
      </c>
      <c r="AA982" s="6" t="s">
        <v>844</v>
      </c>
      <c r="AC982" s="6" t="s">
        <v>148</v>
      </c>
      <c r="AE982" s="6" t="s">
        <v>87</v>
      </c>
      <c r="AF982" s="6" t="s">
        <v>206</v>
      </c>
      <c r="AG982" s="6" t="s">
        <v>77</v>
      </c>
      <c r="AI982" s="6" t="s">
        <v>87</v>
      </c>
      <c r="AJ982" s="6" t="s">
        <v>102</v>
      </c>
      <c r="AK982" s="6" t="s">
        <v>156</v>
      </c>
      <c r="AL982" s="6" t="s">
        <v>3535</v>
      </c>
      <c r="AN982" s="6" t="s">
        <v>657</v>
      </c>
      <c r="AO982" s="6" t="s">
        <v>83</v>
      </c>
      <c r="AP982" s="6" t="s">
        <v>83</v>
      </c>
      <c r="AQ982" s="6" t="s">
        <v>196</v>
      </c>
      <c r="AR982" s="6" t="s">
        <v>169</v>
      </c>
      <c r="AS982" s="6" t="s">
        <v>87</v>
      </c>
      <c r="AU982" s="6" t="s">
        <v>88</v>
      </c>
      <c r="AV982" s="6" t="s">
        <v>78</v>
      </c>
      <c r="AW982" s="6" t="s">
        <v>106</v>
      </c>
      <c r="AX982" s="6" t="s">
        <v>87</v>
      </c>
      <c r="AY982" s="6" t="s">
        <v>107</v>
      </c>
      <c r="AZ982" s="6" t="s">
        <v>89</v>
      </c>
      <c r="BA982" s="6" t="s">
        <v>89</v>
      </c>
      <c r="BB982" s="6" t="s">
        <v>658</v>
      </c>
      <c r="BC982" s="6" t="s">
        <v>659</v>
      </c>
      <c r="BD982" s="6" t="s">
        <v>137</v>
      </c>
      <c r="BE982" s="6" t="s">
        <v>93</v>
      </c>
      <c r="BF982" s="6" t="s">
        <v>93</v>
      </c>
      <c r="BG982" s="6" t="s">
        <v>93</v>
      </c>
      <c r="BH982" s="6" t="s">
        <v>93</v>
      </c>
      <c r="BI982" s="6" t="s">
        <v>93</v>
      </c>
      <c r="BJ982" s="6" t="s">
        <v>93</v>
      </c>
      <c r="BK982" s="6" t="s">
        <v>138</v>
      </c>
      <c r="BL982" s="6" t="s">
        <v>138</v>
      </c>
      <c r="BM982" s="6" t="s">
        <v>695</v>
      </c>
      <c r="BN982" s="6" t="s">
        <v>139</v>
      </c>
      <c r="BO982" s="6" t="s">
        <v>78</v>
      </c>
      <c r="BP982" s="6" t="s">
        <v>660</v>
      </c>
      <c r="BR982" s="6" t="s">
        <v>3536</v>
      </c>
    </row>
    <row r="983" spans="2:70" s="6" customFormat="1">
      <c r="B983" s="6">
        <v>2604</v>
      </c>
      <c r="C983" s="6" t="s">
        <v>3537</v>
      </c>
      <c r="D983" s="6">
        <v>6</v>
      </c>
      <c r="E983" s="6" t="s">
        <v>68</v>
      </c>
      <c r="F983" s="6" t="s">
        <v>3538</v>
      </c>
      <c r="G983" s="6" t="s">
        <v>3537</v>
      </c>
      <c r="H983" s="6" t="s">
        <v>3539</v>
      </c>
      <c r="I983" s="6">
        <v>2014</v>
      </c>
      <c r="J983" s="6" t="s">
        <v>543</v>
      </c>
      <c r="U983" s="6" t="s">
        <v>544</v>
      </c>
      <c r="AC983" s="6" t="s">
        <v>135</v>
      </c>
      <c r="AI983" s="6" t="s">
        <v>88</v>
      </c>
      <c r="AO983" s="6" t="s">
        <v>84</v>
      </c>
      <c r="AP983" s="6" t="s">
        <v>83</v>
      </c>
      <c r="AQ983" s="6" t="s">
        <v>85</v>
      </c>
      <c r="AR983" s="6" t="s">
        <v>105</v>
      </c>
      <c r="AS983" s="6" t="s">
        <v>87</v>
      </c>
      <c r="AU983" s="6" t="s">
        <v>88</v>
      </c>
      <c r="AV983" s="6" t="s">
        <v>87</v>
      </c>
      <c r="AX983" s="6" t="s">
        <v>88</v>
      </c>
      <c r="AZ983" s="6" t="s">
        <v>89</v>
      </c>
      <c r="BA983" s="6" t="s">
        <v>89</v>
      </c>
      <c r="BB983" s="6" t="s">
        <v>659</v>
      </c>
      <c r="BC983" s="6" t="s">
        <v>659</v>
      </c>
      <c r="BD983" s="6" t="s">
        <v>137</v>
      </c>
      <c r="BE983" s="6" t="s">
        <v>93</v>
      </c>
      <c r="BF983" s="6" t="s">
        <v>92</v>
      </c>
      <c r="BG983" s="6" t="s">
        <v>93</v>
      </c>
      <c r="BH983" s="6" t="s">
        <v>92</v>
      </c>
      <c r="BI983" s="6" t="s">
        <v>92</v>
      </c>
      <c r="BJ983" s="6" t="s">
        <v>93</v>
      </c>
      <c r="BK983" s="6" t="s">
        <v>94</v>
      </c>
      <c r="BL983" s="6" t="s">
        <v>138</v>
      </c>
      <c r="BM983" s="6" t="s">
        <v>109</v>
      </c>
      <c r="BN983" s="6" t="s">
        <v>192</v>
      </c>
      <c r="BO983" s="6" t="s">
        <v>78</v>
      </c>
      <c r="BP983" s="6" t="s">
        <v>687</v>
      </c>
    </row>
    <row r="984" spans="2:70" s="6" customFormat="1">
      <c r="B984" s="6">
        <v>2619</v>
      </c>
      <c r="C984" s="6" t="s">
        <v>3540</v>
      </c>
      <c r="D984" s="6">
        <v>6</v>
      </c>
      <c r="E984" s="6" t="s">
        <v>68</v>
      </c>
      <c r="F984" s="6" t="s">
        <v>3541</v>
      </c>
      <c r="G984" s="6" t="s">
        <v>3540</v>
      </c>
      <c r="H984" s="6" t="s">
        <v>3542</v>
      </c>
      <c r="I984" s="6">
        <v>2016</v>
      </c>
      <c r="J984" s="6" t="s">
        <v>697</v>
      </c>
      <c r="Z984" s="6" t="s">
        <v>245</v>
      </c>
      <c r="AC984" s="6" t="s">
        <v>135</v>
      </c>
      <c r="AI984" s="6" t="s">
        <v>88</v>
      </c>
      <c r="AO984" s="6" t="s">
        <v>83</v>
      </c>
      <c r="AP984" s="6" t="s">
        <v>83</v>
      </c>
      <c r="AQ984" s="6" t="s">
        <v>196</v>
      </c>
      <c r="AR984" s="6" t="s">
        <v>105</v>
      </c>
      <c r="AS984" s="6" t="s">
        <v>87</v>
      </c>
      <c r="AU984" s="6" t="s">
        <v>88</v>
      </c>
      <c r="AV984" s="6" t="s">
        <v>78</v>
      </c>
      <c r="AW984" s="6" t="s">
        <v>119</v>
      </c>
      <c r="AX984" s="6" t="s">
        <v>87</v>
      </c>
      <c r="AY984" s="6" t="s">
        <v>107</v>
      </c>
      <c r="AZ984" s="6" t="s">
        <v>170</v>
      </c>
      <c r="BA984" s="6" t="s">
        <v>170</v>
      </c>
      <c r="BB984" s="6" t="s">
        <v>773</v>
      </c>
      <c r="BC984" s="6" t="s">
        <v>230</v>
      </c>
      <c r="BD984" s="6" t="s">
        <v>144</v>
      </c>
      <c r="BE984" s="6" t="s">
        <v>93</v>
      </c>
      <c r="BF984" s="6" t="s">
        <v>123</v>
      </c>
      <c r="BG984" s="6" t="s">
        <v>93</v>
      </c>
      <c r="BH984" s="6" t="s">
        <v>93</v>
      </c>
      <c r="BI984" s="6" t="s">
        <v>93</v>
      </c>
      <c r="BJ984" s="6" t="s">
        <v>93</v>
      </c>
      <c r="BK984" s="6" t="s">
        <v>138</v>
      </c>
      <c r="BL984" s="6" t="s">
        <v>94</v>
      </c>
      <c r="BM984" s="6" t="s">
        <v>691</v>
      </c>
      <c r="BN984" s="6" t="s">
        <v>177</v>
      </c>
      <c r="BO984" s="6" t="s">
        <v>78</v>
      </c>
      <c r="BP984" s="6" t="s">
        <v>687</v>
      </c>
    </row>
    <row r="985" spans="2:70" s="6" customFormat="1">
      <c r="B985" s="6">
        <v>2625</v>
      </c>
      <c r="C985" s="6" t="s">
        <v>3543</v>
      </c>
      <c r="D985" s="6">
        <v>6</v>
      </c>
      <c r="E985" s="6" t="s">
        <v>68</v>
      </c>
      <c r="F985" s="6" t="s">
        <v>3544</v>
      </c>
      <c r="G985" s="6" t="s">
        <v>3543</v>
      </c>
      <c r="H985" s="6" t="s">
        <v>3545</v>
      </c>
      <c r="I985" s="6">
        <v>2009</v>
      </c>
      <c r="J985" s="6" t="s">
        <v>697</v>
      </c>
      <c r="Z985" s="6" t="s">
        <v>916</v>
      </c>
      <c r="AC985" s="6" t="s">
        <v>135</v>
      </c>
      <c r="AI985" s="6" t="s">
        <v>88</v>
      </c>
      <c r="AO985" s="6" t="s">
        <v>104</v>
      </c>
      <c r="AP985" s="6" t="s">
        <v>83</v>
      </c>
      <c r="AQ985" s="6" t="s">
        <v>85</v>
      </c>
      <c r="AR985" s="6" t="s">
        <v>105</v>
      </c>
      <c r="AS985" s="6" t="s">
        <v>87</v>
      </c>
      <c r="AU985" s="6" t="s">
        <v>88</v>
      </c>
      <c r="AV985" s="6" t="s">
        <v>87</v>
      </c>
      <c r="AX985" s="6" t="s">
        <v>88</v>
      </c>
      <c r="AZ985" s="6" t="s">
        <v>183</v>
      </c>
      <c r="BA985" s="6" t="s">
        <v>89</v>
      </c>
      <c r="BB985" s="6" t="s">
        <v>659</v>
      </c>
      <c r="BC985" s="6" t="s">
        <v>659</v>
      </c>
      <c r="BD985" s="6" t="s">
        <v>137</v>
      </c>
      <c r="BE985" s="6" t="s">
        <v>93</v>
      </c>
      <c r="BF985" s="6" t="s">
        <v>92</v>
      </c>
      <c r="BG985" s="6" t="s">
        <v>93</v>
      </c>
      <c r="BH985" s="6" t="s">
        <v>93</v>
      </c>
      <c r="BI985" s="6" t="s">
        <v>93</v>
      </c>
      <c r="BJ985" s="6" t="s">
        <v>93</v>
      </c>
      <c r="BK985" s="6" t="s">
        <v>138</v>
      </c>
      <c r="BL985" s="6" t="s">
        <v>138</v>
      </c>
      <c r="BM985" s="6" t="s">
        <v>102</v>
      </c>
      <c r="BN985" s="6" t="s">
        <v>125</v>
      </c>
      <c r="BO985" s="6" t="s">
        <v>87</v>
      </c>
    </row>
    <row r="986" spans="2:70" s="6" customFormat="1">
      <c r="B986" s="6">
        <v>2626</v>
      </c>
      <c r="C986" s="6" t="s">
        <v>3546</v>
      </c>
      <c r="D986" s="6">
        <v>6</v>
      </c>
      <c r="E986" s="6" t="s">
        <v>68</v>
      </c>
      <c r="F986" s="6" t="s">
        <v>3547</v>
      </c>
      <c r="G986" s="6" t="s">
        <v>3546</v>
      </c>
      <c r="H986" s="6" t="s">
        <v>3548</v>
      </c>
      <c r="I986" s="6">
        <v>2016</v>
      </c>
      <c r="J986" s="6" t="s">
        <v>543</v>
      </c>
      <c r="U986" s="6" t="s">
        <v>544</v>
      </c>
      <c r="AC986" s="6" t="s">
        <v>135</v>
      </c>
      <c r="AI986" s="6" t="s">
        <v>88</v>
      </c>
      <c r="AO986" s="6" t="s">
        <v>136</v>
      </c>
      <c r="AP986" s="6" t="s">
        <v>104</v>
      </c>
      <c r="AQ986" s="6" t="s">
        <v>85</v>
      </c>
      <c r="AR986" s="6" t="s">
        <v>86</v>
      </c>
      <c r="AS986" s="6" t="s">
        <v>78</v>
      </c>
      <c r="AT986" s="6" t="s">
        <v>237</v>
      </c>
      <c r="AU986" s="6" t="s">
        <v>87</v>
      </c>
      <c r="AV986" s="6" t="s">
        <v>87</v>
      </c>
      <c r="AX986" s="6" t="s">
        <v>88</v>
      </c>
      <c r="AZ986" s="6" t="s">
        <v>89</v>
      </c>
      <c r="BA986" s="6" t="s">
        <v>89</v>
      </c>
      <c r="BB986" s="6" t="s">
        <v>665</v>
      </c>
      <c r="BC986" s="6" t="s">
        <v>658</v>
      </c>
      <c r="BD986" s="6" t="s">
        <v>137</v>
      </c>
      <c r="BE986" s="6" t="s">
        <v>123</v>
      </c>
      <c r="BF986" s="6" t="s">
        <v>93</v>
      </c>
      <c r="BG986" s="6" t="s">
        <v>123</v>
      </c>
      <c r="BH986" s="6" t="s">
        <v>92</v>
      </c>
      <c r="BI986" s="6" t="s">
        <v>93</v>
      </c>
      <c r="BJ986" s="6" t="s">
        <v>93</v>
      </c>
      <c r="BK986" s="6" t="s">
        <v>124</v>
      </c>
      <c r="BL986" s="6" t="s">
        <v>94</v>
      </c>
      <c r="BM986" s="6" t="s">
        <v>102</v>
      </c>
      <c r="BN986" s="6" t="s">
        <v>139</v>
      </c>
      <c r="BO986" s="6" t="s">
        <v>78</v>
      </c>
      <c r="BP986" s="6" t="s">
        <v>660</v>
      </c>
    </row>
    <row r="987" spans="2:70" s="6" customFormat="1">
      <c r="B987" s="6">
        <v>2628</v>
      </c>
      <c r="C987" s="6" t="s">
        <v>3549</v>
      </c>
      <c r="D987" s="6">
        <v>6</v>
      </c>
      <c r="E987" s="6" t="s">
        <v>68</v>
      </c>
      <c r="F987" s="6" t="s">
        <v>3550</v>
      </c>
      <c r="G987" s="6" t="s">
        <v>3549</v>
      </c>
      <c r="H987" s="6" t="s">
        <v>3551</v>
      </c>
      <c r="I987" s="6">
        <v>2009</v>
      </c>
      <c r="J987" s="6" t="s">
        <v>95</v>
      </c>
      <c r="AA987" s="6" t="s">
        <v>96</v>
      </c>
      <c r="AC987" s="6" t="s">
        <v>127</v>
      </c>
      <c r="AI987" s="6" t="s">
        <v>88</v>
      </c>
      <c r="AO987" s="6" t="s">
        <v>83</v>
      </c>
      <c r="AP987" s="6" t="s">
        <v>104</v>
      </c>
      <c r="AQ987" s="6" t="s">
        <v>85</v>
      </c>
      <c r="AR987" s="6" t="s">
        <v>105</v>
      </c>
      <c r="AS987" s="6" t="s">
        <v>87</v>
      </c>
      <c r="AU987" s="6" t="s">
        <v>88</v>
      </c>
      <c r="AV987" s="6" t="s">
        <v>87</v>
      </c>
      <c r="AX987" s="6" t="s">
        <v>88</v>
      </c>
      <c r="AZ987" s="6" t="s">
        <v>89</v>
      </c>
      <c r="BA987" s="6" t="s">
        <v>89</v>
      </c>
      <c r="BB987" s="6" t="s">
        <v>665</v>
      </c>
      <c r="BC987" s="6" t="s">
        <v>665</v>
      </c>
      <c r="BD987" s="6" t="s">
        <v>91</v>
      </c>
      <c r="BE987" s="6" t="s">
        <v>93</v>
      </c>
      <c r="BF987" s="6" t="s">
        <v>93</v>
      </c>
      <c r="BG987" s="6" t="s">
        <v>93</v>
      </c>
      <c r="BH987" s="6" t="s">
        <v>92</v>
      </c>
      <c r="BI987" s="6" t="s">
        <v>92</v>
      </c>
      <c r="BJ987" s="6" t="s">
        <v>92</v>
      </c>
      <c r="BK987" s="6" t="s">
        <v>94</v>
      </c>
      <c r="BL987" s="6" t="s">
        <v>138</v>
      </c>
      <c r="BM987" s="6" t="s">
        <v>109</v>
      </c>
      <c r="BN987" s="6" t="s">
        <v>418</v>
      </c>
      <c r="BO987" s="6" t="s">
        <v>78</v>
      </c>
      <c r="BP987" s="6" t="s">
        <v>660</v>
      </c>
    </row>
    <row r="988" spans="2:70" s="6" customFormat="1">
      <c r="B988" s="6">
        <v>2632</v>
      </c>
      <c r="C988" s="6" t="s">
        <v>3552</v>
      </c>
      <c r="D988" s="6">
        <v>6</v>
      </c>
      <c r="E988" s="6" t="s">
        <v>68</v>
      </c>
      <c r="F988" s="6" t="s">
        <v>3553</v>
      </c>
      <c r="G988" s="6" t="s">
        <v>3552</v>
      </c>
      <c r="H988" s="6" t="s">
        <v>3554</v>
      </c>
      <c r="I988" s="6">
        <v>2010</v>
      </c>
      <c r="J988" s="6" t="s">
        <v>95</v>
      </c>
      <c r="AA988" s="6" t="s">
        <v>1192</v>
      </c>
      <c r="AC988" s="6" t="s">
        <v>148</v>
      </c>
      <c r="AE988" s="6" t="s">
        <v>162</v>
      </c>
      <c r="AF988" s="6" t="s">
        <v>76</v>
      </c>
      <c r="AG988" s="6" t="s">
        <v>77</v>
      </c>
      <c r="AI988" s="6" t="s">
        <v>87</v>
      </c>
      <c r="AJ988" s="6" t="s">
        <v>309</v>
      </c>
      <c r="AK988" s="6" t="s">
        <v>80</v>
      </c>
      <c r="AM988" s="6" t="s">
        <v>222</v>
      </c>
      <c r="AN988" s="6" t="s">
        <v>664</v>
      </c>
      <c r="AO988" s="6" t="s">
        <v>83</v>
      </c>
      <c r="AP988" s="6" t="s">
        <v>104</v>
      </c>
      <c r="AQ988" s="6" t="s">
        <v>196</v>
      </c>
      <c r="AR988" s="6" t="s">
        <v>86</v>
      </c>
      <c r="AS988" s="6" t="s">
        <v>87</v>
      </c>
      <c r="AU988" s="6" t="s">
        <v>88</v>
      </c>
      <c r="AV988" s="6" t="s">
        <v>78</v>
      </c>
      <c r="AW988" s="6" t="s">
        <v>119</v>
      </c>
      <c r="AX988" s="6" t="s">
        <v>87</v>
      </c>
      <c r="AY988" s="6" t="s">
        <v>107</v>
      </c>
      <c r="AZ988" s="6" t="s">
        <v>170</v>
      </c>
      <c r="BA988" s="6" t="s">
        <v>170</v>
      </c>
      <c r="BB988" s="6" t="s">
        <v>659</v>
      </c>
      <c r="BC988" s="6" t="s">
        <v>230</v>
      </c>
      <c r="BD988" s="6" t="s">
        <v>91</v>
      </c>
      <c r="BE988" s="6" t="s">
        <v>93</v>
      </c>
      <c r="BF988" s="6" t="s">
        <v>93</v>
      </c>
      <c r="BG988" s="6" t="s">
        <v>93</v>
      </c>
      <c r="BH988" s="6" t="s">
        <v>93</v>
      </c>
      <c r="BI988" s="6" t="s">
        <v>93</v>
      </c>
      <c r="BJ988" s="6" t="s">
        <v>93</v>
      </c>
      <c r="BK988" s="6" t="s">
        <v>138</v>
      </c>
      <c r="BL988" s="6" t="s">
        <v>138</v>
      </c>
      <c r="BM988" s="6" t="s">
        <v>672</v>
      </c>
      <c r="BN988" s="6" t="s">
        <v>418</v>
      </c>
      <c r="BO988" s="6" t="s">
        <v>78</v>
      </c>
      <c r="BP988" s="6" t="s">
        <v>156</v>
      </c>
      <c r="BQ988" s="6" t="s">
        <v>3555</v>
      </c>
    </row>
    <row r="989" spans="2:70" s="6" customFormat="1">
      <c r="B989" s="6">
        <v>2633</v>
      </c>
      <c r="C989" s="6" t="s">
        <v>3556</v>
      </c>
      <c r="D989" s="6">
        <v>6</v>
      </c>
      <c r="E989" s="6" t="s">
        <v>68</v>
      </c>
      <c r="F989" s="6" t="s">
        <v>3557</v>
      </c>
      <c r="G989" s="6" t="s">
        <v>3556</v>
      </c>
      <c r="H989" s="6" t="s">
        <v>3558</v>
      </c>
      <c r="I989" s="6">
        <v>2015</v>
      </c>
      <c r="J989" s="6" t="s">
        <v>305</v>
      </c>
      <c r="W989" s="6" t="s">
        <v>391</v>
      </c>
      <c r="AC989" s="6" t="s">
        <v>148</v>
      </c>
      <c r="AE989" s="6" t="s">
        <v>162</v>
      </c>
      <c r="AF989" s="6" t="s">
        <v>175</v>
      </c>
      <c r="AG989" s="6" t="s">
        <v>164</v>
      </c>
      <c r="AI989" s="6" t="s">
        <v>87</v>
      </c>
      <c r="AJ989" s="6" t="s">
        <v>149</v>
      </c>
      <c r="AK989" s="6" t="s">
        <v>80</v>
      </c>
      <c r="AM989" s="6" t="s">
        <v>167</v>
      </c>
      <c r="AN989" s="6" t="s">
        <v>657</v>
      </c>
      <c r="AO989" s="6" t="s">
        <v>83</v>
      </c>
      <c r="AP989" s="6" t="s">
        <v>83</v>
      </c>
      <c r="AQ989" s="6" t="s">
        <v>85</v>
      </c>
      <c r="AR989" s="6" t="s">
        <v>86</v>
      </c>
      <c r="AS989" s="6" t="s">
        <v>87</v>
      </c>
      <c r="AU989" s="6" t="s">
        <v>88</v>
      </c>
      <c r="AV989" s="6" t="s">
        <v>87</v>
      </c>
      <c r="AX989" s="6" t="s">
        <v>88</v>
      </c>
      <c r="AZ989" s="6" t="s">
        <v>89</v>
      </c>
      <c r="BA989" s="6" t="s">
        <v>170</v>
      </c>
      <c r="BB989" s="6" t="s">
        <v>658</v>
      </c>
      <c r="BC989" s="6" t="s">
        <v>665</v>
      </c>
      <c r="BD989" s="6" t="s">
        <v>137</v>
      </c>
      <c r="BE989" s="6" t="s">
        <v>92</v>
      </c>
      <c r="BF989" s="6" t="s">
        <v>123</v>
      </c>
      <c r="BG989" s="6" t="s">
        <v>93</v>
      </c>
      <c r="BH989" s="6" t="s">
        <v>92</v>
      </c>
      <c r="BI989" s="6" t="s">
        <v>92</v>
      </c>
      <c r="BJ989" s="6" t="s">
        <v>93</v>
      </c>
      <c r="BK989" s="6" t="s">
        <v>138</v>
      </c>
      <c r="BL989" s="6" t="s">
        <v>94</v>
      </c>
      <c r="BM989" s="6" t="s">
        <v>672</v>
      </c>
      <c r="BN989" s="6" t="s">
        <v>177</v>
      </c>
      <c r="BO989" s="6" t="s">
        <v>78</v>
      </c>
      <c r="BP989" s="6" t="s">
        <v>667</v>
      </c>
      <c r="BR989" s="6" t="s">
        <v>3559</v>
      </c>
    </row>
    <row r="990" spans="2:70" s="6" customFormat="1">
      <c r="B990" s="6">
        <v>2634</v>
      </c>
      <c r="C990" s="6" t="s">
        <v>3560</v>
      </c>
      <c r="D990" s="6">
        <v>6</v>
      </c>
      <c r="E990" s="6" t="s">
        <v>68</v>
      </c>
      <c r="F990" s="6" t="s">
        <v>3561</v>
      </c>
      <c r="G990" s="6" t="s">
        <v>3560</v>
      </c>
      <c r="H990" s="6" t="s">
        <v>3562</v>
      </c>
      <c r="I990" s="6">
        <v>2009</v>
      </c>
      <c r="J990" s="6" t="s">
        <v>341</v>
      </c>
      <c r="V990" s="6" t="s">
        <v>354</v>
      </c>
      <c r="AC990" s="6" t="s">
        <v>74</v>
      </c>
      <c r="AE990" s="6" t="s">
        <v>162</v>
      </c>
      <c r="AF990" s="6" t="s">
        <v>206</v>
      </c>
      <c r="AG990" s="6" t="s">
        <v>632</v>
      </c>
      <c r="AI990" s="6" t="s">
        <v>87</v>
      </c>
      <c r="AJ990" s="6" t="s">
        <v>309</v>
      </c>
      <c r="AK990" s="6" t="s">
        <v>80</v>
      </c>
      <c r="AM990" s="6" t="s">
        <v>222</v>
      </c>
      <c r="AN990" s="6" t="s">
        <v>705</v>
      </c>
      <c r="AO990" s="6" t="s">
        <v>83</v>
      </c>
      <c r="AP990" s="6" t="s">
        <v>104</v>
      </c>
      <c r="AQ990" s="6" t="s">
        <v>196</v>
      </c>
      <c r="AR990" s="6" t="s">
        <v>169</v>
      </c>
      <c r="AS990" s="6" t="s">
        <v>78</v>
      </c>
      <c r="AT990" s="6" t="s">
        <v>228</v>
      </c>
      <c r="AU990" s="6" t="s">
        <v>87</v>
      </c>
      <c r="AV990" s="6" t="s">
        <v>78</v>
      </c>
      <c r="AW990" s="6" t="s">
        <v>119</v>
      </c>
      <c r="AX990" s="6" t="s">
        <v>87</v>
      </c>
      <c r="AY990" s="6" t="s">
        <v>229</v>
      </c>
      <c r="AZ990" s="6" t="s">
        <v>89</v>
      </c>
      <c r="BA990" s="6" t="s">
        <v>89</v>
      </c>
      <c r="BB990" s="6" t="s">
        <v>665</v>
      </c>
      <c r="BC990" s="6" t="s">
        <v>665</v>
      </c>
      <c r="BD990" s="6" t="s">
        <v>137</v>
      </c>
      <c r="BE990" s="6" t="s">
        <v>93</v>
      </c>
      <c r="BF990" s="6" t="s">
        <v>93</v>
      </c>
      <c r="BG990" s="6" t="s">
        <v>93</v>
      </c>
      <c r="BH990" s="6" t="s">
        <v>92</v>
      </c>
      <c r="BI990" s="6" t="s">
        <v>92</v>
      </c>
      <c r="BJ990" s="6" t="s">
        <v>93</v>
      </c>
      <c r="BK990" s="6" t="s">
        <v>138</v>
      </c>
      <c r="BL990" s="6" t="s">
        <v>138</v>
      </c>
      <c r="BM990" s="6" t="s">
        <v>672</v>
      </c>
      <c r="BN990" s="6" t="s">
        <v>418</v>
      </c>
      <c r="BO990" s="6" t="s">
        <v>78</v>
      </c>
      <c r="BP990" s="6" t="s">
        <v>660</v>
      </c>
    </row>
    <row r="991" spans="2:70" s="6" customFormat="1">
      <c r="B991" s="6">
        <v>2643</v>
      </c>
      <c r="C991" s="6" t="s">
        <v>3563</v>
      </c>
      <c r="D991" s="6">
        <v>6</v>
      </c>
      <c r="E991" s="6" t="s">
        <v>68</v>
      </c>
      <c r="F991" s="6" t="s">
        <v>3564</v>
      </c>
      <c r="G991" s="6" t="s">
        <v>3563</v>
      </c>
      <c r="H991" s="6" t="s">
        <v>3565</v>
      </c>
      <c r="I991" s="6">
        <v>2006</v>
      </c>
      <c r="J991" s="6" t="s">
        <v>95</v>
      </c>
      <c r="AA991" s="6" t="s">
        <v>751</v>
      </c>
      <c r="AC991" s="6" t="s">
        <v>148</v>
      </c>
      <c r="AE991" s="6" t="s">
        <v>75</v>
      </c>
      <c r="AF991" s="6" t="s">
        <v>76</v>
      </c>
      <c r="AG991" s="6" t="s">
        <v>164</v>
      </c>
      <c r="AI991" s="6" t="s">
        <v>87</v>
      </c>
      <c r="AJ991" s="6" t="s">
        <v>309</v>
      </c>
      <c r="AK991" s="6" t="s">
        <v>80</v>
      </c>
      <c r="AM991" s="6" t="s">
        <v>222</v>
      </c>
      <c r="AN991" s="6" t="s">
        <v>664</v>
      </c>
      <c r="AO991" s="6" t="s">
        <v>83</v>
      </c>
      <c r="AP991" s="6" t="s">
        <v>104</v>
      </c>
      <c r="AQ991" s="6" t="s">
        <v>118</v>
      </c>
      <c r="AR991" s="6" t="s">
        <v>86</v>
      </c>
      <c r="AS991" s="6" t="s">
        <v>87</v>
      </c>
      <c r="AU991" s="6" t="s">
        <v>88</v>
      </c>
      <c r="AV991" s="6" t="s">
        <v>78</v>
      </c>
      <c r="AW991" s="6" t="s">
        <v>119</v>
      </c>
      <c r="AX991" s="6" t="s">
        <v>87</v>
      </c>
      <c r="AY991" s="6" t="s">
        <v>107</v>
      </c>
      <c r="AZ991" s="6" t="s">
        <v>170</v>
      </c>
      <c r="BA991" s="6" t="s">
        <v>89</v>
      </c>
      <c r="BB991" s="6" t="s">
        <v>659</v>
      </c>
      <c r="BC991" s="6" t="s">
        <v>230</v>
      </c>
      <c r="BD991" s="6" t="s">
        <v>144</v>
      </c>
      <c r="BE991" s="6" t="s">
        <v>93</v>
      </c>
      <c r="BF991" s="6" t="s">
        <v>93</v>
      </c>
      <c r="BG991" s="6" t="s">
        <v>92</v>
      </c>
      <c r="BH991" s="6" t="s">
        <v>93</v>
      </c>
      <c r="BI991" s="6" t="s">
        <v>123</v>
      </c>
      <c r="BJ991" s="6" t="s">
        <v>93</v>
      </c>
      <c r="BK991" s="6" t="s">
        <v>94</v>
      </c>
      <c r="BL991" s="6" t="s">
        <v>138</v>
      </c>
      <c r="BM991" s="6" t="s">
        <v>666</v>
      </c>
      <c r="BN991" s="6" t="s">
        <v>139</v>
      </c>
      <c r="BO991" s="6" t="s">
        <v>78</v>
      </c>
      <c r="BP991" s="6" t="s">
        <v>667</v>
      </c>
    </row>
    <row r="992" spans="2:70" s="6" customFormat="1">
      <c r="B992" s="6">
        <v>2649</v>
      </c>
      <c r="C992" s="6" t="s">
        <v>3566</v>
      </c>
      <c r="D992" s="6">
        <v>6</v>
      </c>
      <c r="E992" s="6" t="s">
        <v>68</v>
      </c>
      <c r="F992" s="6" t="s">
        <v>3567</v>
      </c>
      <c r="G992" s="6" t="s">
        <v>3566</v>
      </c>
      <c r="H992" s="6" t="s">
        <v>3568</v>
      </c>
      <c r="I992" s="6">
        <v>2014</v>
      </c>
      <c r="J992" s="6" t="s">
        <v>325</v>
      </c>
      <c r="S992" s="6" t="s">
        <v>326</v>
      </c>
      <c r="AC992" s="6" t="s">
        <v>135</v>
      </c>
      <c r="AI992" s="6" t="s">
        <v>88</v>
      </c>
      <c r="AO992" s="6" t="s">
        <v>136</v>
      </c>
      <c r="AP992" s="6" t="s">
        <v>83</v>
      </c>
      <c r="AQ992" s="6" t="s">
        <v>118</v>
      </c>
      <c r="AR992" s="6" t="s">
        <v>169</v>
      </c>
      <c r="AS992" s="6" t="s">
        <v>87</v>
      </c>
      <c r="AU992" s="6" t="s">
        <v>88</v>
      </c>
      <c r="AV992" s="6" t="s">
        <v>78</v>
      </c>
      <c r="AW992" s="6" t="s">
        <v>158</v>
      </c>
      <c r="AX992" s="6" t="s">
        <v>87</v>
      </c>
      <c r="AY992" s="6" t="s">
        <v>107</v>
      </c>
      <c r="AZ992" s="6" t="s">
        <v>170</v>
      </c>
      <c r="BA992" s="6" t="s">
        <v>89</v>
      </c>
      <c r="BB992" s="6" t="s">
        <v>659</v>
      </c>
      <c r="BC992" s="6" t="s">
        <v>230</v>
      </c>
      <c r="BD992" s="6" t="s">
        <v>137</v>
      </c>
      <c r="BE992" s="6" t="s">
        <v>93</v>
      </c>
      <c r="BF992" s="6" t="s">
        <v>92</v>
      </c>
      <c r="BG992" s="6" t="s">
        <v>92</v>
      </c>
      <c r="BH992" s="6" t="s">
        <v>93</v>
      </c>
      <c r="BI992" s="6" t="s">
        <v>92</v>
      </c>
      <c r="BJ992" s="6" t="s">
        <v>93</v>
      </c>
      <c r="BK992" s="6" t="s">
        <v>138</v>
      </c>
      <c r="BL992" s="6" t="s">
        <v>94</v>
      </c>
      <c r="BM992" s="6" t="s">
        <v>691</v>
      </c>
      <c r="BN992" s="6" t="s">
        <v>139</v>
      </c>
      <c r="BO992" s="6" t="s">
        <v>78</v>
      </c>
      <c r="BP992" s="6" t="s">
        <v>687</v>
      </c>
    </row>
    <row r="993" spans="2:70" s="6" customFormat="1">
      <c r="B993" s="6">
        <v>2655</v>
      </c>
      <c r="C993" s="6" t="s">
        <v>3569</v>
      </c>
      <c r="D993" s="6">
        <v>6</v>
      </c>
      <c r="E993" s="6" t="s">
        <v>68</v>
      </c>
      <c r="F993" s="6" t="s">
        <v>3570</v>
      </c>
      <c r="G993" s="6" t="s">
        <v>3569</v>
      </c>
      <c r="H993" s="6" t="s">
        <v>3571</v>
      </c>
      <c r="I993" s="6">
        <v>2016</v>
      </c>
      <c r="J993" s="6" t="s">
        <v>305</v>
      </c>
      <c r="W993" s="6" t="s">
        <v>391</v>
      </c>
      <c r="AC993" s="6" t="s">
        <v>135</v>
      </c>
      <c r="AI993" s="6" t="s">
        <v>88</v>
      </c>
      <c r="AO993" s="6" t="s">
        <v>84</v>
      </c>
      <c r="AP993" s="6" t="s">
        <v>83</v>
      </c>
      <c r="AQ993" s="6" t="s">
        <v>85</v>
      </c>
      <c r="AR993" s="6" t="s">
        <v>105</v>
      </c>
      <c r="AS993" s="6" t="s">
        <v>87</v>
      </c>
      <c r="AU993" s="6" t="s">
        <v>88</v>
      </c>
      <c r="AV993" s="6" t="s">
        <v>78</v>
      </c>
      <c r="AW993" s="6" t="s">
        <v>106</v>
      </c>
      <c r="AX993" s="6" t="s">
        <v>78</v>
      </c>
      <c r="AY993" s="6" t="s">
        <v>107</v>
      </c>
      <c r="AZ993" s="6" t="s">
        <v>170</v>
      </c>
      <c r="BA993" s="6" t="s">
        <v>89</v>
      </c>
      <c r="BB993" s="6" t="s">
        <v>230</v>
      </c>
      <c r="BC993" s="6" t="s">
        <v>230</v>
      </c>
      <c r="BD993" s="6" t="s">
        <v>137</v>
      </c>
      <c r="BE993" s="6" t="s">
        <v>92</v>
      </c>
      <c r="BF993" s="6" t="s">
        <v>123</v>
      </c>
      <c r="BG993" s="6" t="s">
        <v>93</v>
      </c>
      <c r="BH993" s="6" t="s">
        <v>93</v>
      </c>
      <c r="BI993" s="6" t="s">
        <v>93</v>
      </c>
      <c r="BJ993" s="6" t="s">
        <v>93</v>
      </c>
      <c r="BK993" s="6" t="s">
        <v>138</v>
      </c>
      <c r="BL993" s="6" t="s">
        <v>138</v>
      </c>
      <c r="BM993" s="6" t="s">
        <v>691</v>
      </c>
      <c r="BN993" s="6" t="s">
        <v>192</v>
      </c>
      <c r="BO993" s="6" t="s">
        <v>78</v>
      </c>
      <c r="BP993" s="6" t="s">
        <v>687</v>
      </c>
    </row>
    <row r="994" spans="2:70" s="6" customFormat="1">
      <c r="B994" s="6">
        <v>2657</v>
      </c>
      <c r="C994" s="6" t="s">
        <v>3574</v>
      </c>
      <c r="D994" s="6">
        <v>6</v>
      </c>
      <c r="E994" s="6" t="s">
        <v>68</v>
      </c>
      <c r="F994" s="6" t="s">
        <v>3575</v>
      </c>
      <c r="G994" s="6" t="s">
        <v>3574</v>
      </c>
      <c r="H994" s="6" t="s">
        <v>3576</v>
      </c>
      <c r="I994" s="6">
        <v>2015</v>
      </c>
      <c r="J994" s="6" t="s">
        <v>802</v>
      </c>
      <c r="M994" s="6" t="s">
        <v>98</v>
      </c>
      <c r="AC994" s="6" t="s">
        <v>135</v>
      </c>
      <c r="AI994" s="6" t="s">
        <v>88</v>
      </c>
      <c r="AO994" s="6" t="s">
        <v>136</v>
      </c>
      <c r="AP994" s="6" t="s">
        <v>84</v>
      </c>
      <c r="AQ994" s="6" t="s">
        <v>85</v>
      </c>
      <c r="AR994" s="6" t="s">
        <v>105</v>
      </c>
      <c r="AS994" s="6" t="s">
        <v>87</v>
      </c>
      <c r="AU994" s="6" t="s">
        <v>88</v>
      </c>
      <c r="AV994" s="6" t="s">
        <v>78</v>
      </c>
      <c r="AW994" s="6" t="s">
        <v>119</v>
      </c>
      <c r="AX994" s="6" t="s">
        <v>87</v>
      </c>
      <c r="AY994" s="6" t="s">
        <v>107</v>
      </c>
      <c r="AZ994" s="6" t="s">
        <v>170</v>
      </c>
      <c r="BA994" s="6" t="s">
        <v>89</v>
      </c>
      <c r="BB994" s="6" t="s">
        <v>773</v>
      </c>
      <c r="BC994" s="6" t="s">
        <v>230</v>
      </c>
      <c r="BD994" s="6" t="s">
        <v>137</v>
      </c>
      <c r="BE994" s="6" t="s">
        <v>92</v>
      </c>
      <c r="BF994" s="6" t="s">
        <v>93</v>
      </c>
      <c r="BG994" s="6" t="s">
        <v>123</v>
      </c>
      <c r="BH994" s="6" t="s">
        <v>92</v>
      </c>
      <c r="BI994" s="6" t="s">
        <v>92</v>
      </c>
      <c r="BJ994" s="6" t="s">
        <v>93</v>
      </c>
      <c r="BK994" s="6" t="s">
        <v>124</v>
      </c>
      <c r="BL994" s="6" t="s">
        <v>94</v>
      </c>
      <c r="BM994" s="6" t="s">
        <v>691</v>
      </c>
      <c r="BN994" s="6" t="s">
        <v>192</v>
      </c>
      <c r="BO994" s="6" t="s">
        <v>87</v>
      </c>
    </row>
    <row r="995" spans="2:70" s="6" customFormat="1">
      <c r="B995" s="6">
        <v>2656</v>
      </c>
      <c r="C995" s="6" t="s">
        <v>3572</v>
      </c>
      <c r="D995" s="6">
        <v>6</v>
      </c>
      <c r="E995" s="6" t="s">
        <v>68</v>
      </c>
      <c r="F995" s="6" t="s">
        <v>3573</v>
      </c>
      <c r="G995" s="6" t="s">
        <v>3572</v>
      </c>
      <c r="H995" s="6" t="s">
        <v>2824</v>
      </c>
      <c r="I995" s="6">
        <v>2015</v>
      </c>
      <c r="J995" s="6" t="s">
        <v>305</v>
      </c>
      <c r="W995" s="6" t="s">
        <v>391</v>
      </c>
      <c r="AC995" s="6" t="s">
        <v>74</v>
      </c>
      <c r="AE995" s="6" t="s">
        <v>87</v>
      </c>
      <c r="AF995" s="6" t="s">
        <v>175</v>
      </c>
      <c r="AG995" s="6" t="s">
        <v>164</v>
      </c>
      <c r="AI995" s="6" t="s">
        <v>87</v>
      </c>
      <c r="AJ995" s="6" t="s">
        <v>116</v>
      </c>
      <c r="AK995" s="6" t="s">
        <v>272</v>
      </c>
      <c r="AN995" s="6" t="s">
        <v>657</v>
      </c>
      <c r="AO995" s="6" t="s">
        <v>104</v>
      </c>
      <c r="AP995" s="6" t="s">
        <v>104</v>
      </c>
      <c r="AQ995" s="6" t="s">
        <v>102</v>
      </c>
      <c r="AR995" s="6" t="s">
        <v>105</v>
      </c>
      <c r="AS995" s="6" t="s">
        <v>87</v>
      </c>
      <c r="AU995" s="6" t="s">
        <v>88</v>
      </c>
      <c r="AV995" s="6" t="s">
        <v>78</v>
      </c>
      <c r="AW995" s="6" t="s">
        <v>158</v>
      </c>
      <c r="AX995" s="6" t="s">
        <v>87</v>
      </c>
      <c r="AY995" s="6" t="s">
        <v>159</v>
      </c>
      <c r="AZ995" s="6" t="s">
        <v>89</v>
      </c>
      <c r="BA995" s="6" t="s">
        <v>89</v>
      </c>
      <c r="BB995" s="6" t="s">
        <v>659</v>
      </c>
      <c r="BC995" s="6" t="s">
        <v>698</v>
      </c>
      <c r="BD995" s="6" t="s">
        <v>137</v>
      </c>
      <c r="BE995" s="6" t="s">
        <v>92</v>
      </c>
      <c r="BF995" s="6" t="s">
        <v>123</v>
      </c>
      <c r="BG995" s="6" t="s">
        <v>92</v>
      </c>
      <c r="BH995" s="6" t="s">
        <v>93</v>
      </c>
      <c r="BI995" s="6" t="s">
        <v>93</v>
      </c>
      <c r="BJ995" s="6" t="s">
        <v>93</v>
      </c>
      <c r="BK995" s="6" t="s">
        <v>138</v>
      </c>
      <c r="BL995" s="6" t="s">
        <v>94</v>
      </c>
      <c r="BM995" s="6" t="s">
        <v>109</v>
      </c>
      <c r="BN995" s="6" t="s">
        <v>125</v>
      </c>
      <c r="BO995" s="6" t="s">
        <v>78</v>
      </c>
      <c r="BP995" s="6" t="s">
        <v>687</v>
      </c>
    </row>
    <row r="996" spans="2:70" s="6" customFormat="1">
      <c r="B996" s="6">
        <v>2658</v>
      </c>
      <c r="C996" s="6" t="s">
        <v>3577</v>
      </c>
      <c r="D996" s="6">
        <v>6</v>
      </c>
      <c r="E996" s="6" t="s">
        <v>68</v>
      </c>
      <c r="F996" s="6" t="s">
        <v>3578</v>
      </c>
      <c r="G996" s="6" t="s">
        <v>3577</v>
      </c>
      <c r="H996" s="6" t="s">
        <v>3579</v>
      </c>
      <c r="I996" s="6">
        <v>2013</v>
      </c>
      <c r="J996" s="6" t="s">
        <v>72</v>
      </c>
      <c r="N996" s="6" t="s">
        <v>134</v>
      </c>
      <c r="AC996" s="6" t="s">
        <v>135</v>
      </c>
      <c r="AI996" s="6" t="s">
        <v>88</v>
      </c>
      <c r="AO996" s="6" t="s">
        <v>104</v>
      </c>
      <c r="AP996" s="6" t="s">
        <v>104</v>
      </c>
      <c r="AQ996" s="6" t="s">
        <v>129</v>
      </c>
      <c r="AR996" s="6" t="s">
        <v>130</v>
      </c>
      <c r="AS996" s="6" t="s">
        <v>87</v>
      </c>
      <c r="AU996" s="6" t="s">
        <v>88</v>
      </c>
      <c r="AV996" s="6" t="s">
        <v>78</v>
      </c>
      <c r="AW996" s="6" t="s">
        <v>106</v>
      </c>
      <c r="AX996" s="6" t="s">
        <v>78</v>
      </c>
      <c r="AY996" s="6" t="s">
        <v>107</v>
      </c>
      <c r="AZ996" s="6" t="s">
        <v>170</v>
      </c>
      <c r="BA996" s="6" t="s">
        <v>89</v>
      </c>
      <c r="BB996" s="6" t="s">
        <v>230</v>
      </c>
      <c r="BC996" s="6" t="s">
        <v>230</v>
      </c>
      <c r="BD996" s="6" t="s">
        <v>137</v>
      </c>
      <c r="BE996" s="6" t="s">
        <v>92</v>
      </c>
      <c r="BF996" s="6" t="s">
        <v>92</v>
      </c>
      <c r="BG996" s="6" t="s">
        <v>123</v>
      </c>
      <c r="BH996" s="6" t="s">
        <v>122</v>
      </c>
      <c r="BI996" s="6" t="s">
        <v>122</v>
      </c>
      <c r="BJ996" s="6" t="s">
        <v>92</v>
      </c>
      <c r="BK996" s="6" t="s">
        <v>124</v>
      </c>
      <c r="BL996" s="6" t="s">
        <v>94</v>
      </c>
      <c r="BM996" s="6" t="s">
        <v>691</v>
      </c>
      <c r="BN996" s="6" t="s">
        <v>102</v>
      </c>
      <c r="BO996" s="6" t="s">
        <v>87</v>
      </c>
    </row>
    <row r="997" spans="2:70" s="6" customFormat="1">
      <c r="B997" s="6">
        <v>2660</v>
      </c>
      <c r="C997" s="6" t="s">
        <v>3580</v>
      </c>
      <c r="D997" s="6">
        <v>6</v>
      </c>
      <c r="E997" s="6" t="s">
        <v>68</v>
      </c>
      <c r="F997" s="6" t="s">
        <v>3581</v>
      </c>
      <c r="G997" s="6" t="s">
        <v>3580</v>
      </c>
      <c r="H997" s="6" t="s">
        <v>3582</v>
      </c>
      <c r="I997" s="6">
        <v>2012</v>
      </c>
      <c r="J997" s="6" t="s">
        <v>709</v>
      </c>
      <c r="K997" s="6" t="s">
        <v>354</v>
      </c>
      <c r="AC997" s="6" t="s">
        <v>74</v>
      </c>
      <c r="AE997" s="6" t="s">
        <v>87</v>
      </c>
      <c r="AF997" s="6" t="s">
        <v>206</v>
      </c>
      <c r="AG997" s="6" t="s">
        <v>164</v>
      </c>
      <c r="AI997" s="6" t="s">
        <v>87</v>
      </c>
      <c r="AJ997" s="6" t="s">
        <v>116</v>
      </c>
      <c r="AK997" s="6" t="s">
        <v>103</v>
      </c>
      <c r="AN997" s="6" t="s">
        <v>657</v>
      </c>
      <c r="AO997" s="6" t="s">
        <v>136</v>
      </c>
      <c r="AP997" s="6" t="s">
        <v>104</v>
      </c>
      <c r="AQ997" s="6" t="s">
        <v>85</v>
      </c>
      <c r="AR997" s="6" t="s">
        <v>169</v>
      </c>
      <c r="AS997" s="6" t="s">
        <v>87</v>
      </c>
      <c r="AU997" s="6" t="s">
        <v>88</v>
      </c>
      <c r="AV997" s="6" t="s">
        <v>78</v>
      </c>
      <c r="AW997" s="6" t="s">
        <v>158</v>
      </c>
      <c r="AX997" s="6" t="s">
        <v>78</v>
      </c>
      <c r="AY997" s="6" t="s">
        <v>229</v>
      </c>
      <c r="AZ997" s="6" t="s">
        <v>89</v>
      </c>
      <c r="BA997" s="6" t="s">
        <v>89</v>
      </c>
      <c r="BB997" s="6" t="s">
        <v>773</v>
      </c>
      <c r="BC997" s="6" t="s">
        <v>230</v>
      </c>
      <c r="BD997" s="6" t="s">
        <v>137</v>
      </c>
      <c r="BE997" s="6" t="s">
        <v>93</v>
      </c>
      <c r="BF997" s="6" t="s">
        <v>93</v>
      </c>
      <c r="BG997" s="6" t="s">
        <v>92</v>
      </c>
      <c r="BH997" s="6" t="s">
        <v>92</v>
      </c>
      <c r="BI997" s="6" t="s">
        <v>92</v>
      </c>
      <c r="BJ997" s="6" t="s">
        <v>92</v>
      </c>
      <c r="BK997" s="6" t="s">
        <v>94</v>
      </c>
      <c r="BL997" s="6" t="s">
        <v>138</v>
      </c>
      <c r="BM997" s="6" t="s">
        <v>691</v>
      </c>
      <c r="BN997" s="6" t="s">
        <v>125</v>
      </c>
      <c r="BO997" s="6" t="s">
        <v>78</v>
      </c>
      <c r="BP997" s="6" t="s">
        <v>687</v>
      </c>
    </row>
    <row r="998" spans="2:70" s="6" customFormat="1">
      <c r="B998" s="6">
        <v>2661</v>
      </c>
      <c r="C998" s="6" t="s">
        <v>3583</v>
      </c>
      <c r="D998" s="6">
        <v>6</v>
      </c>
      <c r="E998" s="6" t="s">
        <v>68</v>
      </c>
      <c r="F998" s="6" t="s">
        <v>3584</v>
      </c>
      <c r="G998" s="6" t="s">
        <v>3583</v>
      </c>
      <c r="H998" s="6" t="s">
        <v>3585</v>
      </c>
      <c r="I998" s="6">
        <v>2012</v>
      </c>
      <c r="J998" s="6" t="s">
        <v>95</v>
      </c>
      <c r="AA998" s="6" t="s">
        <v>844</v>
      </c>
      <c r="AC998" s="6" t="s">
        <v>135</v>
      </c>
      <c r="AI998" s="6" t="s">
        <v>88</v>
      </c>
      <c r="AO998" s="6" t="s">
        <v>84</v>
      </c>
      <c r="AP998" s="6" t="s">
        <v>104</v>
      </c>
      <c r="AQ998" s="6" t="s">
        <v>85</v>
      </c>
      <c r="AR998" s="6" t="s">
        <v>130</v>
      </c>
      <c r="AS998" s="6" t="s">
        <v>87</v>
      </c>
      <c r="AU998" s="6" t="s">
        <v>88</v>
      </c>
      <c r="AV998" s="6" t="s">
        <v>78</v>
      </c>
      <c r="AW998" s="6" t="s">
        <v>106</v>
      </c>
      <c r="AX998" s="6" t="s">
        <v>78</v>
      </c>
      <c r="AY998" s="6" t="s">
        <v>107</v>
      </c>
      <c r="AZ998" s="6" t="s">
        <v>170</v>
      </c>
      <c r="BA998" s="6" t="s">
        <v>89</v>
      </c>
      <c r="BB998" s="6" t="s">
        <v>659</v>
      </c>
      <c r="BC998" s="6" t="s">
        <v>230</v>
      </c>
      <c r="BD998" s="6" t="s">
        <v>137</v>
      </c>
      <c r="BE998" s="6" t="s">
        <v>93</v>
      </c>
      <c r="BF998" s="6" t="s">
        <v>123</v>
      </c>
      <c r="BG998" s="6" t="s">
        <v>92</v>
      </c>
      <c r="BH998" s="6" t="s">
        <v>92</v>
      </c>
      <c r="BI998" s="6" t="s">
        <v>93</v>
      </c>
      <c r="BJ998" s="6" t="s">
        <v>93</v>
      </c>
      <c r="BK998" s="6" t="s">
        <v>138</v>
      </c>
      <c r="BL998" s="6" t="s">
        <v>138</v>
      </c>
      <c r="BM998" s="6" t="s">
        <v>691</v>
      </c>
      <c r="BN998" s="6" t="s">
        <v>192</v>
      </c>
      <c r="BO998" s="6" t="s">
        <v>87</v>
      </c>
    </row>
    <row r="999" spans="2:70" s="6" customFormat="1">
      <c r="B999" s="6">
        <v>2663</v>
      </c>
      <c r="C999" s="6" t="s">
        <v>3586</v>
      </c>
      <c r="D999" s="6">
        <v>6</v>
      </c>
      <c r="E999" s="6" t="s">
        <v>68</v>
      </c>
      <c r="F999" s="6" t="s">
        <v>3587</v>
      </c>
      <c r="G999" s="6" t="s">
        <v>3586</v>
      </c>
      <c r="H999" s="6" t="s">
        <v>3588</v>
      </c>
      <c r="I999" s="6">
        <v>2016</v>
      </c>
      <c r="J999" s="6" t="s">
        <v>161</v>
      </c>
      <c r="O999" s="6" t="s">
        <v>96</v>
      </c>
      <c r="AC999" s="6" t="s">
        <v>74</v>
      </c>
      <c r="AE999" s="6" t="s">
        <v>87</v>
      </c>
      <c r="AF999" s="6" t="s">
        <v>175</v>
      </c>
      <c r="AG999" s="6" t="s">
        <v>164</v>
      </c>
      <c r="AI999" s="6" t="s">
        <v>78</v>
      </c>
      <c r="AJ999" s="6" t="s">
        <v>116</v>
      </c>
      <c r="AK999" s="6" t="s">
        <v>103</v>
      </c>
      <c r="AN999" s="6" t="s">
        <v>705</v>
      </c>
      <c r="AO999" s="6" t="s">
        <v>84</v>
      </c>
      <c r="AP999" s="6" t="s">
        <v>104</v>
      </c>
      <c r="AQ999" s="6" t="s">
        <v>118</v>
      </c>
      <c r="AR999" s="6" t="s">
        <v>130</v>
      </c>
      <c r="AS999" s="6" t="s">
        <v>87</v>
      </c>
      <c r="AU999" s="6" t="s">
        <v>88</v>
      </c>
      <c r="AV999" s="6" t="s">
        <v>78</v>
      </c>
      <c r="AW999" s="6" t="s">
        <v>119</v>
      </c>
      <c r="AX999" s="6" t="s">
        <v>87</v>
      </c>
      <c r="AY999" s="6" t="s">
        <v>107</v>
      </c>
      <c r="AZ999" s="6" t="s">
        <v>89</v>
      </c>
      <c r="BA999" s="6" t="s">
        <v>89</v>
      </c>
      <c r="BB999" s="6" t="s">
        <v>102</v>
      </c>
      <c r="BC999" s="6" t="s">
        <v>698</v>
      </c>
      <c r="BD999" s="6" t="s">
        <v>144</v>
      </c>
      <c r="BE999" s="6" t="s">
        <v>93</v>
      </c>
      <c r="BF999" s="6" t="s">
        <v>93</v>
      </c>
      <c r="BG999" s="6" t="s">
        <v>92</v>
      </c>
      <c r="BH999" s="6" t="s">
        <v>93</v>
      </c>
      <c r="BI999" s="6" t="s">
        <v>123</v>
      </c>
      <c r="BJ999" s="6" t="s">
        <v>93</v>
      </c>
      <c r="BK999" s="6" t="s">
        <v>94</v>
      </c>
      <c r="BL999" s="6" t="s">
        <v>138</v>
      </c>
      <c r="BM999" s="6" t="s">
        <v>691</v>
      </c>
      <c r="BN999" s="6" t="s">
        <v>125</v>
      </c>
      <c r="BO999" s="6" t="s">
        <v>78</v>
      </c>
      <c r="BP999" s="6" t="s">
        <v>660</v>
      </c>
    </row>
    <row r="1000" spans="2:70" s="6" customFormat="1">
      <c r="B1000" s="6">
        <v>2667</v>
      </c>
      <c r="C1000" s="6" t="s">
        <v>3589</v>
      </c>
      <c r="D1000" s="6">
        <v>6</v>
      </c>
      <c r="E1000" s="6" t="s">
        <v>68</v>
      </c>
      <c r="F1000" s="6" t="s">
        <v>3590</v>
      </c>
      <c r="G1000" s="6" t="s">
        <v>3589</v>
      </c>
      <c r="H1000" s="6" t="s">
        <v>3591</v>
      </c>
      <c r="I1000" s="6">
        <v>2015</v>
      </c>
      <c r="J1000" s="6" t="s">
        <v>95</v>
      </c>
      <c r="AA1000" s="6" t="s">
        <v>96</v>
      </c>
      <c r="AC1000" s="6" t="s">
        <v>135</v>
      </c>
      <c r="AI1000" s="6" t="s">
        <v>88</v>
      </c>
      <c r="AO1000" s="6" t="s">
        <v>104</v>
      </c>
      <c r="AP1000" s="6" t="s">
        <v>104</v>
      </c>
      <c r="AQ1000" s="6" t="s">
        <v>85</v>
      </c>
      <c r="AR1000" s="6" t="s">
        <v>105</v>
      </c>
      <c r="AS1000" s="6" t="s">
        <v>87</v>
      </c>
      <c r="AU1000" s="6" t="s">
        <v>88</v>
      </c>
      <c r="AV1000" s="6" t="s">
        <v>78</v>
      </c>
      <c r="AW1000" s="6" t="s">
        <v>119</v>
      </c>
      <c r="AX1000" s="6" t="s">
        <v>87</v>
      </c>
      <c r="AY1000" s="6" t="s">
        <v>107</v>
      </c>
      <c r="AZ1000" s="6" t="s">
        <v>170</v>
      </c>
      <c r="BA1000" s="6" t="s">
        <v>89</v>
      </c>
      <c r="BB1000" s="6" t="s">
        <v>230</v>
      </c>
      <c r="BC1000" s="6" t="s">
        <v>659</v>
      </c>
      <c r="BD1000" s="6" t="s">
        <v>137</v>
      </c>
      <c r="BE1000" s="6" t="s">
        <v>92</v>
      </c>
      <c r="BF1000" s="6" t="s">
        <v>92</v>
      </c>
      <c r="BG1000" s="6" t="s">
        <v>92</v>
      </c>
      <c r="BH1000" s="6" t="s">
        <v>92</v>
      </c>
      <c r="BI1000" s="6" t="s">
        <v>122</v>
      </c>
      <c r="BJ1000" s="6" t="s">
        <v>93</v>
      </c>
      <c r="BK1000" s="6" t="s">
        <v>94</v>
      </c>
      <c r="BL1000" s="6" t="s">
        <v>94</v>
      </c>
      <c r="BM1000" s="6" t="s">
        <v>691</v>
      </c>
      <c r="BN1000" s="6" t="s">
        <v>192</v>
      </c>
      <c r="BO1000" s="6" t="s">
        <v>78</v>
      </c>
      <c r="BP1000" s="6" t="s">
        <v>156</v>
      </c>
      <c r="BQ1000" s="6" t="s">
        <v>3592</v>
      </c>
    </row>
    <row r="1001" spans="2:70" s="6" customFormat="1">
      <c r="B1001" s="6">
        <v>2669</v>
      </c>
      <c r="C1001" s="6" t="s">
        <v>3597</v>
      </c>
      <c r="D1001" s="6">
        <v>6</v>
      </c>
      <c r="E1001" s="6" t="s">
        <v>68</v>
      </c>
      <c r="F1001" s="6" t="s">
        <v>3598</v>
      </c>
      <c r="G1001" s="6" t="s">
        <v>3597</v>
      </c>
      <c r="H1001" s="6" t="s">
        <v>3599</v>
      </c>
      <c r="I1001" s="6">
        <v>2011</v>
      </c>
      <c r="J1001" s="6" t="s">
        <v>97</v>
      </c>
      <c r="X1001" s="6" t="s">
        <v>326</v>
      </c>
      <c r="AC1001" s="6" t="s">
        <v>74</v>
      </c>
      <c r="AE1001" s="6" t="s">
        <v>75</v>
      </c>
      <c r="AF1001" s="6" t="s">
        <v>102</v>
      </c>
      <c r="AG1001" s="6" t="s">
        <v>77</v>
      </c>
      <c r="AI1001" s="6" t="s">
        <v>87</v>
      </c>
      <c r="AJ1001" s="6" t="s">
        <v>165</v>
      </c>
      <c r="AK1001" s="6" t="s">
        <v>80</v>
      </c>
      <c r="AM1001" s="6" t="s">
        <v>81</v>
      </c>
      <c r="AN1001" s="6" t="s">
        <v>718</v>
      </c>
      <c r="AO1001" s="6" t="s">
        <v>83</v>
      </c>
      <c r="AP1001" s="6" t="s">
        <v>104</v>
      </c>
      <c r="AQ1001" s="6" t="s">
        <v>196</v>
      </c>
      <c r="AR1001" s="6" t="s">
        <v>130</v>
      </c>
      <c r="AS1001" s="6" t="s">
        <v>87</v>
      </c>
      <c r="AU1001" s="6" t="s">
        <v>88</v>
      </c>
      <c r="AV1001" s="6" t="s">
        <v>78</v>
      </c>
      <c r="AW1001" s="6" t="s">
        <v>119</v>
      </c>
      <c r="AX1001" s="6" t="s">
        <v>87</v>
      </c>
      <c r="AY1001" s="6" t="s">
        <v>107</v>
      </c>
      <c r="AZ1001" s="6" t="s">
        <v>89</v>
      </c>
      <c r="BA1001" s="6" t="s">
        <v>89</v>
      </c>
      <c r="BB1001" s="6" t="s">
        <v>665</v>
      </c>
      <c r="BC1001" s="6" t="s">
        <v>665</v>
      </c>
      <c r="BD1001" s="6" t="s">
        <v>91</v>
      </c>
      <c r="BE1001" s="6" t="s">
        <v>93</v>
      </c>
      <c r="BF1001" s="6" t="s">
        <v>93</v>
      </c>
      <c r="BG1001" s="6" t="s">
        <v>93</v>
      </c>
      <c r="BH1001" s="6" t="s">
        <v>92</v>
      </c>
      <c r="BI1001" s="6" t="s">
        <v>122</v>
      </c>
      <c r="BJ1001" s="6" t="s">
        <v>93</v>
      </c>
      <c r="BK1001" s="6" t="s">
        <v>138</v>
      </c>
      <c r="BL1001" s="6" t="s">
        <v>138</v>
      </c>
      <c r="BM1001" s="6" t="s">
        <v>691</v>
      </c>
      <c r="BN1001" s="6" t="s">
        <v>139</v>
      </c>
      <c r="BO1001" s="6" t="s">
        <v>78</v>
      </c>
      <c r="BP1001" s="6" t="s">
        <v>677</v>
      </c>
    </row>
    <row r="1002" spans="2:70" s="6" customFormat="1">
      <c r="B1002" s="6">
        <v>2668</v>
      </c>
      <c r="C1002" s="6" t="s">
        <v>3593</v>
      </c>
      <c r="D1002" s="6">
        <v>6</v>
      </c>
      <c r="E1002" s="6" t="s">
        <v>68</v>
      </c>
      <c r="F1002" s="6" t="s">
        <v>3594</v>
      </c>
      <c r="G1002" s="6" t="s">
        <v>3593</v>
      </c>
      <c r="H1002" s="6" t="s">
        <v>3595</v>
      </c>
      <c r="I1002" s="6">
        <v>2013</v>
      </c>
      <c r="J1002" s="6" t="s">
        <v>161</v>
      </c>
      <c r="O1002" s="6" t="s">
        <v>3596</v>
      </c>
      <c r="AC1002" s="6" t="s">
        <v>74</v>
      </c>
      <c r="AE1002" s="6" t="s">
        <v>87</v>
      </c>
      <c r="AF1002" s="6" t="s">
        <v>76</v>
      </c>
      <c r="AG1002" s="6" t="s">
        <v>164</v>
      </c>
      <c r="AI1002" s="6" t="s">
        <v>78</v>
      </c>
      <c r="AJ1002" s="6" t="s">
        <v>116</v>
      </c>
      <c r="AK1002" s="6" t="s">
        <v>103</v>
      </c>
      <c r="AN1002" s="6" t="s">
        <v>657</v>
      </c>
      <c r="AO1002" s="6" t="s">
        <v>84</v>
      </c>
      <c r="AP1002" s="6" t="s">
        <v>84</v>
      </c>
      <c r="AQ1002" s="6" t="s">
        <v>118</v>
      </c>
      <c r="AR1002" s="6" t="s">
        <v>130</v>
      </c>
      <c r="AS1002" s="6" t="s">
        <v>87</v>
      </c>
      <c r="AU1002" s="6" t="s">
        <v>88</v>
      </c>
      <c r="AV1002" s="6" t="s">
        <v>78</v>
      </c>
      <c r="AW1002" s="6" t="s">
        <v>106</v>
      </c>
      <c r="AX1002" s="6" t="s">
        <v>87</v>
      </c>
      <c r="AY1002" s="6" t="s">
        <v>107</v>
      </c>
      <c r="AZ1002" s="6" t="s">
        <v>89</v>
      </c>
      <c r="BA1002" s="6" t="s">
        <v>89</v>
      </c>
      <c r="BB1002" s="6" t="s">
        <v>90</v>
      </c>
      <c r="BC1002" s="6" t="s">
        <v>665</v>
      </c>
      <c r="BD1002" s="6" t="s">
        <v>137</v>
      </c>
      <c r="BE1002" s="6" t="s">
        <v>93</v>
      </c>
      <c r="BF1002" s="6" t="s">
        <v>93</v>
      </c>
      <c r="BG1002" s="6" t="s">
        <v>123</v>
      </c>
      <c r="BH1002" s="6" t="s">
        <v>92</v>
      </c>
      <c r="BI1002" s="6" t="s">
        <v>92</v>
      </c>
      <c r="BJ1002" s="6" t="s">
        <v>123</v>
      </c>
      <c r="BK1002" s="6" t="s">
        <v>124</v>
      </c>
      <c r="BL1002" s="6" t="s">
        <v>138</v>
      </c>
      <c r="BM1002" s="6" t="s">
        <v>691</v>
      </c>
      <c r="BN1002" s="6" t="s">
        <v>125</v>
      </c>
      <c r="BO1002" s="6" t="s">
        <v>78</v>
      </c>
      <c r="BP1002" s="6" t="s">
        <v>687</v>
      </c>
    </row>
    <row r="1003" spans="2:70" s="6" customFormat="1">
      <c r="B1003" s="6">
        <v>2674</v>
      </c>
      <c r="C1003" s="6" t="s">
        <v>3600</v>
      </c>
      <c r="D1003" s="6">
        <v>6</v>
      </c>
      <c r="E1003" s="6" t="s">
        <v>68</v>
      </c>
      <c r="F1003" s="6" t="s">
        <v>3601</v>
      </c>
      <c r="G1003" s="6" t="s">
        <v>3600</v>
      </c>
      <c r="H1003" s="6" t="s">
        <v>3602</v>
      </c>
      <c r="I1003" s="6">
        <v>2010</v>
      </c>
      <c r="J1003" s="6" t="s">
        <v>161</v>
      </c>
      <c r="O1003" s="6" t="s">
        <v>911</v>
      </c>
      <c r="AC1003" s="6" t="s">
        <v>74</v>
      </c>
      <c r="AE1003" s="6" t="s">
        <v>75</v>
      </c>
      <c r="AF1003" s="6" t="s">
        <v>163</v>
      </c>
      <c r="AG1003" s="6" t="s">
        <v>467</v>
      </c>
      <c r="AI1003" s="6" t="s">
        <v>87</v>
      </c>
      <c r="AJ1003" s="6" t="s">
        <v>165</v>
      </c>
      <c r="AK1003" s="6" t="s">
        <v>80</v>
      </c>
      <c r="AM1003" s="6" t="s">
        <v>222</v>
      </c>
      <c r="AN1003" s="6" t="s">
        <v>664</v>
      </c>
      <c r="AO1003" s="6" t="s">
        <v>104</v>
      </c>
      <c r="AP1003" s="6" t="s">
        <v>104</v>
      </c>
      <c r="AQ1003" s="6" t="s">
        <v>85</v>
      </c>
      <c r="AR1003" s="6" t="s">
        <v>86</v>
      </c>
      <c r="AS1003" s="6" t="s">
        <v>87</v>
      </c>
      <c r="AU1003" s="6" t="s">
        <v>88</v>
      </c>
      <c r="AV1003" s="6" t="s">
        <v>78</v>
      </c>
      <c r="AW1003" s="6" t="s">
        <v>119</v>
      </c>
      <c r="AX1003" s="6" t="s">
        <v>87</v>
      </c>
      <c r="AY1003" s="6" t="s">
        <v>107</v>
      </c>
      <c r="AZ1003" s="6" t="s">
        <v>89</v>
      </c>
      <c r="BA1003" s="6" t="s">
        <v>89</v>
      </c>
      <c r="BB1003" s="6" t="s">
        <v>659</v>
      </c>
      <c r="BC1003" s="6" t="s">
        <v>659</v>
      </c>
      <c r="BD1003" s="6" t="s">
        <v>137</v>
      </c>
      <c r="BE1003" s="6" t="s">
        <v>93</v>
      </c>
      <c r="BF1003" s="6" t="s">
        <v>92</v>
      </c>
      <c r="BG1003" s="6" t="s">
        <v>92</v>
      </c>
      <c r="BH1003" s="6" t="s">
        <v>92</v>
      </c>
      <c r="BI1003" s="6" t="s">
        <v>123</v>
      </c>
      <c r="BJ1003" s="6" t="s">
        <v>92</v>
      </c>
      <c r="BK1003" s="6" t="s">
        <v>94</v>
      </c>
      <c r="BL1003" s="6" t="s">
        <v>138</v>
      </c>
      <c r="BM1003" s="6" t="s">
        <v>695</v>
      </c>
      <c r="BN1003" s="6" t="s">
        <v>125</v>
      </c>
      <c r="BO1003" s="6" t="s">
        <v>87</v>
      </c>
    </row>
    <row r="1004" spans="2:70" s="6" customFormat="1">
      <c r="B1004" s="6">
        <v>2677</v>
      </c>
      <c r="C1004" s="6" t="s">
        <v>3603</v>
      </c>
      <c r="D1004" s="6">
        <v>6</v>
      </c>
      <c r="E1004" s="6" t="s">
        <v>68</v>
      </c>
      <c r="F1004" s="6" t="s">
        <v>3604</v>
      </c>
      <c r="G1004" s="6" t="s">
        <v>3603</v>
      </c>
      <c r="H1004" s="6" t="s">
        <v>3605</v>
      </c>
      <c r="I1004" s="6">
        <v>2014</v>
      </c>
      <c r="J1004" s="6" t="s">
        <v>72</v>
      </c>
      <c r="N1004" s="6" t="s">
        <v>134</v>
      </c>
      <c r="AC1004" s="6" t="s">
        <v>127</v>
      </c>
      <c r="AI1004" s="6" t="s">
        <v>88</v>
      </c>
      <c r="AO1004" s="6" t="s">
        <v>83</v>
      </c>
      <c r="AP1004" s="6" t="s">
        <v>104</v>
      </c>
      <c r="AQ1004" s="6" t="s">
        <v>85</v>
      </c>
      <c r="AR1004" s="6" t="s">
        <v>86</v>
      </c>
      <c r="AS1004" s="6" t="s">
        <v>78</v>
      </c>
      <c r="AT1004" s="6" t="s">
        <v>207</v>
      </c>
      <c r="AU1004" s="6" t="s">
        <v>87</v>
      </c>
      <c r="AV1004" s="6" t="s">
        <v>78</v>
      </c>
      <c r="AW1004" s="6" t="s">
        <v>119</v>
      </c>
      <c r="AX1004" s="6" t="s">
        <v>87</v>
      </c>
      <c r="AY1004" s="6" t="s">
        <v>107</v>
      </c>
      <c r="AZ1004" s="6" t="s">
        <v>185</v>
      </c>
      <c r="BA1004" s="6" t="s">
        <v>170</v>
      </c>
      <c r="BB1004" s="6" t="s">
        <v>658</v>
      </c>
      <c r="BC1004" s="6" t="s">
        <v>658</v>
      </c>
      <c r="BD1004" s="6" t="s">
        <v>91</v>
      </c>
      <c r="BE1004" s="6" t="s">
        <v>93</v>
      </c>
      <c r="BF1004" s="6" t="s">
        <v>92</v>
      </c>
      <c r="BG1004" s="6" t="s">
        <v>92</v>
      </c>
      <c r="BH1004" s="6" t="s">
        <v>93</v>
      </c>
      <c r="BI1004" s="6" t="s">
        <v>92</v>
      </c>
      <c r="BJ1004" s="6" t="s">
        <v>93</v>
      </c>
      <c r="BK1004" s="6" t="s">
        <v>94</v>
      </c>
      <c r="BL1004" s="6" t="s">
        <v>94</v>
      </c>
      <c r="BM1004" s="6" t="s">
        <v>691</v>
      </c>
      <c r="BN1004" s="6" t="s">
        <v>111</v>
      </c>
      <c r="BO1004" s="6" t="s">
        <v>78</v>
      </c>
      <c r="BP1004" s="6" t="s">
        <v>156</v>
      </c>
      <c r="BQ1004" s="6" t="s">
        <v>3606</v>
      </c>
      <c r="BR1004" s="6" t="s">
        <v>3607</v>
      </c>
    </row>
    <row r="1005" spans="2:70" s="6" customFormat="1">
      <c r="B1005" s="6">
        <v>2679</v>
      </c>
      <c r="C1005" s="6" t="s">
        <v>3608</v>
      </c>
      <c r="D1005" s="6">
        <v>6</v>
      </c>
      <c r="E1005" s="6" t="s">
        <v>68</v>
      </c>
      <c r="F1005" s="6" t="s">
        <v>3609</v>
      </c>
      <c r="G1005" s="6" t="s">
        <v>3608</v>
      </c>
      <c r="H1005" s="6" t="s">
        <v>3610</v>
      </c>
      <c r="I1005" s="6">
        <v>2016</v>
      </c>
      <c r="J1005" s="6" t="s">
        <v>95</v>
      </c>
      <c r="AA1005" s="6" t="s">
        <v>3126</v>
      </c>
      <c r="AC1005" s="6" t="s">
        <v>135</v>
      </c>
      <c r="AI1005" s="6" t="s">
        <v>88</v>
      </c>
      <c r="AO1005" s="6" t="s">
        <v>83</v>
      </c>
      <c r="AP1005" s="6" t="s">
        <v>104</v>
      </c>
      <c r="AQ1005" s="6" t="s">
        <v>85</v>
      </c>
      <c r="AR1005" s="6" t="s">
        <v>105</v>
      </c>
      <c r="AS1005" s="6" t="s">
        <v>78</v>
      </c>
      <c r="AT1005" s="6" t="s">
        <v>228</v>
      </c>
      <c r="AU1005" s="6" t="s">
        <v>87</v>
      </c>
      <c r="AV1005" s="6" t="s">
        <v>78</v>
      </c>
      <c r="AW1005" s="6" t="s">
        <v>119</v>
      </c>
      <c r="AX1005" s="6" t="s">
        <v>87</v>
      </c>
      <c r="AY1005" s="6" t="s">
        <v>229</v>
      </c>
      <c r="AZ1005" s="6" t="s">
        <v>89</v>
      </c>
      <c r="BA1005" s="6" t="s">
        <v>89</v>
      </c>
      <c r="BB1005" s="6" t="s">
        <v>665</v>
      </c>
      <c r="BC1005" s="6" t="s">
        <v>698</v>
      </c>
      <c r="BD1005" s="6" t="s">
        <v>137</v>
      </c>
      <c r="BE1005" s="6" t="s">
        <v>93</v>
      </c>
      <c r="BF1005" s="6" t="s">
        <v>93</v>
      </c>
      <c r="BG1005" s="6" t="s">
        <v>92</v>
      </c>
      <c r="BH1005" s="6" t="s">
        <v>93</v>
      </c>
      <c r="BI1005" s="6" t="s">
        <v>93</v>
      </c>
      <c r="BJ1005" s="6" t="s">
        <v>93</v>
      </c>
      <c r="BK1005" s="6" t="s">
        <v>138</v>
      </c>
      <c r="BL1005" s="6" t="s">
        <v>138</v>
      </c>
      <c r="BM1005" s="6" t="s">
        <v>102</v>
      </c>
      <c r="BN1005" s="6" t="s">
        <v>125</v>
      </c>
      <c r="BO1005" s="6" t="s">
        <v>87</v>
      </c>
    </row>
    <row r="1006" spans="2:70" s="6" customFormat="1">
      <c r="B1006" s="6">
        <v>2682</v>
      </c>
      <c r="C1006" s="6" t="s">
        <v>3611</v>
      </c>
      <c r="D1006" s="6">
        <v>6</v>
      </c>
      <c r="E1006" s="6" t="s">
        <v>68</v>
      </c>
      <c r="F1006" s="6" t="s">
        <v>3612</v>
      </c>
      <c r="G1006" s="6" t="s">
        <v>3611</v>
      </c>
      <c r="H1006" s="6" t="s">
        <v>3613</v>
      </c>
      <c r="I1006" s="6">
        <v>2012</v>
      </c>
      <c r="J1006" s="6" t="s">
        <v>72</v>
      </c>
      <c r="N1006" s="6" t="s">
        <v>134</v>
      </c>
      <c r="AC1006" s="6" t="s">
        <v>135</v>
      </c>
      <c r="AI1006" s="6" t="s">
        <v>88</v>
      </c>
      <c r="AO1006" s="6" t="s">
        <v>84</v>
      </c>
      <c r="AP1006" s="6" t="s">
        <v>136</v>
      </c>
      <c r="AQ1006" s="6" t="s">
        <v>176</v>
      </c>
      <c r="AR1006" s="6" t="s">
        <v>130</v>
      </c>
      <c r="AS1006" s="6" t="s">
        <v>87</v>
      </c>
      <c r="AU1006" s="6" t="s">
        <v>88</v>
      </c>
      <c r="AV1006" s="6" t="s">
        <v>87</v>
      </c>
      <c r="AX1006" s="6" t="s">
        <v>88</v>
      </c>
      <c r="AZ1006" s="6" t="s">
        <v>183</v>
      </c>
      <c r="BA1006" s="6" t="s">
        <v>89</v>
      </c>
      <c r="BB1006" s="6" t="s">
        <v>698</v>
      </c>
      <c r="BC1006" s="6" t="s">
        <v>659</v>
      </c>
      <c r="BD1006" s="6" t="s">
        <v>144</v>
      </c>
      <c r="BE1006" s="6" t="s">
        <v>123</v>
      </c>
      <c r="BF1006" s="6" t="s">
        <v>122</v>
      </c>
      <c r="BG1006" s="6" t="s">
        <v>123</v>
      </c>
      <c r="BH1006" s="6" t="s">
        <v>123</v>
      </c>
      <c r="BI1006" s="6" t="s">
        <v>191</v>
      </c>
      <c r="BJ1006" s="6" t="s">
        <v>92</v>
      </c>
      <c r="BK1006" s="6" t="s">
        <v>124</v>
      </c>
      <c r="BL1006" s="6" t="s">
        <v>124</v>
      </c>
      <c r="BM1006" s="6" t="s">
        <v>102</v>
      </c>
      <c r="BN1006" s="6" t="s">
        <v>125</v>
      </c>
      <c r="BO1006" s="6" t="s">
        <v>78</v>
      </c>
      <c r="BP1006" s="6" t="s">
        <v>156</v>
      </c>
      <c r="BQ1006" s="6" t="s">
        <v>3614</v>
      </c>
      <c r="BR1006" s="6" t="s">
        <v>3615</v>
      </c>
    </row>
    <row r="1007" spans="2:70" s="6" customFormat="1">
      <c r="B1007" s="6">
        <v>2683</v>
      </c>
      <c r="C1007" s="6" t="s">
        <v>3616</v>
      </c>
      <c r="D1007" s="6">
        <v>6</v>
      </c>
      <c r="E1007" s="6" t="s">
        <v>68</v>
      </c>
      <c r="F1007" s="6" t="s">
        <v>3617</v>
      </c>
      <c r="G1007" s="6" t="s">
        <v>3616</v>
      </c>
      <c r="H1007" s="6" t="s">
        <v>3618</v>
      </c>
      <c r="I1007" s="6">
        <v>2014</v>
      </c>
      <c r="J1007" s="6" t="s">
        <v>95</v>
      </c>
      <c r="AA1007" s="6" t="s">
        <v>751</v>
      </c>
      <c r="AC1007" s="6" t="s">
        <v>148</v>
      </c>
      <c r="AE1007" s="6" t="s">
        <v>87</v>
      </c>
      <c r="AF1007" s="6" t="s">
        <v>76</v>
      </c>
      <c r="AG1007" s="6" t="s">
        <v>115</v>
      </c>
      <c r="AI1007" s="6" t="s">
        <v>78</v>
      </c>
      <c r="AJ1007" s="6" t="s">
        <v>116</v>
      </c>
      <c r="AK1007" s="6" t="s">
        <v>103</v>
      </c>
      <c r="AN1007" s="6" t="s">
        <v>657</v>
      </c>
      <c r="AO1007" s="6" t="s">
        <v>83</v>
      </c>
      <c r="AP1007" s="6" t="s">
        <v>104</v>
      </c>
      <c r="AQ1007" s="6" t="s">
        <v>85</v>
      </c>
      <c r="AR1007" s="6" t="s">
        <v>86</v>
      </c>
      <c r="AS1007" s="6" t="s">
        <v>87</v>
      </c>
      <c r="AU1007" s="6" t="s">
        <v>88</v>
      </c>
      <c r="AV1007" s="6" t="s">
        <v>87</v>
      </c>
      <c r="AX1007" s="6" t="s">
        <v>88</v>
      </c>
      <c r="AZ1007" s="6" t="s">
        <v>89</v>
      </c>
      <c r="BA1007" s="6" t="s">
        <v>89</v>
      </c>
      <c r="BB1007" s="6" t="s">
        <v>90</v>
      </c>
      <c r="BC1007" s="6" t="s">
        <v>665</v>
      </c>
      <c r="BD1007" s="6" t="s">
        <v>144</v>
      </c>
      <c r="BE1007" s="6" t="s">
        <v>93</v>
      </c>
      <c r="BF1007" s="6" t="s">
        <v>93</v>
      </c>
      <c r="BG1007" s="6" t="s">
        <v>93</v>
      </c>
      <c r="BH1007" s="6" t="s">
        <v>93</v>
      </c>
      <c r="BI1007" s="6" t="s">
        <v>93</v>
      </c>
      <c r="BJ1007" s="6" t="s">
        <v>93</v>
      </c>
      <c r="BK1007" s="6" t="s">
        <v>138</v>
      </c>
      <c r="BL1007" s="6" t="s">
        <v>138</v>
      </c>
      <c r="BM1007" s="6" t="s">
        <v>109</v>
      </c>
      <c r="BN1007" s="6" t="s">
        <v>125</v>
      </c>
      <c r="BO1007" s="6" t="s">
        <v>78</v>
      </c>
      <c r="BP1007" s="6" t="s">
        <v>660</v>
      </c>
      <c r="BR1007" s="6" t="s">
        <v>3619</v>
      </c>
    </row>
    <row r="1008" spans="2:70" s="6" customFormat="1">
      <c r="B1008" s="6">
        <v>2684</v>
      </c>
      <c r="C1008" s="6" t="s">
        <v>3620</v>
      </c>
      <c r="D1008" s="6">
        <v>6</v>
      </c>
      <c r="E1008" s="6" t="s">
        <v>68</v>
      </c>
      <c r="F1008" s="6" t="s">
        <v>3621</v>
      </c>
      <c r="G1008" s="6" t="s">
        <v>3620</v>
      </c>
      <c r="H1008" s="6" t="s">
        <v>3622</v>
      </c>
      <c r="I1008" s="6">
        <v>2004</v>
      </c>
      <c r="J1008" s="6" t="s">
        <v>97</v>
      </c>
      <c r="X1008" s="6" t="s">
        <v>98</v>
      </c>
      <c r="AC1008" s="6" t="s">
        <v>148</v>
      </c>
      <c r="AE1008" s="6" t="s">
        <v>75</v>
      </c>
      <c r="AF1008" s="6" t="s">
        <v>100</v>
      </c>
      <c r="AG1008" s="6" t="s">
        <v>77</v>
      </c>
      <c r="AI1008" s="6" t="s">
        <v>87</v>
      </c>
      <c r="AJ1008" s="6" t="s">
        <v>149</v>
      </c>
      <c r="AK1008" s="6" t="s">
        <v>103</v>
      </c>
      <c r="AM1008" s="6" t="s">
        <v>167</v>
      </c>
      <c r="AN1008" s="6" t="s">
        <v>739</v>
      </c>
      <c r="AO1008" s="6" t="s">
        <v>83</v>
      </c>
      <c r="AP1008" s="6" t="s">
        <v>104</v>
      </c>
      <c r="AQ1008" s="6" t="s">
        <v>85</v>
      </c>
      <c r="AR1008" s="6" t="s">
        <v>86</v>
      </c>
      <c r="AS1008" s="6" t="s">
        <v>87</v>
      </c>
      <c r="AU1008" s="6" t="s">
        <v>88</v>
      </c>
      <c r="AV1008" s="6" t="s">
        <v>78</v>
      </c>
      <c r="AW1008" s="6" t="s">
        <v>106</v>
      </c>
      <c r="AX1008" s="6" t="s">
        <v>87</v>
      </c>
      <c r="AY1008" s="6" t="s">
        <v>107</v>
      </c>
      <c r="AZ1008" s="6" t="s">
        <v>89</v>
      </c>
      <c r="BA1008" s="6" t="s">
        <v>89</v>
      </c>
      <c r="BB1008" s="6" t="s">
        <v>665</v>
      </c>
      <c r="BC1008" s="6" t="s">
        <v>665</v>
      </c>
      <c r="BD1008" s="6" t="s">
        <v>91</v>
      </c>
      <c r="BE1008" s="6" t="s">
        <v>93</v>
      </c>
      <c r="BF1008" s="6" t="s">
        <v>93</v>
      </c>
      <c r="BG1008" s="6" t="s">
        <v>93</v>
      </c>
      <c r="BH1008" s="6" t="s">
        <v>93</v>
      </c>
      <c r="BI1008" s="6" t="s">
        <v>92</v>
      </c>
      <c r="BJ1008" s="6" t="s">
        <v>93</v>
      </c>
      <c r="BK1008" s="6" t="s">
        <v>138</v>
      </c>
      <c r="BL1008" s="6" t="s">
        <v>138</v>
      </c>
      <c r="BM1008" s="6" t="s">
        <v>666</v>
      </c>
      <c r="BN1008" s="6" t="s">
        <v>125</v>
      </c>
      <c r="BO1008" s="6" t="s">
        <v>78</v>
      </c>
      <c r="BP1008" s="6" t="s">
        <v>667</v>
      </c>
    </row>
    <row r="1009" spans="2:70" s="6" customFormat="1">
      <c r="B1009" s="6">
        <v>2685</v>
      </c>
      <c r="C1009" s="6" t="s">
        <v>3623</v>
      </c>
      <c r="D1009" s="6">
        <v>6</v>
      </c>
      <c r="E1009" s="6" t="s">
        <v>68</v>
      </c>
      <c r="F1009" s="6" t="s">
        <v>3624</v>
      </c>
      <c r="G1009" s="6" t="s">
        <v>3623</v>
      </c>
      <c r="H1009" s="6" t="s">
        <v>3625</v>
      </c>
      <c r="I1009" s="6">
        <v>2015</v>
      </c>
      <c r="J1009" s="6" t="s">
        <v>126</v>
      </c>
      <c r="P1009" s="6" t="s">
        <v>569</v>
      </c>
      <c r="AC1009" s="6" t="s">
        <v>135</v>
      </c>
      <c r="AI1009" s="6" t="s">
        <v>88</v>
      </c>
      <c r="AO1009" s="6" t="s">
        <v>136</v>
      </c>
      <c r="AP1009" s="6" t="s">
        <v>136</v>
      </c>
      <c r="AQ1009" s="6" t="s">
        <v>118</v>
      </c>
      <c r="AR1009" s="6" t="s">
        <v>86</v>
      </c>
      <c r="AS1009" s="6" t="s">
        <v>87</v>
      </c>
      <c r="AU1009" s="6" t="s">
        <v>88</v>
      </c>
      <c r="AV1009" s="6" t="s">
        <v>87</v>
      </c>
      <c r="AX1009" s="6" t="s">
        <v>88</v>
      </c>
      <c r="AZ1009" s="6" t="s">
        <v>89</v>
      </c>
      <c r="BA1009" s="6" t="s">
        <v>89</v>
      </c>
      <c r="BB1009" s="6" t="s">
        <v>658</v>
      </c>
      <c r="BC1009" s="6" t="s">
        <v>659</v>
      </c>
      <c r="BD1009" s="6" t="s">
        <v>137</v>
      </c>
      <c r="BE1009" s="6" t="s">
        <v>123</v>
      </c>
      <c r="BF1009" s="6" t="s">
        <v>122</v>
      </c>
      <c r="BG1009" s="6" t="s">
        <v>122</v>
      </c>
      <c r="BH1009" s="6" t="s">
        <v>123</v>
      </c>
      <c r="BI1009" s="6" t="s">
        <v>191</v>
      </c>
      <c r="BJ1009" s="6" t="s">
        <v>123</v>
      </c>
      <c r="BK1009" s="6" t="s">
        <v>124</v>
      </c>
      <c r="BL1009" s="6" t="s">
        <v>94</v>
      </c>
      <c r="BM1009" s="6" t="s">
        <v>109</v>
      </c>
      <c r="BN1009" s="6" t="s">
        <v>192</v>
      </c>
      <c r="BO1009" s="6" t="s">
        <v>78</v>
      </c>
      <c r="BP1009" s="6" t="s">
        <v>660</v>
      </c>
    </row>
    <row r="1010" spans="2:70" s="6" customFormat="1">
      <c r="B1010" s="6">
        <v>2686</v>
      </c>
      <c r="C1010" s="6" t="s">
        <v>3626</v>
      </c>
      <c r="D1010" s="6">
        <v>6</v>
      </c>
      <c r="E1010" s="6" t="s">
        <v>68</v>
      </c>
      <c r="F1010" s="6" t="s">
        <v>3627</v>
      </c>
      <c r="G1010" s="6" t="s">
        <v>3626</v>
      </c>
      <c r="H1010" s="6" t="s">
        <v>3628</v>
      </c>
      <c r="I1010" s="6">
        <v>2006</v>
      </c>
      <c r="J1010" s="6" t="s">
        <v>95</v>
      </c>
      <c r="AA1010" s="6" t="s">
        <v>391</v>
      </c>
      <c r="AC1010" s="6" t="s">
        <v>148</v>
      </c>
      <c r="AE1010" s="6" t="s">
        <v>75</v>
      </c>
      <c r="AF1010" s="6" t="s">
        <v>175</v>
      </c>
      <c r="AG1010" s="6" t="s">
        <v>164</v>
      </c>
      <c r="AI1010" s="6" t="s">
        <v>87</v>
      </c>
      <c r="AJ1010" s="6" t="s">
        <v>309</v>
      </c>
      <c r="AK1010" s="6" t="s">
        <v>80</v>
      </c>
      <c r="AM1010" s="6" t="s">
        <v>167</v>
      </c>
      <c r="AN1010" s="6" t="s">
        <v>657</v>
      </c>
      <c r="AO1010" s="6" t="s">
        <v>83</v>
      </c>
      <c r="AP1010" s="6" t="s">
        <v>104</v>
      </c>
      <c r="AQ1010" s="6" t="s">
        <v>85</v>
      </c>
      <c r="AR1010" s="6" t="s">
        <v>105</v>
      </c>
      <c r="AS1010" s="6" t="s">
        <v>87</v>
      </c>
      <c r="AU1010" s="6" t="s">
        <v>88</v>
      </c>
      <c r="AV1010" s="6" t="s">
        <v>87</v>
      </c>
      <c r="AX1010" s="6" t="s">
        <v>88</v>
      </c>
      <c r="AZ1010" s="6" t="s">
        <v>89</v>
      </c>
      <c r="BA1010" s="6" t="s">
        <v>89</v>
      </c>
      <c r="BB1010" s="6" t="s">
        <v>665</v>
      </c>
      <c r="BC1010" s="6" t="s">
        <v>665</v>
      </c>
      <c r="BD1010" s="6" t="s">
        <v>91</v>
      </c>
      <c r="BE1010" s="6" t="s">
        <v>93</v>
      </c>
      <c r="BF1010" s="6" t="s">
        <v>93</v>
      </c>
      <c r="BG1010" s="6" t="s">
        <v>92</v>
      </c>
      <c r="BH1010" s="6" t="s">
        <v>93</v>
      </c>
      <c r="BI1010" s="6" t="s">
        <v>92</v>
      </c>
      <c r="BJ1010" s="6" t="s">
        <v>92</v>
      </c>
      <c r="BK1010" s="6" t="s">
        <v>94</v>
      </c>
      <c r="BL1010" s="6" t="s">
        <v>138</v>
      </c>
      <c r="BM1010" s="6" t="s">
        <v>109</v>
      </c>
      <c r="BN1010" s="6" t="s">
        <v>208</v>
      </c>
      <c r="BO1010" s="6" t="s">
        <v>78</v>
      </c>
      <c r="BP1010" s="6" t="s">
        <v>677</v>
      </c>
      <c r="BR1010" s="6" t="s">
        <v>3629</v>
      </c>
    </row>
    <row r="1011" spans="2:70" s="6" customFormat="1">
      <c r="B1011" s="6">
        <v>2688</v>
      </c>
      <c r="C1011" s="6" t="s">
        <v>3630</v>
      </c>
      <c r="D1011" s="6">
        <v>6</v>
      </c>
      <c r="E1011" s="6" t="s">
        <v>68</v>
      </c>
      <c r="F1011" s="6" t="s">
        <v>3631</v>
      </c>
      <c r="G1011" s="6" t="s">
        <v>3630</v>
      </c>
      <c r="H1011" s="6" t="s">
        <v>3632</v>
      </c>
      <c r="I1011" s="6">
        <v>2013</v>
      </c>
      <c r="J1011" s="6" t="s">
        <v>305</v>
      </c>
      <c r="W1011" s="6" t="s">
        <v>227</v>
      </c>
      <c r="AC1011" s="6" t="s">
        <v>102</v>
      </c>
      <c r="AI1011" s="6" t="s">
        <v>88</v>
      </c>
      <c r="AO1011" s="6" t="s">
        <v>102</v>
      </c>
      <c r="AP1011" s="6" t="s">
        <v>102</v>
      </c>
      <c r="AQ1011" s="6" t="s">
        <v>102</v>
      </c>
      <c r="AR1011" s="6" t="s">
        <v>102</v>
      </c>
      <c r="AS1011" s="6" t="s">
        <v>87</v>
      </c>
      <c r="AU1011" s="6" t="s">
        <v>88</v>
      </c>
      <c r="AV1011" s="6" t="s">
        <v>87</v>
      </c>
      <c r="AX1011" s="6" t="s">
        <v>88</v>
      </c>
      <c r="AZ1011" s="6" t="s">
        <v>102</v>
      </c>
      <c r="BA1011" s="6" t="s">
        <v>102</v>
      </c>
      <c r="BB1011" s="6" t="s">
        <v>102</v>
      </c>
      <c r="BC1011" s="6" t="s">
        <v>102</v>
      </c>
      <c r="BD1011" s="6" t="s">
        <v>102</v>
      </c>
      <c r="BE1011" s="6" t="s">
        <v>102</v>
      </c>
      <c r="BF1011" s="6" t="s">
        <v>102</v>
      </c>
      <c r="BG1011" s="6" t="s">
        <v>102</v>
      </c>
      <c r="BH1011" s="6" t="s">
        <v>102</v>
      </c>
      <c r="BI1011" s="6" t="s">
        <v>102</v>
      </c>
      <c r="BJ1011" s="6" t="s">
        <v>102</v>
      </c>
      <c r="BK1011" s="6" t="s">
        <v>102</v>
      </c>
      <c r="BL1011" s="6" t="s">
        <v>102</v>
      </c>
      <c r="BM1011" s="6" t="s">
        <v>102</v>
      </c>
      <c r="BN1011" s="6" t="s">
        <v>102</v>
      </c>
      <c r="BO1011" s="6" t="s">
        <v>78</v>
      </c>
      <c r="BP1011" s="6" t="s">
        <v>667</v>
      </c>
    </row>
    <row r="1012" spans="2:70" s="6" customFormat="1">
      <c r="B1012" s="6">
        <v>2692</v>
      </c>
      <c r="C1012" s="6" t="s">
        <v>3633</v>
      </c>
      <c r="D1012" s="6">
        <v>6</v>
      </c>
      <c r="E1012" s="6" t="s">
        <v>68</v>
      </c>
      <c r="F1012" s="6" t="s">
        <v>3634</v>
      </c>
      <c r="G1012" s="6" t="s">
        <v>3633</v>
      </c>
      <c r="H1012" s="6" t="s">
        <v>3635</v>
      </c>
      <c r="I1012" s="6">
        <v>2016</v>
      </c>
      <c r="J1012" s="6" t="s">
        <v>97</v>
      </c>
      <c r="X1012" s="6" t="s">
        <v>326</v>
      </c>
      <c r="AC1012" s="6" t="s">
        <v>135</v>
      </c>
      <c r="AI1012" s="6" t="s">
        <v>88</v>
      </c>
      <c r="AO1012" s="6" t="s">
        <v>84</v>
      </c>
      <c r="AP1012" s="6" t="s">
        <v>83</v>
      </c>
      <c r="AQ1012" s="6" t="s">
        <v>196</v>
      </c>
      <c r="AR1012" s="6" t="s">
        <v>105</v>
      </c>
      <c r="AS1012" s="6" t="s">
        <v>87</v>
      </c>
      <c r="AU1012" s="6" t="s">
        <v>88</v>
      </c>
      <c r="AV1012" s="6" t="s">
        <v>78</v>
      </c>
      <c r="AW1012" s="6" t="s">
        <v>119</v>
      </c>
      <c r="AX1012" s="6" t="s">
        <v>78</v>
      </c>
      <c r="AY1012" s="6" t="s">
        <v>107</v>
      </c>
      <c r="AZ1012" s="6" t="s">
        <v>170</v>
      </c>
      <c r="BA1012" s="6" t="s">
        <v>170</v>
      </c>
      <c r="BB1012" s="6" t="s">
        <v>230</v>
      </c>
      <c r="BC1012" s="6" t="s">
        <v>230</v>
      </c>
      <c r="BD1012" s="6" t="s">
        <v>144</v>
      </c>
      <c r="BE1012" s="6" t="s">
        <v>93</v>
      </c>
      <c r="BF1012" s="6" t="s">
        <v>92</v>
      </c>
      <c r="BG1012" s="6" t="s">
        <v>93</v>
      </c>
      <c r="BH1012" s="6" t="s">
        <v>93</v>
      </c>
      <c r="BI1012" s="6" t="s">
        <v>92</v>
      </c>
      <c r="BJ1012" s="6" t="s">
        <v>93</v>
      </c>
      <c r="BK1012" s="6" t="s">
        <v>94</v>
      </c>
      <c r="BL1012" s="6" t="s">
        <v>138</v>
      </c>
      <c r="BM1012" s="6" t="s">
        <v>691</v>
      </c>
      <c r="BN1012" s="6" t="s">
        <v>192</v>
      </c>
      <c r="BO1012" s="6" t="s">
        <v>78</v>
      </c>
      <c r="BP1012" s="6" t="s">
        <v>677</v>
      </c>
    </row>
    <row r="1013" spans="2:70" s="6" customFormat="1">
      <c r="B1013" s="6">
        <v>2696</v>
      </c>
      <c r="C1013" s="6" t="s">
        <v>3636</v>
      </c>
      <c r="D1013" s="6">
        <v>6</v>
      </c>
      <c r="E1013" s="6" t="s">
        <v>68</v>
      </c>
      <c r="F1013" s="6" t="s">
        <v>3637</v>
      </c>
      <c r="G1013" s="6" t="s">
        <v>3636</v>
      </c>
      <c r="H1013" s="6" t="s">
        <v>3638</v>
      </c>
      <c r="I1013" s="6">
        <v>2006</v>
      </c>
      <c r="J1013" s="6" t="s">
        <v>709</v>
      </c>
      <c r="K1013" s="6" t="s">
        <v>354</v>
      </c>
      <c r="AC1013" s="6" t="s">
        <v>135</v>
      </c>
      <c r="AI1013" s="6" t="s">
        <v>88</v>
      </c>
      <c r="AO1013" s="6" t="s">
        <v>104</v>
      </c>
      <c r="AP1013" s="6" t="s">
        <v>104</v>
      </c>
      <c r="AQ1013" s="6" t="s">
        <v>85</v>
      </c>
      <c r="AR1013" s="6" t="s">
        <v>105</v>
      </c>
      <c r="AS1013" s="6" t="s">
        <v>87</v>
      </c>
      <c r="AU1013" s="6" t="s">
        <v>88</v>
      </c>
      <c r="AV1013" s="6" t="s">
        <v>78</v>
      </c>
      <c r="AW1013" s="6" t="s">
        <v>119</v>
      </c>
      <c r="AX1013" s="6" t="s">
        <v>87</v>
      </c>
      <c r="AY1013" s="6" t="s">
        <v>107</v>
      </c>
      <c r="AZ1013" s="6" t="s">
        <v>89</v>
      </c>
      <c r="BA1013" s="6" t="s">
        <v>89</v>
      </c>
      <c r="BB1013" s="6" t="s">
        <v>658</v>
      </c>
      <c r="BC1013" s="6" t="s">
        <v>658</v>
      </c>
      <c r="BD1013" s="6" t="s">
        <v>137</v>
      </c>
      <c r="BE1013" s="6" t="s">
        <v>92</v>
      </c>
      <c r="BF1013" s="6" t="s">
        <v>92</v>
      </c>
      <c r="BG1013" s="6" t="s">
        <v>92</v>
      </c>
      <c r="BH1013" s="6" t="s">
        <v>123</v>
      </c>
      <c r="BI1013" s="6" t="s">
        <v>123</v>
      </c>
      <c r="BJ1013" s="6" t="s">
        <v>92</v>
      </c>
      <c r="BK1013" s="6" t="s">
        <v>94</v>
      </c>
      <c r="BL1013" s="6" t="s">
        <v>94</v>
      </c>
      <c r="BM1013" s="6" t="s">
        <v>686</v>
      </c>
      <c r="BN1013" s="6" t="s">
        <v>177</v>
      </c>
      <c r="BO1013" s="6" t="s">
        <v>78</v>
      </c>
      <c r="BP1013" s="6" t="s">
        <v>687</v>
      </c>
    </row>
    <row r="1014" spans="2:70" s="6" customFormat="1">
      <c r="B1014" s="6">
        <v>2697</v>
      </c>
      <c r="C1014" s="6" t="s">
        <v>3639</v>
      </c>
      <c r="D1014" s="6">
        <v>6</v>
      </c>
      <c r="E1014" s="6" t="s">
        <v>68</v>
      </c>
      <c r="F1014" s="6" t="s">
        <v>3640</v>
      </c>
      <c r="G1014" s="6" t="s">
        <v>3639</v>
      </c>
      <c r="H1014" s="6" t="s">
        <v>3641</v>
      </c>
      <c r="I1014" s="6">
        <v>2014</v>
      </c>
      <c r="J1014" s="6" t="s">
        <v>95</v>
      </c>
      <c r="AA1014" s="6" t="s">
        <v>178</v>
      </c>
      <c r="AC1014" s="6" t="s">
        <v>156</v>
      </c>
      <c r="AD1014" s="6" t="s">
        <v>3642</v>
      </c>
      <c r="AI1014" s="6" t="s">
        <v>88</v>
      </c>
      <c r="AO1014" s="6" t="s">
        <v>83</v>
      </c>
      <c r="AP1014" s="6" t="s">
        <v>104</v>
      </c>
      <c r="AQ1014" s="6" t="s">
        <v>176</v>
      </c>
      <c r="AR1014" s="6" t="s">
        <v>130</v>
      </c>
      <c r="AS1014" s="6" t="s">
        <v>87</v>
      </c>
      <c r="AU1014" s="6" t="s">
        <v>88</v>
      </c>
      <c r="AV1014" s="6" t="s">
        <v>78</v>
      </c>
      <c r="AW1014" s="6" t="s">
        <v>158</v>
      </c>
      <c r="AX1014" s="6" t="s">
        <v>87</v>
      </c>
      <c r="AY1014" s="6" t="s">
        <v>159</v>
      </c>
      <c r="AZ1014" s="6" t="s">
        <v>170</v>
      </c>
      <c r="BA1014" s="6" t="s">
        <v>89</v>
      </c>
      <c r="BB1014" s="6" t="s">
        <v>659</v>
      </c>
      <c r="BC1014" s="6" t="s">
        <v>230</v>
      </c>
      <c r="BD1014" s="6" t="s">
        <v>137</v>
      </c>
      <c r="BE1014" s="6" t="s">
        <v>93</v>
      </c>
      <c r="BF1014" s="6" t="s">
        <v>93</v>
      </c>
      <c r="BG1014" s="6" t="s">
        <v>123</v>
      </c>
      <c r="BH1014" s="6" t="s">
        <v>123</v>
      </c>
      <c r="BI1014" s="6" t="s">
        <v>123</v>
      </c>
      <c r="BJ1014" s="6" t="s">
        <v>93</v>
      </c>
      <c r="BK1014" s="6" t="s">
        <v>94</v>
      </c>
      <c r="BL1014" s="6" t="s">
        <v>94</v>
      </c>
      <c r="BM1014" s="6" t="s">
        <v>691</v>
      </c>
      <c r="BN1014" s="6" t="s">
        <v>111</v>
      </c>
      <c r="BO1014" s="6" t="s">
        <v>78</v>
      </c>
      <c r="BP1014" s="6" t="s">
        <v>667</v>
      </c>
    </row>
    <row r="1015" spans="2:70" s="6" customFormat="1">
      <c r="B1015" s="6">
        <v>2699</v>
      </c>
      <c r="C1015" s="6" t="s">
        <v>3643</v>
      </c>
      <c r="D1015" s="6">
        <v>6</v>
      </c>
      <c r="E1015" s="6" t="s">
        <v>68</v>
      </c>
      <c r="F1015" s="6" t="s">
        <v>3644</v>
      </c>
      <c r="G1015" s="6" t="s">
        <v>3643</v>
      </c>
      <c r="H1015" s="6" t="s">
        <v>3645</v>
      </c>
      <c r="I1015" s="6">
        <v>2013</v>
      </c>
      <c r="J1015" s="6" t="s">
        <v>341</v>
      </c>
      <c r="V1015" s="6" t="s">
        <v>354</v>
      </c>
      <c r="AC1015" s="6" t="s">
        <v>74</v>
      </c>
      <c r="AE1015" s="6" t="s">
        <v>87</v>
      </c>
      <c r="AF1015" s="6" t="s">
        <v>100</v>
      </c>
      <c r="AG1015" s="6" t="s">
        <v>101</v>
      </c>
      <c r="AI1015" s="6" t="s">
        <v>87</v>
      </c>
      <c r="AJ1015" s="6" t="s">
        <v>116</v>
      </c>
      <c r="AK1015" s="6" t="s">
        <v>103</v>
      </c>
      <c r="AN1015" s="6" t="s">
        <v>664</v>
      </c>
      <c r="AO1015" s="6" t="s">
        <v>84</v>
      </c>
      <c r="AP1015" s="6" t="s">
        <v>104</v>
      </c>
      <c r="AQ1015" s="6" t="s">
        <v>85</v>
      </c>
      <c r="AR1015" s="6" t="s">
        <v>130</v>
      </c>
      <c r="AS1015" s="6" t="s">
        <v>87</v>
      </c>
      <c r="AU1015" s="6" t="s">
        <v>88</v>
      </c>
      <c r="AV1015" s="6" t="s">
        <v>78</v>
      </c>
      <c r="AW1015" s="6" t="s">
        <v>106</v>
      </c>
      <c r="AX1015" s="6" t="s">
        <v>87</v>
      </c>
      <c r="AY1015" s="6" t="s">
        <v>107</v>
      </c>
      <c r="AZ1015" s="6" t="s">
        <v>89</v>
      </c>
      <c r="BA1015" s="6" t="s">
        <v>89</v>
      </c>
      <c r="BB1015" s="6" t="s">
        <v>658</v>
      </c>
      <c r="BC1015" s="6" t="s">
        <v>659</v>
      </c>
      <c r="BD1015" s="6" t="s">
        <v>137</v>
      </c>
      <c r="BE1015" s="6" t="s">
        <v>92</v>
      </c>
      <c r="BF1015" s="6" t="s">
        <v>92</v>
      </c>
      <c r="BG1015" s="6" t="s">
        <v>92</v>
      </c>
      <c r="BH1015" s="6" t="s">
        <v>92</v>
      </c>
      <c r="BI1015" s="6" t="s">
        <v>92</v>
      </c>
      <c r="BJ1015" s="6" t="s">
        <v>92</v>
      </c>
      <c r="BK1015" s="6" t="s">
        <v>94</v>
      </c>
      <c r="BL1015" s="6" t="s">
        <v>94</v>
      </c>
      <c r="BM1015" s="6" t="s">
        <v>691</v>
      </c>
      <c r="BN1015" s="6" t="s">
        <v>125</v>
      </c>
      <c r="BO1015" s="6" t="s">
        <v>78</v>
      </c>
      <c r="BP1015" s="6" t="s">
        <v>687</v>
      </c>
    </row>
    <row r="1016" spans="2:70" s="6" customFormat="1">
      <c r="B1016" s="6">
        <v>2701</v>
      </c>
      <c r="C1016" s="6" t="s">
        <v>3646</v>
      </c>
      <c r="D1016" s="6">
        <v>6</v>
      </c>
      <c r="E1016" s="6" t="s">
        <v>68</v>
      </c>
      <c r="F1016" s="6" t="s">
        <v>3647</v>
      </c>
      <c r="G1016" s="6" t="s">
        <v>3646</v>
      </c>
      <c r="H1016" s="6" t="s">
        <v>3648</v>
      </c>
      <c r="I1016" s="6">
        <v>2009</v>
      </c>
      <c r="J1016" s="6" t="s">
        <v>95</v>
      </c>
      <c r="AA1016" s="6" t="s">
        <v>1800</v>
      </c>
      <c r="AC1016" s="6" t="s">
        <v>135</v>
      </c>
      <c r="AI1016" s="6" t="s">
        <v>88</v>
      </c>
      <c r="AO1016" s="6" t="s">
        <v>128</v>
      </c>
      <c r="AP1016" s="6" t="s">
        <v>84</v>
      </c>
      <c r="AQ1016" s="6" t="s">
        <v>129</v>
      </c>
      <c r="AR1016" s="6" t="s">
        <v>130</v>
      </c>
      <c r="AS1016" s="6" t="s">
        <v>87</v>
      </c>
      <c r="AU1016" s="6" t="s">
        <v>88</v>
      </c>
      <c r="AV1016" s="6" t="s">
        <v>78</v>
      </c>
      <c r="AW1016" s="6" t="s">
        <v>106</v>
      </c>
      <c r="AX1016" s="6" t="s">
        <v>87</v>
      </c>
      <c r="AY1016" s="6" t="s">
        <v>107</v>
      </c>
      <c r="AZ1016" s="6" t="s">
        <v>170</v>
      </c>
      <c r="BA1016" s="6" t="s">
        <v>89</v>
      </c>
      <c r="BB1016" s="6" t="s">
        <v>773</v>
      </c>
      <c r="BC1016" s="6" t="s">
        <v>230</v>
      </c>
      <c r="BD1016" s="6" t="s">
        <v>137</v>
      </c>
      <c r="BE1016" s="6" t="s">
        <v>92</v>
      </c>
      <c r="BF1016" s="6" t="s">
        <v>93</v>
      </c>
      <c r="BG1016" s="6" t="s">
        <v>122</v>
      </c>
      <c r="BH1016" s="6" t="s">
        <v>123</v>
      </c>
      <c r="BI1016" s="6" t="s">
        <v>123</v>
      </c>
      <c r="BJ1016" s="6" t="s">
        <v>123</v>
      </c>
      <c r="BK1016" s="6" t="s">
        <v>124</v>
      </c>
      <c r="BL1016" s="6" t="s">
        <v>138</v>
      </c>
      <c r="BM1016" s="6" t="s">
        <v>691</v>
      </c>
      <c r="BN1016" s="6" t="s">
        <v>192</v>
      </c>
      <c r="BO1016" s="6" t="s">
        <v>78</v>
      </c>
      <c r="BP1016" s="6" t="s">
        <v>687</v>
      </c>
      <c r="BR1016" s="6" t="s">
        <v>3649</v>
      </c>
    </row>
    <row r="1017" spans="2:70" s="6" customFormat="1">
      <c r="B1017" s="6">
        <v>2702</v>
      </c>
      <c r="C1017" s="6" t="s">
        <v>3650</v>
      </c>
      <c r="D1017" s="6">
        <v>6</v>
      </c>
      <c r="E1017" s="6" t="s">
        <v>68</v>
      </c>
      <c r="F1017" s="6" t="s">
        <v>3651</v>
      </c>
      <c r="G1017" s="6" t="s">
        <v>3650</v>
      </c>
      <c r="H1017" s="6" t="s">
        <v>3652</v>
      </c>
      <c r="I1017" s="6">
        <v>2015</v>
      </c>
      <c r="J1017" s="6" t="s">
        <v>305</v>
      </c>
      <c r="W1017" s="6" t="s">
        <v>391</v>
      </c>
      <c r="AC1017" s="6" t="s">
        <v>74</v>
      </c>
      <c r="AE1017" s="6" t="s">
        <v>87</v>
      </c>
      <c r="AF1017" s="6" t="s">
        <v>175</v>
      </c>
      <c r="AG1017" s="6" t="s">
        <v>467</v>
      </c>
      <c r="AI1017" s="6" t="s">
        <v>87</v>
      </c>
      <c r="AJ1017" s="6" t="s">
        <v>116</v>
      </c>
      <c r="AK1017" s="6" t="s">
        <v>103</v>
      </c>
      <c r="AN1017" s="6" t="s">
        <v>718</v>
      </c>
      <c r="AO1017" s="6" t="s">
        <v>84</v>
      </c>
      <c r="AP1017" s="6" t="s">
        <v>83</v>
      </c>
      <c r="AQ1017" s="6" t="s">
        <v>85</v>
      </c>
      <c r="AR1017" s="6" t="s">
        <v>169</v>
      </c>
      <c r="AS1017" s="6" t="s">
        <v>87</v>
      </c>
      <c r="AU1017" s="6" t="s">
        <v>88</v>
      </c>
      <c r="AV1017" s="6" t="s">
        <v>78</v>
      </c>
      <c r="AW1017" s="6" t="s">
        <v>158</v>
      </c>
      <c r="AX1017" s="6" t="s">
        <v>87</v>
      </c>
      <c r="AY1017" s="6" t="s">
        <v>107</v>
      </c>
      <c r="AZ1017" s="6" t="s">
        <v>183</v>
      </c>
      <c r="BA1017" s="6" t="s">
        <v>89</v>
      </c>
      <c r="BB1017" s="6" t="s">
        <v>659</v>
      </c>
      <c r="BC1017" s="6" t="s">
        <v>230</v>
      </c>
      <c r="BD1017" s="6" t="s">
        <v>137</v>
      </c>
      <c r="BE1017" s="6" t="s">
        <v>92</v>
      </c>
      <c r="BF1017" s="6" t="s">
        <v>122</v>
      </c>
      <c r="BG1017" s="6" t="s">
        <v>92</v>
      </c>
      <c r="BH1017" s="6" t="s">
        <v>93</v>
      </c>
      <c r="BI1017" s="6" t="s">
        <v>92</v>
      </c>
      <c r="BJ1017" s="6" t="s">
        <v>93</v>
      </c>
      <c r="BK1017" s="6" t="s">
        <v>94</v>
      </c>
      <c r="BL1017" s="6" t="s">
        <v>138</v>
      </c>
      <c r="BM1017" s="6" t="s">
        <v>691</v>
      </c>
      <c r="BN1017" s="6" t="s">
        <v>125</v>
      </c>
      <c r="BO1017" s="6" t="s">
        <v>78</v>
      </c>
      <c r="BP1017" s="6" t="s">
        <v>687</v>
      </c>
    </row>
    <row r="1018" spans="2:70" s="6" customFormat="1">
      <c r="B1018" s="6">
        <v>2703</v>
      </c>
      <c r="C1018" s="6" t="s">
        <v>3653</v>
      </c>
      <c r="D1018" s="6">
        <v>6</v>
      </c>
      <c r="E1018" s="6" t="s">
        <v>68</v>
      </c>
      <c r="F1018" s="6" t="s">
        <v>3654</v>
      </c>
      <c r="G1018" s="6" t="s">
        <v>3653</v>
      </c>
      <c r="H1018" s="6" t="s">
        <v>3655</v>
      </c>
      <c r="I1018" s="6">
        <v>2011</v>
      </c>
      <c r="J1018" s="6" t="s">
        <v>95</v>
      </c>
      <c r="AA1018" s="6" t="s">
        <v>751</v>
      </c>
      <c r="AC1018" s="6" t="s">
        <v>135</v>
      </c>
      <c r="AI1018" s="6" t="s">
        <v>88</v>
      </c>
      <c r="AO1018" s="6" t="s">
        <v>104</v>
      </c>
      <c r="AP1018" s="6" t="s">
        <v>83</v>
      </c>
      <c r="AQ1018" s="6" t="s">
        <v>102</v>
      </c>
      <c r="AR1018" s="6" t="s">
        <v>105</v>
      </c>
      <c r="AS1018" s="6" t="s">
        <v>87</v>
      </c>
      <c r="AU1018" s="6" t="s">
        <v>88</v>
      </c>
      <c r="AV1018" s="6" t="s">
        <v>78</v>
      </c>
      <c r="AW1018" s="6" t="s">
        <v>158</v>
      </c>
      <c r="AX1018" s="6" t="s">
        <v>87</v>
      </c>
      <c r="AY1018" s="6" t="s">
        <v>107</v>
      </c>
      <c r="AZ1018" s="6" t="s">
        <v>89</v>
      </c>
      <c r="BA1018" s="6" t="s">
        <v>89</v>
      </c>
      <c r="BB1018" s="6" t="s">
        <v>659</v>
      </c>
      <c r="BC1018" s="6" t="s">
        <v>230</v>
      </c>
      <c r="BD1018" s="6" t="s">
        <v>91</v>
      </c>
      <c r="BE1018" s="6" t="s">
        <v>93</v>
      </c>
      <c r="BF1018" s="6" t="s">
        <v>93</v>
      </c>
      <c r="BG1018" s="6" t="s">
        <v>92</v>
      </c>
      <c r="BH1018" s="6" t="s">
        <v>92</v>
      </c>
      <c r="BI1018" s="6" t="s">
        <v>92</v>
      </c>
      <c r="BJ1018" s="6" t="s">
        <v>93</v>
      </c>
      <c r="BK1018" s="6" t="s">
        <v>124</v>
      </c>
      <c r="BL1018" s="6" t="s">
        <v>138</v>
      </c>
      <c r="BM1018" s="6" t="s">
        <v>691</v>
      </c>
      <c r="BN1018" s="6" t="s">
        <v>192</v>
      </c>
      <c r="BO1018" s="6" t="s">
        <v>78</v>
      </c>
      <c r="BP1018" s="6" t="s">
        <v>677</v>
      </c>
    </row>
    <row r="1019" spans="2:70" s="6" customFormat="1">
      <c r="B1019" s="6">
        <v>2706</v>
      </c>
      <c r="C1019" s="6" t="s">
        <v>3656</v>
      </c>
      <c r="D1019" s="6">
        <v>6</v>
      </c>
      <c r="E1019" s="6" t="s">
        <v>68</v>
      </c>
      <c r="F1019" s="6" t="s">
        <v>3657</v>
      </c>
      <c r="G1019" s="6" t="s">
        <v>3656</v>
      </c>
      <c r="H1019" s="6" t="s">
        <v>3658</v>
      </c>
      <c r="I1019" s="6">
        <v>2015</v>
      </c>
      <c r="J1019" s="6" t="s">
        <v>72</v>
      </c>
      <c r="N1019" s="6" t="s">
        <v>73</v>
      </c>
      <c r="AC1019" s="6" t="s">
        <v>74</v>
      </c>
      <c r="AE1019" s="6" t="s">
        <v>87</v>
      </c>
      <c r="AF1019" s="6" t="s">
        <v>100</v>
      </c>
      <c r="AG1019" s="6" t="s">
        <v>101</v>
      </c>
      <c r="AI1019" s="6" t="s">
        <v>87</v>
      </c>
      <c r="AJ1019" s="6" t="s">
        <v>116</v>
      </c>
      <c r="AK1019" s="6" t="s">
        <v>102</v>
      </c>
      <c r="AN1019" s="6" t="s">
        <v>657</v>
      </c>
      <c r="AO1019" s="6" t="s">
        <v>84</v>
      </c>
      <c r="AP1019" s="6" t="s">
        <v>104</v>
      </c>
      <c r="AQ1019" s="6" t="s">
        <v>85</v>
      </c>
      <c r="AR1019" s="6" t="s">
        <v>86</v>
      </c>
      <c r="AS1019" s="6" t="s">
        <v>87</v>
      </c>
      <c r="AU1019" s="6" t="s">
        <v>88</v>
      </c>
      <c r="AV1019" s="6" t="s">
        <v>78</v>
      </c>
      <c r="AW1019" s="6" t="s">
        <v>106</v>
      </c>
      <c r="AX1019" s="6" t="s">
        <v>87</v>
      </c>
      <c r="AY1019" s="6" t="s">
        <v>159</v>
      </c>
      <c r="AZ1019" s="6" t="s">
        <v>89</v>
      </c>
      <c r="BA1019" s="6" t="s">
        <v>89</v>
      </c>
      <c r="BB1019" s="6" t="s">
        <v>665</v>
      </c>
      <c r="BC1019" s="6" t="s">
        <v>659</v>
      </c>
      <c r="BD1019" s="6" t="s">
        <v>144</v>
      </c>
      <c r="BE1019" s="6" t="s">
        <v>93</v>
      </c>
      <c r="BF1019" s="6" t="s">
        <v>93</v>
      </c>
      <c r="BG1019" s="6" t="s">
        <v>92</v>
      </c>
      <c r="BH1019" s="6" t="s">
        <v>92</v>
      </c>
      <c r="BI1019" s="6" t="s">
        <v>93</v>
      </c>
      <c r="BJ1019" s="6" t="s">
        <v>93</v>
      </c>
      <c r="BK1019" s="6" t="s">
        <v>138</v>
      </c>
      <c r="BL1019" s="6" t="s">
        <v>138</v>
      </c>
      <c r="BM1019" s="6" t="s">
        <v>691</v>
      </c>
      <c r="BN1019" s="6" t="s">
        <v>111</v>
      </c>
      <c r="BO1019" s="6" t="s">
        <v>78</v>
      </c>
      <c r="BP1019" s="6" t="s">
        <v>687</v>
      </c>
    </row>
    <row r="1020" spans="2:70" s="6" customFormat="1">
      <c r="B1020" s="6">
        <v>2707</v>
      </c>
      <c r="C1020" s="6" t="s">
        <v>3659</v>
      </c>
      <c r="D1020" s="6">
        <v>6</v>
      </c>
      <c r="E1020" s="6" t="s">
        <v>68</v>
      </c>
      <c r="F1020" s="6" t="s">
        <v>3660</v>
      </c>
      <c r="G1020" s="6" t="s">
        <v>3659</v>
      </c>
      <c r="H1020" s="6" t="s">
        <v>3661</v>
      </c>
      <c r="I1020" s="6">
        <v>2016</v>
      </c>
      <c r="J1020" s="6" t="s">
        <v>161</v>
      </c>
      <c r="O1020" s="6" t="s">
        <v>99</v>
      </c>
      <c r="AC1020" s="6" t="s">
        <v>135</v>
      </c>
      <c r="AI1020" s="6" t="s">
        <v>88</v>
      </c>
      <c r="AO1020" s="6" t="s">
        <v>128</v>
      </c>
      <c r="AP1020" s="6" t="s">
        <v>83</v>
      </c>
      <c r="AQ1020" s="6" t="s">
        <v>118</v>
      </c>
      <c r="AR1020" s="6" t="s">
        <v>105</v>
      </c>
      <c r="AS1020" s="6" t="s">
        <v>78</v>
      </c>
      <c r="AT1020" s="6" t="s">
        <v>237</v>
      </c>
      <c r="AU1020" s="6" t="s">
        <v>87</v>
      </c>
      <c r="AV1020" s="6" t="s">
        <v>87</v>
      </c>
      <c r="AX1020" s="6" t="s">
        <v>88</v>
      </c>
      <c r="AZ1020" s="6" t="s">
        <v>89</v>
      </c>
      <c r="BA1020" s="6" t="s">
        <v>89</v>
      </c>
      <c r="BB1020" s="6" t="s">
        <v>698</v>
      </c>
      <c r="BC1020" s="6" t="s">
        <v>665</v>
      </c>
      <c r="BD1020" s="6" t="s">
        <v>137</v>
      </c>
      <c r="BE1020" s="6" t="s">
        <v>93</v>
      </c>
      <c r="BF1020" s="6" t="s">
        <v>92</v>
      </c>
      <c r="BG1020" s="6" t="s">
        <v>92</v>
      </c>
      <c r="BH1020" s="6" t="s">
        <v>92</v>
      </c>
      <c r="BI1020" s="6" t="s">
        <v>122</v>
      </c>
      <c r="BJ1020" s="6" t="s">
        <v>93</v>
      </c>
      <c r="BK1020" s="6" t="s">
        <v>94</v>
      </c>
      <c r="BL1020" s="6" t="s">
        <v>138</v>
      </c>
      <c r="BM1020" s="6" t="s">
        <v>102</v>
      </c>
      <c r="BN1020" s="6" t="s">
        <v>192</v>
      </c>
      <c r="BO1020" s="6" t="s">
        <v>78</v>
      </c>
      <c r="BP1020" s="6" t="s">
        <v>677</v>
      </c>
    </row>
    <row r="1021" spans="2:70" s="6" customFormat="1">
      <c r="B1021" s="6">
        <v>2709</v>
      </c>
      <c r="C1021" s="6" t="s">
        <v>3662</v>
      </c>
      <c r="D1021" s="6">
        <v>6</v>
      </c>
      <c r="E1021" s="6" t="s">
        <v>68</v>
      </c>
      <c r="F1021" s="6" t="s">
        <v>3663</v>
      </c>
      <c r="G1021" s="6" t="s">
        <v>3662</v>
      </c>
      <c r="H1021" s="6" t="s">
        <v>3664</v>
      </c>
      <c r="I1021" s="6">
        <v>2012</v>
      </c>
      <c r="J1021" s="6" t="s">
        <v>325</v>
      </c>
      <c r="S1021" s="6" t="s">
        <v>99</v>
      </c>
      <c r="AC1021" s="6" t="s">
        <v>74</v>
      </c>
      <c r="AE1021" s="6" t="s">
        <v>162</v>
      </c>
      <c r="AF1021" s="6" t="s">
        <v>175</v>
      </c>
      <c r="AG1021" s="6" t="s">
        <v>164</v>
      </c>
      <c r="AI1021" s="6" t="s">
        <v>87</v>
      </c>
      <c r="AJ1021" s="6" t="s">
        <v>79</v>
      </c>
      <c r="AK1021" s="6" t="s">
        <v>272</v>
      </c>
      <c r="AM1021" s="6" t="s">
        <v>222</v>
      </c>
      <c r="AN1021" s="6" t="s">
        <v>657</v>
      </c>
      <c r="AO1021" s="6" t="s">
        <v>83</v>
      </c>
      <c r="AP1021" s="6" t="s">
        <v>83</v>
      </c>
      <c r="AQ1021" s="6" t="s">
        <v>85</v>
      </c>
      <c r="AR1021" s="6" t="s">
        <v>86</v>
      </c>
      <c r="AS1021" s="6" t="s">
        <v>87</v>
      </c>
      <c r="AU1021" s="6" t="s">
        <v>88</v>
      </c>
      <c r="AV1021" s="6" t="s">
        <v>78</v>
      </c>
      <c r="AW1021" s="6" t="s">
        <v>119</v>
      </c>
      <c r="AX1021" s="6" t="s">
        <v>87</v>
      </c>
      <c r="AY1021" s="6" t="s">
        <v>107</v>
      </c>
      <c r="AZ1021" s="6" t="s">
        <v>89</v>
      </c>
      <c r="BA1021" s="6" t="s">
        <v>89</v>
      </c>
      <c r="BB1021" s="6" t="s">
        <v>665</v>
      </c>
      <c r="BC1021" s="6" t="s">
        <v>665</v>
      </c>
      <c r="BD1021" s="6" t="s">
        <v>91</v>
      </c>
      <c r="BE1021" s="6" t="s">
        <v>93</v>
      </c>
      <c r="BF1021" s="6" t="s">
        <v>93</v>
      </c>
      <c r="BG1021" s="6" t="s">
        <v>93</v>
      </c>
      <c r="BH1021" s="6" t="s">
        <v>93</v>
      </c>
      <c r="BI1021" s="6" t="s">
        <v>123</v>
      </c>
      <c r="BJ1021" s="6" t="s">
        <v>93</v>
      </c>
      <c r="BK1021" s="6" t="s">
        <v>94</v>
      </c>
      <c r="BL1021" s="6" t="s">
        <v>94</v>
      </c>
      <c r="BM1021" s="6" t="s">
        <v>691</v>
      </c>
      <c r="BN1021" s="6" t="s">
        <v>177</v>
      </c>
      <c r="BO1021" s="6" t="s">
        <v>78</v>
      </c>
      <c r="BP1021" s="6" t="s">
        <v>677</v>
      </c>
    </row>
    <row r="1022" spans="2:70" s="6" customFormat="1">
      <c r="B1022" s="6">
        <v>2710</v>
      </c>
      <c r="C1022" s="6" t="s">
        <v>3665</v>
      </c>
      <c r="D1022" s="6">
        <v>6</v>
      </c>
      <c r="E1022" s="6" t="s">
        <v>68</v>
      </c>
      <c r="F1022" s="6" t="s">
        <v>3666</v>
      </c>
      <c r="G1022" s="6" t="s">
        <v>3665</v>
      </c>
      <c r="H1022" s="6" t="s">
        <v>3667</v>
      </c>
      <c r="I1022" s="6">
        <v>2014</v>
      </c>
      <c r="J1022" s="6" t="s">
        <v>95</v>
      </c>
      <c r="AA1022" s="6" t="s">
        <v>844</v>
      </c>
      <c r="AC1022" s="6" t="s">
        <v>74</v>
      </c>
      <c r="AE1022" s="6" t="s">
        <v>87</v>
      </c>
      <c r="AF1022" s="6" t="s">
        <v>163</v>
      </c>
      <c r="AG1022" s="6" t="s">
        <v>101</v>
      </c>
      <c r="AI1022" s="6" t="s">
        <v>87</v>
      </c>
      <c r="AJ1022" s="6" t="s">
        <v>116</v>
      </c>
      <c r="AK1022" s="6" t="s">
        <v>156</v>
      </c>
      <c r="AL1022" s="6" t="s">
        <v>1043</v>
      </c>
      <c r="AN1022" s="6" t="s">
        <v>739</v>
      </c>
      <c r="AO1022" s="6" t="s">
        <v>84</v>
      </c>
      <c r="AP1022" s="6" t="s">
        <v>83</v>
      </c>
      <c r="AQ1022" s="6" t="s">
        <v>196</v>
      </c>
      <c r="AR1022" s="6" t="s">
        <v>130</v>
      </c>
      <c r="AS1022" s="6" t="s">
        <v>87</v>
      </c>
      <c r="AU1022" s="6" t="s">
        <v>88</v>
      </c>
      <c r="AV1022" s="6" t="s">
        <v>78</v>
      </c>
      <c r="AW1022" s="6" t="s">
        <v>158</v>
      </c>
      <c r="AX1022" s="6" t="s">
        <v>87</v>
      </c>
      <c r="AY1022" s="6" t="s">
        <v>107</v>
      </c>
      <c r="AZ1022" s="6" t="s">
        <v>170</v>
      </c>
      <c r="BA1022" s="6" t="s">
        <v>89</v>
      </c>
      <c r="BB1022" s="6" t="s">
        <v>773</v>
      </c>
      <c r="BC1022" s="6" t="s">
        <v>773</v>
      </c>
      <c r="BD1022" s="6" t="s">
        <v>137</v>
      </c>
      <c r="BE1022" s="6" t="s">
        <v>93</v>
      </c>
      <c r="BF1022" s="6" t="s">
        <v>93</v>
      </c>
      <c r="BG1022" s="6" t="s">
        <v>92</v>
      </c>
      <c r="BH1022" s="6" t="s">
        <v>92</v>
      </c>
      <c r="BI1022" s="6" t="s">
        <v>123</v>
      </c>
      <c r="BJ1022" s="6" t="s">
        <v>93</v>
      </c>
      <c r="BK1022" s="6" t="s">
        <v>138</v>
      </c>
      <c r="BL1022" s="6" t="s">
        <v>138</v>
      </c>
      <c r="BM1022" s="6" t="s">
        <v>691</v>
      </c>
      <c r="BN1022" s="6" t="s">
        <v>177</v>
      </c>
      <c r="BO1022" s="6" t="s">
        <v>78</v>
      </c>
      <c r="BP1022" s="6" t="s">
        <v>687</v>
      </c>
    </row>
    <row r="1023" spans="2:70" s="6" customFormat="1">
      <c r="B1023" s="6">
        <v>2712</v>
      </c>
      <c r="C1023" s="6" t="s">
        <v>3668</v>
      </c>
      <c r="D1023" s="6">
        <v>6</v>
      </c>
      <c r="E1023" s="6" t="s">
        <v>68</v>
      </c>
      <c r="F1023" s="6" t="s">
        <v>3669</v>
      </c>
      <c r="G1023" s="6" t="s">
        <v>3668</v>
      </c>
      <c r="H1023" s="6" t="s">
        <v>3670</v>
      </c>
      <c r="I1023" s="6">
        <v>2013</v>
      </c>
      <c r="J1023" s="6" t="s">
        <v>95</v>
      </c>
      <c r="AA1023" s="6" t="s">
        <v>391</v>
      </c>
      <c r="AC1023" s="6" t="s">
        <v>135</v>
      </c>
      <c r="AI1023" s="6" t="s">
        <v>88</v>
      </c>
      <c r="AO1023" s="6" t="s">
        <v>84</v>
      </c>
      <c r="AP1023" s="6" t="s">
        <v>104</v>
      </c>
      <c r="AQ1023" s="6" t="s">
        <v>118</v>
      </c>
      <c r="AR1023" s="6" t="s">
        <v>105</v>
      </c>
      <c r="AS1023" s="6" t="s">
        <v>87</v>
      </c>
      <c r="AU1023" s="6" t="s">
        <v>88</v>
      </c>
      <c r="AV1023" s="6" t="s">
        <v>78</v>
      </c>
      <c r="AW1023" s="6" t="s">
        <v>119</v>
      </c>
      <c r="AX1023" s="6" t="s">
        <v>87</v>
      </c>
      <c r="AY1023" s="6" t="s">
        <v>107</v>
      </c>
      <c r="AZ1023" s="6" t="s">
        <v>170</v>
      </c>
      <c r="BA1023" s="6" t="s">
        <v>89</v>
      </c>
      <c r="BB1023" s="6" t="s">
        <v>665</v>
      </c>
      <c r="BC1023" s="6" t="s">
        <v>658</v>
      </c>
      <c r="BD1023" s="6" t="s">
        <v>137</v>
      </c>
      <c r="BE1023" s="6" t="s">
        <v>93</v>
      </c>
      <c r="BF1023" s="6" t="s">
        <v>93</v>
      </c>
      <c r="BG1023" s="6" t="s">
        <v>93</v>
      </c>
      <c r="BH1023" s="6" t="s">
        <v>93</v>
      </c>
      <c r="BI1023" s="6" t="s">
        <v>93</v>
      </c>
      <c r="BJ1023" s="6" t="s">
        <v>92</v>
      </c>
      <c r="BK1023" s="6" t="s">
        <v>94</v>
      </c>
      <c r="BL1023" s="6" t="s">
        <v>94</v>
      </c>
      <c r="BM1023" s="6" t="s">
        <v>691</v>
      </c>
      <c r="BN1023" s="6" t="s">
        <v>208</v>
      </c>
      <c r="BO1023" s="6" t="s">
        <v>78</v>
      </c>
      <c r="BP1023" s="6" t="s">
        <v>687</v>
      </c>
    </row>
    <row r="1024" spans="2:70" s="6" customFormat="1">
      <c r="B1024" s="6">
        <v>2716</v>
      </c>
      <c r="C1024" s="6" t="s">
        <v>3671</v>
      </c>
      <c r="D1024" s="6">
        <v>6</v>
      </c>
      <c r="E1024" s="6" t="s">
        <v>68</v>
      </c>
      <c r="F1024" s="6" t="s">
        <v>3672</v>
      </c>
      <c r="G1024" s="6" t="s">
        <v>3671</v>
      </c>
      <c r="H1024" s="6" t="s">
        <v>3673</v>
      </c>
      <c r="I1024" s="6">
        <v>2013</v>
      </c>
      <c r="J1024" s="6" t="s">
        <v>95</v>
      </c>
      <c r="AA1024" s="6" t="s">
        <v>391</v>
      </c>
      <c r="AC1024" s="6" t="s">
        <v>74</v>
      </c>
      <c r="AE1024" s="6" t="s">
        <v>162</v>
      </c>
      <c r="AF1024" s="6" t="s">
        <v>175</v>
      </c>
      <c r="AG1024" s="6" t="s">
        <v>164</v>
      </c>
      <c r="AI1024" s="6" t="s">
        <v>87</v>
      </c>
      <c r="AJ1024" s="6" t="s">
        <v>149</v>
      </c>
      <c r="AK1024" s="6" t="s">
        <v>80</v>
      </c>
      <c r="AM1024" s="6" t="s">
        <v>81</v>
      </c>
      <c r="AN1024" s="6" t="s">
        <v>664</v>
      </c>
      <c r="AO1024" s="6" t="s">
        <v>128</v>
      </c>
      <c r="AP1024" s="6" t="s">
        <v>84</v>
      </c>
      <c r="AQ1024" s="6" t="s">
        <v>196</v>
      </c>
      <c r="AR1024" s="6" t="s">
        <v>86</v>
      </c>
      <c r="AS1024" s="6" t="s">
        <v>87</v>
      </c>
      <c r="AU1024" s="6" t="s">
        <v>88</v>
      </c>
      <c r="AV1024" s="6" t="s">
        <v>78</v>
      </c>
      <c r="AW1024" s="6" t="s">
        <v>119</v>
      </c>
      <c r="AX1024" s="6" t="s">
        <v>78</v>
      </c>
      <c r="AY1024" s="6" t="s">
        <v>107</v>
      </c>
      <c r="AZ1024" s="6" t="s">
        <v>170</v>
      </c>
      <c r="BA1024" s="6" t="s">
        <v>89</v>
      </c>
      <c r="BB1024" s="6" t="s">
        <v>665</v>
      </c>
      <c r="BC1024" s="6" t="s">
        <v>659</v>
      </c>
      <c r="BD1024" s="6" t="s">
        <v>137</v>
      </c>
      <c r="BE1024" s="6" t="s">
        <v>92</v>
      </c>
      <c r="BF1024" s="6" t="s">
        <v>123</v>
      </c>
      <c r="BG1024" s="6" t="s">
        <v>92</v>
      </c>
      <c r="BH1024" s="6" t="s">
        <v>92</v>
      </c>
      <c r="BI1024" s="6" t="s">
        <v>123</v>
      </c>
      <c r="BJ1024" s="6" t="s">
        <v>92</v>
      </c>
      <c r="BK1024" s="6" t="s">
        <v>94</v>
      </c>
      <c r="BL1024" s="6" t="s">
        <v>94</v>
      </c>
      <c r="BM1024" s="6" t="s">
        <v>691</v>
      </c>
      <c r="BN1024" s="6" t="s">
        <v>208</v>
      </c>
      <c r="BO1024" s="6" t="s">
        <v>78</v>
      </c>
      <c r="BP1024" s="6" t="s">
        <v>667</v>
      </c>
      <c r="BR1024" s="6" t="s">
        <v>3674</v>
      </c>
    </row>
    <row r="1025" spans="2:70" s="6" customFormat="1">
      <c r="B1025" s="6">
        <v>2719</v>
      </c>
      <c r="C1025" s="6" t="s">
        <v>3675</v>
      </c>
      <c r="D1025" s="6">
        <v>6</v>
      </c>
      <c r="E1025" s="6" t="s">
        <v>68</v>
      </c>
      <c r="F1025" s="6" t="s">
        <v>3676</v>
      </c>
      <c r="G1025" s="6" t="s">
        <v>3675</v>
      </c>
      <c r="H1025" s="6" t="s">
        <v>3677</v>
      </c>
      <c r="I1025" s="6">
        <v>2012</v>
      </c>
      <c r="J1025" s="6" t="s">
        <v>95</v>
      </c>
      <c r="AA1025" s="6" t="s">
        <v>391</v>
      </c>
      <c r="AC1025" s="6" t="s">
        <v>135</v>
      </c>
      <c r="AI1025" s="6" t="s">
        <v>88</v>
      </c>
      <c r="AO1025" s="6" t="s">
        <v>102</v>
      </c>
      <c r="AP1025" s="6" t="s">
        <v>83</v>
      </c>
      <c r="AQ1025" s="6" t="s">
        <v>118</v>
      </c>
      <c r="AR1025" s="6" t="s">
        <v>105</v>
      </c>
      <c r="AS1025" s="6" t="s">
        <v>87</v>
      </c>
      <c r="AU1025" s="6" t="s">
        <v>88</v>
      </c>
      <c r="AV1025" s="6" t="s">
        <v>78</v>
      </c>
      <c r="AW1025" s="6" t="s">
        <v>158</v>
      </c>
      <c r="AX1025" s="6" t="s">
        <v>87</v>
      </c>
      <c r="AY1025" s="6" t="s">
        <v>107</v>
      </c>
      <c r="AZ1025" s="6" t="s">
        <v>170</v>
      </c>
      <c r="BA1025" s="6" t="s">
        <v>89</v>
      </c>
      <c r="BB1025" s="6" t="s">
        <v>230</v>
      </c>
      <c r="BC1025" s="6" t="s">
        <v>230</v>
      </c>
      <c r="BD1025" s="6" t="s">
        <v>137</v>
      </c>
      <c r="BE1025" s="6" t="s">
        <v>93</v>
      </c>
      <c r="BF1025" s="6" t="s">
        <v>92</v>
      </c>
      <c r="BG1025" s="6" t="s">
        <v>93</v>
      </c>
      <c r="BH1025" s="6" t="s">
        <v>93</v>
      </c>
      <c r="BI1025" s="6" t="s">
        <v>93</v>
      </c>
      <c r="BJ1025" s="6" t="s">
        <v>92</v>
      </c>
      <c r="BK1025" s="6" t="s">
        <v>138</v>
      </c>
      <c r="BL1025" s="6" t="s">
        <v>138</v>
      </c>
      <c r="BM1025" s="6" t="s">
        <v>691</v>
      </c>
      <c r="BN1025" s="6" t="s">
        <v>125</v>
      </c>
      <c r="BO1025" s="6" t="s">
        <v>87</v>
      </c>
    </row>
    <row r="1026" spans="2:70" s="6" customFormat="1">
      <c r="B1026" s="6">
        <v>2721</v>
      </c>
      <c r="C1026" s="6" t="s">
        <v>3678</v>
      </c>
      <c r="D1026" s="6">
        <v>6</v>
      </c>
      <c r="E1026" s="6" t="s">
        <v>68</v>
      </c>
      <c r="F1026" s="6" t="s">
        <v>3679</v>
      </c>
      <c r="G1026" s="6" t="s">
        <v>3678</v>
      </c>
      <c r="H1026" s="6" t="s">
        <v>3680</v>
      </c>
      <c r="I1026" s="6">
        <v>2013</v>
      </c>
      <c r="J1026" s="6" t="s">
        <v>95</v>
      </c>
      <c r="AA1026" s="6" t="s">
        <v>391</v>
      </c>
      <c r="AC1026" s="6" t="s">
        <v>74</v>
      </c>
      <c r="AE1026" s="6" t="s">
        <v>87</v>
      </c>
      <c r="AF1026" s="6" t="s">
        <v>100</v>
      </c>
      <c r="AG1026" s="6" t="s">
        <v>101</v>
      </c>
      <c r="AI1026" s="6" t="s">
        <v>87</v>
      </c>
      <c r="AJ1026" s="6" t="s">
        <v>102</v>
      </c>
      <c r="AK1026" s="6" t="s">
        <v>80</v>
      </c>
      <c r="AN1026" s="6" t="s">
        <v>718</v>
      </c>
      <c r="AO1026" s="6" t="s">
        <v>84</v>
      </c>
      <c r="AP1026" s="6" t="s">
        <v>83</v>
      </c>
      <c r="AQ1026" s="6" t="s">
        <v>85</v>
      </c>
      <c r="AR1026" s="6" t="s">
        <v>169</v>
      </c>
      <c r="AS1026" s="6" t="s">
        <v>87</v>
      </c>
      <c r="AU1026" s="6" t="s">
        <v>88</v>
      </c>
      <c r="AV1026" s="6" t="s">
        <v>78</v>
      </c>
      <c r="AW1026" s="6" t="s">
        <v>106</v>
      </c>
      <c r="AX1026" s="6" t="s">
        <v>87</v>
      </c>
      <c r="AY1026" s="6" t="s">
        <v>107</v>
      </c>
      <c r="AZ1026" s="6" t="s">
        <v>170</v>
      </c>
      <c r="BA1026" s="6" t="s">
        <v>89</v>
      </c>
      <c r="BB1026" s="6" t="s">
        <v>230</v>
      </c>
      <c r="BC1026" s="6" t="s">
        <v>230</v>
      </c>
      <c r="BD1026" s="6" t="s">
        <v>137</v>
      </c>
      <c r="BE1026" s="6" t="s">
        <v>93</v>
      </c>
      <c r="BF1026" s="6" t="s">
        <v>93</v>
      </c>
      <c r="BG1026" s="6" t="s">
        <v>93</v>
      </c>
      <c r="BH1026" s="6" t="s">
        <v>93</v>
      </c>
      <c r="BI1026" s="6" t="s">
        <v>93</v>
      </c>
      <c r="BJ1026" s="6" t="s">
        <v>93</v>
      </c>
      <c r="BK1026" s="6" t="s">
        <v>138</v>
      </c>
      <c r="BL1026" s="6" t="s">
        <v>138</v>
      </c>
      <c r="BM1026" s="6" t="s">
        <v>691</v>
      </c>
      <c r="BN1026" s="6" t="s">
        <v>177</v>
      </c>
      <c r="BO1026" s="6" t="s">
        <v>78</v>
      </c>
      <c r="BP1026" s="6" t="s">
        <v>687</v>
      </c>
    </row>
    <row r="1027" spans="2:70" s="6" customFormat="1">
      <c r="B1027" s="6">
        <v>2733</v>
      </c>
      <c r="C1027" s="6" t="s">
        <v>3719</v>
      </c>
      <c r="D1027" s="6">
        <v>6</v>
      </c>
      <c r="E1027" s="6" t="s">
        <v>68</v>
      </c>
      <c r="F1027" s="6" t="s">
        <v>3720</v>
      </c>
      <c r="G1027" s="6" t="s">
        <v>3719</v>
      </c>
      <c r="H1027" s="6" t="s">
        <v>3721</v>
      </c>
      <c r="I1027" s="6">
        <v>2014</v>
      </c>
      <c r="J1027" s="6" t="s">
        <v>126</v>
      </c>
      <c r="P1027" s="6" t="s">
        <v>569</v>
      </c>
      <c r="AC1027" s="6" t="s">
        <v>74</v>
      </c>
      <c r="AE1027" s="6" t="s">
        <v>162</v>
      </c>
      <c r="AF1027" s="6" t="s">
        <v>175</v>
      </c>
      <c r="AG1027" s="6" t="s">
        <v>164</v>
      </c>
      <c r="AI1027" s="6" t="s">
        <v>78</v>
      </c>
      <c r="AJ1027" s="6" t="s">
        <v>309</v>
      </c>
      <c r="AK1027" s="6" t="s">
        <v>80</v>
      </c>
      <c r="AM1027" s="6" t="s">
        <v>81</v>
      </c>
      <c r="AN1027" s="6" t="s">
        <v>657</v>
      </c>
      <c r="AO1027" s="6" t="s">
        <v>83</v>
      </c>
      <c r="AP1027" s="6" t="s">
        <v>83</v>
      </c>
      <c r="AQ1027" s="6" t="s">
        <v>196</v>
      </c>
      <c r="AR1027" s="6" t="s">
        <v>105</v>
      </c>
      <c r="AS1027" s="6" t="s">
        <v>87</v>
      </c>
      <c r="AU1027" s="6" t="s">
        <v>88</v>
      </c>
      <c r="AV1027" s="6" t="s">
        <v>78</v>
      </c>
      <c r="AW1027" s="6" t="s">
        <v>158</v>
      </c>
      <c r="AX1027" s="6" t="s">
        <v>78</v>
      </c>
      <c r="AY1027" s="6" t="s">
        <v>107</v>
      </c>
      <c r="AZ1027" s="6" t="s">
        <v>89</v>
      </c>
      <c r="BA1027" s="6" t="s">
        <v>170</v>
      </c>
      <c r="BB1027" s="6" t="s">
        <v>658</v>
      </c>
      <c r="BC1027" s="6" t="s">
        <v>658</v>
      </c>
      <c r="BD1027" s="6" t="s">
        <v>144</v>
      </c>
      <c r="BE1027" s="6" t="s">
        <v>93</v>
      </c>
      <c r="BF1027" s="6" t="s">
        <v>93</v>
      </c>
      <c r="BG1027" s="6" t="s">
        <v>93</v>
      </c>
      <c r="BH1027" s="6" t="s">
        <v>93</v>
      </c>
      <c r="BI1027" s="6" t="s">
        <v>93</v>
      </c>
      <c r="BJ1027" s="6" t="s">
        <v>93</v>
      </c>
      <c r="BK1027" s="6" t="s">
        <v>138</v>
      </c>
      <c r="BL1027" s="6" t="s">
        <v>138</v>
      </c>
      <c r="BM1027" s="6" t="s">
        <v>691</v>
      </c>
      <c r="BN1027" s="6" t="s">
        <v>139</v>
      </c>
      <c r="BO1027" s="6" t="s">
        <v>78</v>
      </c>
      <c r="BP1027" s="6" t="s">
        <v>687</v>
      </c>
      <c r="BR1027" s="6" t="s">
        <v>3722</v>
      </c>
    </row>
    <row r="1028" spans="2:70" s="6" customFormat="1">
      <c r="B1028" s="6">
        <v>2746</v>
      </c>
      <c r="C1028" s="6" t="s">
        <v>3723</v>
      </c>
      <c r="D1028" s="6">
        <v>6</v>
      </c>
      <c r="E1028" s="6" t="s">
        <v>68</v>
      </c>
      <c r="F1028" s="6" t="s">
        <v>3724</v>
      </c>
      <c r="G1028" s="6" t="s">
        <v>3725</v>
      </c>
      <c r="H1028" s="6" t="s">
        <v>3726</v>
      </c>
      <c r="I1028" s="6">
        <v>2012</v>
      </c>
      <c r="J1028" s="6" t="s">
        <v>95</v>
      </c>
      <c r="AA1028" s="6" t="s">
        <v>684</v>
      </c>
      <c r="AC1028" s="6" t="s">
        <v>74</v>
      </c>
      <c r="AE1028" s="6" t="s">
        <v>87</v>
      </c>
      <c r="AF1028" s="6" t="s">
        <v>100</v>
      </c>
      <c r="AG1028" s="6" t="s">
        <v>115</v>
      </c>
      <c r="AI1028" s="6" t="s">
        <v>78</v>
      </c>
      <c r="AJ1028" s="6" t="s">
        <v>149</v>
      </c>
      <c r="AK1028" s="6" t="s">
        <v>103</v>
      </c>
      <c r="AN1028" s="6" t="s">
        <v>705</v>
      </c>
      <c r="AO1028" s="6" t="s">
        <v>83</v>
      </c>
      <c r="AP1028" s="6" t="s">
        <v>104</v>
      </c>
      <c r="AQ1028" s="6" t="s">
        <v>85</v>
      </c>
      <c r="AR1028" s="6" t="s">
        <v>130</v>
      </c>
      <c r="AS1028" s="6" t="s">
        <v>87</v>
      </c>
      <c r="AU1028" s="6" t="s">
        <v>88</v>
      </c>
      <c r="AV1028" s="6" t="s">
        <v>78</v>
      </c>
      <c r="AW1028" s="6" t="s">
        <v>106</v>
      </c>
      <c r="AX1028" s="6" t="s">
        <v>87</v>
      </c>
      <c r="AY1028" s="6" t="s">
        <v>159</v>
      </c>
      <c r="AZ1028" s="6" t="s">
        <v>89</v>
      </c>
      <c r="BA1028" s="6" t="s">
        <v>89</v>
      </c>
      <c r="BB1028" s="6" t="s">
        <v>659</v>
      </c>
      <c r="BC1028" s="6" t="s">
        <v>659</v>
      </c>
      <c r="BD1028" s="6" t="s">
        <v>91</v>
      </c>
      <c r="BE1028" s="6" t="s">
        <v>93</v>
      </c>
      <c r="BF1028" s="6" t="s">
        <v>93</v>
      </c>
      <c r="BG1028" s="6" t="s">
        <v>93</v>
      </c>
      <c r="BH1028" s="6" t="s">
        <v>93</v>
      </c>
      <c r="BI1028" s="6" t="s">
        <v>93</v>
      </c>
      <c r="BJ1028" s="6" t="s">
        <v>93</v>
      </c>
      <c r="BK1028" s="6" t="s">
        <v>94</v>
      </c>
      <c r="BL1028" s="6" t="s">
        <v>94</v>
      </c>
      <c r="BM1028" s="6" t="s">
        <v>691</v>
      </c>
      <c r="BN1028" s="6" t="s">
        <v>125</v>
      </c>
      <c r="BO1028" s="6" t="s">
        <v>78</v>
      </c>
      <c r="BP1028" s="6" t="s">
        <v>677</v>
      </c>
      <c r="BR1028" s="6" t="s">
        <v>3727</v>
      </c>
    </row>
    <row r="1029" spans="2:70" s="6" customFormat="1">
      <c r="B1029" s="6">
        <v>2749</v>
      </c>
      <c r="C1029" s="6" t="s">
        <v>3728</v>
      </c>
      <c r="D1029" s="6">
        <v>6</v>
      </c>
      <c r="E1029" s="6" t="s">
        <v>68</v>
      </c>
      <c r="F1029" s="6" t="s">
        <v>3729</v>
      </c>
      <c r="G1029" s="6" t="s">
        <v>3728</v>
      </c>
      <c r="H1029" s="6" t="s">
        <v>3730</v>
      </c>
      <c r="I1029" s="6">
        <v>2015</v>
      </c>
      <c r="J1029" s="6" t="s">
        <v>95</v>
      </c>
      <c r="AA1029" s="6" t="s">
        <v>391</v>
      </c>
      <c r="AC1029" s="6" t="s">
        <v>148</v>
      </c>
      <c r="AE1029" s="6" t="s">
        <v>162</v>
      </c>
      <c r="AF1029" s="6" t="s">
        <v>175</v>
      </c>
      <c r="AG1029" s="6" t="s">
        <v>164</v>
      </c>
      <c r="AI1029" s="6" t="s">
        <v>78</v>
      </c>
      <c r="AJ1029" s="6" t="s">
        <v>149</v>
      </c>
      <c r="AK1029" s="6" t="s">
        <v>80</v>
      </c>
      <c r="AM1029" s="6" t="s">
        <v>81</v>
      </c>
      <c r="AN1029" s="6" t="s">
        <v>739</v>
      </c>
      <c r="AO1029" s="6" t="s">
        <v>83</v>
      </c>
      <c r="AP1029" s="6" t="s">
        <v>84</v>
      </c>
      <c r="AQ1029" s="6" t="s">
        <v>196</v>
      </c>
      <c r="AR1029" s="6" t="s">
        <v>169</v>
      </c>
      <c r="AS1029" s="6" t="s">
        <v>87</v>
      </c>
      <c r="AU1029" s="6" t="s">
        <v>88</v>
      </c>
      <c r="AV1029" s="6" t="s">
        <v>87</v>
      </c>
      <c r="AX1029" s="6" t="s">
        <v>88</v>
      </c>
      <c r="AZ1029" s="6" t="s">
        <v>89</v>
      </c>
      <c r="BA1029" s="6" t="s">
        <v>89</v>
      </c>
      <c r="BB1029" s="6" t="s">
        <v>698</v>
      </c>
      <c r="BC1029" s="6" t="s">
        <v>698</v>
      </c>
      <c r="BD1029" s="6" t="s">
        <v>91</v>
      </c>
      <c r="BE1029" s="6" t="s">
        <v>93</v>
      </c>
      <c r="BF1029" s="6" t="s">
        <v>93</v>
      </c>
      <c r="BG1029" s="6" t="s">
        <v>93</v>
      </c>
      <c r="BH1029" s="6" t="s">
        <v>93</v>
      </c>
      <c r="BI1029" s="6" t="s">
        <v>93</v>
      </c>
      <c r="BJ1029" s="6" t="s">
        <v>93</v>
      </c>
      <c r="BK1029" s="6" t="s">
        <v>138</v>
      </c>
      <c r="BL1029" s="6" t="s">
        <v>138</v>
      </c>
      <c r="BM1029" s="6" t="s">
        <v>109</v>
      </c>
      <c r="BN1029" s="6" t="s">
        <v>125</v>
      </c>
      <c r="BO1029" s="6" t="s">
        <v>78</v>
      </c>
      <c r="BP1029" s="6" t="s">
        <v>677</v>
      </c>
    </row>
    <row r="1030" spans="2:70" s="6" customFormat="1">
      <c r="B1030" s="6">
        <v>2750</v>
      </c>
      <c r="C1030" s="6" t="s">
        <v>3731</v>
      </c>
      <c r="D1030" s="6">
        <v>6</v>
      </c>
      <c r="E1030" s="6" t="s">
        <v>68</v>
      </c>
      <c r="F1030" s="6" t="s">
        <v>3732</v>
      </c>
      <c r="G1030" s="6" t="s">
        <v>3731</v>
      </c>
      <c r="H1030" s="6" t="s">
        <v>3733</v>
      </c>
      <c r="I1030" s="6">
        <v>2013</v>
      </c>
      <c r="J1030" s="6" t="s">
        <v>126</v>
      </c>
      <c r="P1030" s="6" t="s">
        <v>99</v>
      </c>
      <c r="AC1030" s="6" t="s">
        <v>74</v>
      </c>
      <c r="AE1030" s="6" t="s">
        <v>162</v>
      </c>
      <c r="AF1030" s="6" t="s">
        <v>163</v>
      </c>
      <c r="AG1030" s="6" t="s">
        <v>101</v>
      </c>
      <c r="AI1030" s="6" t="s">
        <v>87</v>
      </c>
      <c r="AJ1030" s="6" t="s">
        <v>165</v>
      </c>
      <c r="AK1030" s="6" t="s">
        <v>103</v>
      </c>
      <c r="AM1030" s="6" t="s">
        <v>81</v>
      </c>
      <c r="AN1030" s="6" t="s">
        <v>739</v>
      </c>
      <c r="AO1030" s="6" t="s">
        <v>104</v>
      </c>
      <c r="AP1030" s="6" t="s">
        <v>104</v>
      </c>
      <c r="AQ1030" s="6" t="s">
        <v>196</v>
      </c>
      <c r="AR1030" s="6" t="s">
        <v>169</v>
      </c>
      <c r="AS1030" s="6" t="s">
        <v>87</v>
      </c>
      <c r="AU1030" s="6" t="s">
        <v>88</v>
      </c>
      <c r="AV1030" s="6" t="s">
        <v>78</v>
      </c>
      <c r="AW1030" s="6" t="s">
        <v>119</v>
      </c>
      <c r="AX1030" s="6" t="s">
        <v>87</v>
      </c>
      <c r="AY1030" s="6" t="s">
        <v>107</v>
      </c>
      <c r="AZ1030" s="6" t="s">
        <v>89</v>
      </c>
      <c r="BA1030" s="6" t="s">
        <v>89</v>
      </c>
      <c r="BB1030" s="6" t="s">
        <v>658</v>
      </c>
      <c r="BC1030" s="6" t="s">
        <v>658</v>
      </c>
      <c r="BD1030" s="6" t="s">
        <v>91</v>
      </c>
      <c r="BE1030" s="6" t="s">
        <v>93</v>
      </c>
      <c r="BF1030" s="6" t="s">
        <v>93</v>
      </c>
      <c r="BG1030" s="6" t="s">
        <v>92</v>
      </c>
      <c r="BH1030" s="6" t="s">
        <v>93</v>
      </c>
      <c r="BI1030" s="6" t="s">
        <v>123</v>
      </c>
      <c r="BJ1030" s="6" t="s">
        <v>93</v>
      </c>
      <c r="BK1030" s="6" t="s">
        <v>138</v>
      </c>
      <c r="BL1030" s="6" t="s">
        <v>138</v>
      </c>
      <c r="BM1030" s="6" t="s">
        <v>691</v>
      </c>
      <c r="BN1030" s="6" t="s">
        <v>125</v>
      </c>
      <c r="BO1030" s="6" t="s">
        <v>78</v>
      </c>
      <c r="BP1030" s="6" t="s">
        <v>677</v>
      </c>
    </row>
    <row r="1031" spans="2:70" s="6" customFormat="1">
      <c r="B1031" s="6">
        <v>2752</v>
      </c>
      <c r="C1031" s="6" t="s">
        <v>3734</v>
      </c>
      <c r="D1031" s="6">
        <v>6</v>
      </c>
      <c r="E1031" s="6" t="s">
        <v>68</v>
      </c>
      <c r="F1031" s="6" t="s">
        <v>3735</v>
      </c>
      <c r="G1031" s="6" t="s">
        <v>3734</v>
      </c>
      <c r="H1031" s="6" t="s">
        <v>3736</v>
      </c>
      <c r="I1031" s="6">
        <v>2013</v>
      </c>
      <c r="J1031" s="6" t="s">
        <v>154</v>
      </c>
      <c r="Y1031" s="6" t="s">
        <v>155</v>
      </c>
      <c r="AC1031" s="6" t="s">
        <v>74</v>
      </c>
      <c r="AE1031" s="6" t="s">
        <v>87</v>
      </c>
      <c r="AF1031" s="6" t="s">
        <v>76</v>
      </c>
      <c r="AG1031" s="6" t="s">
        <v>164</v>
      </c>
      <c r="AI1031" s="6" t="s">
        <v>87</v>
      </c>
      <c r="AJ1031" s="6" t="s">
        <v>116</v>
      </c>
      <c r="AK1031" s="6" t="s">
        <v>272</v>
      </c>
      <c r="AN1031" s="6" t="s">
        <v>664</v>
      </c>
      <c r="AO1031" s="6" t="s">
        <v>83</v>
      </c>
      <c r="AP1031" s="6" t="s">
        <v>83</v>
      </c>
      <c r="AQ1031" s="6" t="s">
        <v>85</v>
      </c>
      <c r="AR1031" s="6" t="s">
        <v>130</v>
      </c>
      <c r="AS1031" s="6" t="s">
        <v>87</v>
      </c>
      <c r="AU1031" s="6" t="s">
        <v>88</v>
      </c>
      <c r="AV1031" s="6" t="s">
        <v>78</v>
      </c>
      <c r="AW1031" s="6" t="s">
        <v>119</v>
      </c>
      <c r="AX1031" s="6" t="s">
        <v>87</v>
      </c>
      <c r="AY1031" s="6" t="s">
        <v>159</v>
      </c>
      <c r="AZ1031" s="6" t="s">
        <v>185</v>
      </c>
      <c r="BA1031" s="6" t="s">
        <v>89</v>
      </c>
      <c r="BB1031" s="6" t="s">
        <v>773</v>
      </c>
      <c r="BC1031" s="6" t="s">
        <v>698</v>
      </c>
      <c r="BD1031" s="6" t="s">
        <v>137</v>
      </c>
      <c r="BE1031" s="6" t="s">
        <v>92</v>
      </c>
      <c r="BF1031" s="6" t="s">
        <v>93</v>
      </c>
      <c r="BG1031" s="6" t="s">
        <v>93</v>
      </c>
      <c r="BH1031" s="6" t="s">
        <v>93</v>
      </c>
      <c r="BI1031" s="6" t="s">
        <v>93</v>
      </c>
      <c r="BJ1031" s="6" t="s">
        <v>93</v>
      </c>
      <c r="BK1031" s="6" t="s">
        <v>138</v>
      </c>
      <c r="BL1031" s="6" t="s">
        <v>138</v>
      </c>
      <c r="BM1031" s="6" t="s">
        <v>691</v>
      </c>
      <c r="BN1031" s="6" t="s">
        <v>125</v>
      </c>
      <c r="BO1031" s="6" t="s">
        <v>78</v>
      </c>
      <c r="BP1031" s="6" t="s">
        <v>687</v>
      </c>
    </row>
    <row r="1032" spans="2:70" s="6" customFormat="1">
      <c r="B1032" s="6">
        <v>2754</v>
      </c>
      <c r="C1032" s="6" t="s">
        <v>3737</v>
      </c>
      <c r="D1032" s="6">
        <v>6</v>
      </c>
      <c r="E1032" s="6" t="s">
        <v>68</v>
      </c>
      <c r="F1032" s="6" t="s">
        <v>3738</v>
      </c>
      <c r="G1032" s="6" t="s">
        <v>3737</v>
      </c>
      <c r="H1032" s="6" t="s">
        <v>3739</v>
      </c>
      <c r="I1032" s="6">
        <v>2011</v>
      </c>
      <c r="J1032" s="6" t="s">
        <v>126</v>
      </c>
      <c r="P1032" s="6" t="s">
        <v>99</v>
      </c>
      <c r="AC1032" s="6" t="s">
        <v>74</v>
      </c>
      <c r="AE1032" s="6" t="s">
        <v>162</v>
      </c>
      <c r="AF1032" s="6" t="s">
        <v>175</v>
      </c>
      <c r="AG1032" s="6" t="s">
        <v>164</v>
      </c>
      <c r="AI1032" s="6" t="s">
        <v>78</v>
      </c>
      <c r="AJ1032" s="6" t="s">
        <v>79</v>
      </c>
      <c r="AK1032" s="6" t="s">
        <v>103</v>
      </c>
      <c r="AM1032" s="6" t="s">
        <v>81</v>
      </c>
      <c r="AN1032" s="6" t="s">
        <v>657</v>
      </c>
      <c r="AO1032" s="6" t="s">
        <v>84</v>
      </c>
      <c r="AP1032" s="6" t="s">
        <v>104</v>
      </c>
      <c r="AQ1032" s="6" t="s">
        <v>85</v>
      </c>
      <c r="AR1032" s="6" t="s">
        <v>86</v>
      </c>
      <c r="AS1032" s="6" t="s">
        <v>87</v>
      </c>
      <c r="AU1032" s="6" t="s">
        <v>88</v>
      </c>
      <c r="AV1032" s="6" t="s">
        <v>78</v>
      </c>
      <c r="AW1032" s="6" t="s">
        <v>106</v>
      </c>
      <c r="AX1032" s="6" t="s">
        <v>87</v>
      </c>
      <c r="AY1032" s="6" t="s">
        <v>107</v>
      </c>
      <c r="AZ1032" s="6" t="s">
        <v>183</v>
      </c>
      <c r="BA1032" s="6" t="s">
        <v>183</v>
      </c>
      <c r="BB1032" s="6" t="s">
        <v>230</v>
      </c>
      <c r="BC1032" s="6" t="s">
        <v>659</v>
      </c>
      <c r="BD1032" s="6" t="s">
        <v>144</v>
      </c>
      <c r="BE1032" s="6" t="s">
        <v>92</v>
      </c>
      <c r="BF1032" s="6" t="s">
        <v>92</v>
      </c>
      <c r="BG1032" s="6" t="s">
        <v>92</v>
      </c>
      <c r="BH1032" s="6" t="s">
        <v>92</v>
      </c>
      <c r="BI1032" s="6" t="s">
        <v>92</v>
      </c>
      <c r="BJ1032" s="6" t="s">
        <v>92</v>
      </c>
      <c r="BK1032" s="6" t="s">
        <v>94</v>
      </c>
      <c r="BL1032" s="6" t="s">
        <v>94</v>
      </c>
      <c r="BM1032" s="6" t="s">
        <v>691</v>
      </c>
      <c r="BN1032" s="6" t="s">
        <v>177</v>
      </c>
      <c r="BO1032" s="6" t="s">
        <v>78</v>
      </c>
      <c r="BP1032" s="6" t="s">
        <v>677</v>
      </c>
    </row>
    <row r="1033" spans="2:70" s="6" customFormat="1">
      <c r="B1033" s="6">
        <v>2755</v>
      </c>
      <c r="C1033" s="6" t="s">
        <v>3740</v>
      </c>
      <c r="D1033" s="6">
        <v>6</v>
      </c>
      <c r="E1033" s="6" t="s">
        <v>68</v>
      </c>
      <c r="F1033" s="6" t="s">
        <v>3741</v>
      </c>
      <c r="G1033" s="6" t="s">
        <v>3740</v>
      </c>
      <c r="H1033" s="6" t="s">
        <v>3742</v>
      </c>
      <c r="I1033" s="6">
        <v>2014</v>
      </c>
      <c r="J1033" s="6" t="s">
        <v>126</v>
      </c>
      <c r="P1033" s="6" t="s">
        <v>99</v>
      </c>
      <c r="AC1033" s="6" t="s">
        <v>127</v>
      </c>
      <c r="AI1033" s="6" t="s">
        <v>88</v>
      </c>
      <c r="AO1033" s="6" t="s">
        <v>83</v>
      </c>
      <c r="AP1033" s="6" t="s">
        <v>104</v>
      </c>
      <c r="AQ1033" s="6" t="s">
        <v>118</v>
      </c>
      <c r="AR1033" s="6" t="s">
        <v>130</v>
      </c>
      <c r="AS1033" s="6" t="s">
        <v>87</v>
      </c>
      <c r="AU1033" s="6" t="s">
        <v>88</v>
      </c>
      <c r="AV1033" s="6" t="s">
        <v>87</v>
      </c>
      <c r="AX1033" s="6" t="s">
        <v>88</v>
      </c>
      <c r="AZ1033" s="6" t="s">
        <v>89</v>
      </c>
      <c r="BA1033" s="6" t="s">
        <v>89</v>
      </c>
      <c r="BB1033" s="6" t="s">
        <v>659</v>
      </c>
      <c r="BC1033" s="6" t="s">
        <v>659</v>
      </c>
      <c r="BD1033" s="6" t="s">
        <v>144</v>
      </c>
      <c r="BE1033" s="6" t="s">
        <v>92</v>
      </c>
      <c r="BF1033" s="6" t="s">
        <v>123</v>
      </c>
      <c r="BG1033" s="6" t="s">
        <v>92</v>
      </c>
      <c r="BH1033" s="6" t="s">
        <v>92</v>
      </c>
      <c r="BI1033" s="6" t="s">
        <v>92</v>
      </c>
      <c r="BJ1033" s="6" t="s">
        <v>93</v>
      </c>
      <c r="BK1033" s="6" t="s">
        <v>94</v>
      </c>
      <c r="BL1033" s="6" t="s">
        <v>94</v>
      </c>
      <c r="BM1033" s="6" t="s">
        <v>109</v>
      </c>
      <c r="BN1033" s="6" t="s">
        <v>192</v>
      </c>
      <c r="BO1033" s="6" t="s">
        <v>78</v>
      </c>
      <c r="BP1033" s="6" t="s">
        <v>667</v>
      </c>
      <c r="BR1033" s="6" t="s">
        <v>3743</v>
      </c>
    </row>
    <row r="1034" spans="2:70" s="6" customFormat="1">
      <c r="B1034" s="6">
        <v>2761</v>
      </c>
      <c r="C1034" s="6" t="s">
        <v>3744</v>
      </c>
      <c r="D1034" s="6">
        <v>6</v>
      </c>
      <c r="E1034" s="6" t="s">
        <v>68</v>
      </c>
      <c r="F1034" s="6" t="s">
        <v>3745</v>
      </c>
      <c r="G1034" s="6" t="s">
        <v>3744</v>
      </c>
      <c r="H1034" s="6" t="s">
        <v>3746</v>
      </c>
      <c r="I1034" s="6">
        <v>1976</v>
      </c>
      <c r="J1034" s="6" t="s">
        <v>95</v>
      </c>
      <c r="AA1034" s="6" t="s">
        <v>227</v>
      </c>
      <c r="AC1034" s="6" t="s">
        <v>148</v>
      </c>
      <c r="AE1034" s="6" t="s">
        <v>87</v>
      </c>
      <c r="AF1034" s="6" t="s">
        <v>76</v>
      </c>
      <c r="AG1034" s="6" t="s">
        <v>77</v>
      </c>
      <c r="AI1034" s="6" t="s">
        <v>87</v>
      </c>
      <c r="AJ1034" s="6" t="s">
        <v>116</v>
      </c>
      <c r="AK1034" s="6" t="s">
        <v>103</v>
      </c>
      <c r="AN1034" s="6" t="s">
        <v>657</v>
      </c>
      <c r="AO1034" s="6" t="s">
        <v>83</v>
      </c>
      <c r="AP1034" s="6" t="s">
        <v>84</v>
      </c>
      <c r="AQ1034" s="6" t="s">
        <v>102</v>
      </c>
      <c r="AR1034" s="6" t="s">
        <v>105</v>
      </c>
      <c r="AS1034" s="6" t="s">
        <v>87</v>
      </c>
      <c r="AU1034" s="6" t="s">
        <v>88</v>
      </c>
      <c r="AV1034" s="6" t="s">
        <v>78</v>
      </c>
      <c r="AW1034" s="6" t="s">
        <v>158</v>
      </c>
      <c r="AX1034" s="6" t="s">
        <v>87</v>
      </c>
      <c r="AY1034" s="6" t="s">
        <v>107</v>
      </c>
      <c r="AZ1034" s="6" t="s">
        <v>89</v>
      </c>
      <c r="BA1034" s="6" t="s">
        <v>89</v>
      </c>
      <c r="BB1034" s="6" t="s">
        <v>658</v>
      </c>
      <c r="BC1034" s="6" t="s">
        <v>658</v>
      </c>
      <c r="BD1034" s="6" t="s">
        <v>137</v>
      </c>
      <c r="BE1034" s="6" t="s">
        <v>93</v>
      </c>
      <c r="BF1034" s="6" t="s">
        <v>93</v>
      </c>
      <c r="BG1034" s="6" t="s">
        <v>93</v>
      </c>
      <c r="BH1034" s="6" t="s">
        <v>92</v>
      </c>
      <c r="BI1034" s="6" t="s">
        <v>92</v>
      </c>
      <c r="BJ1034" s="6" t="s">
        <v>92</v>
      </c>
      <c r="BK1034" s="6" t="s">
        <v>94</v>
      </c>
      <c r="BL1034" s="6" t="s">
        <v>94</v>
      </c>
      <c r="BM1034" s="6" t="s">
        <v>672</v>
      </c>
      <c r="BN1034" s="6" t="s">
        <v>139</v>
      </c>
      <c r="BO1034" s="6" t="s">
        <v>78</v>
      </c>
      <c r="BP1034" s="6" t="s">
        <v>156</v>
      </c>
      <c r="BQ1034" s="6" t="s">
        <v>3747</v>
      </c>
    </row>
    <row r="1035" spans="2:70" s="6" customFormat="1">
      <c r="B1035" s="6">
        <v>2767</v>
      </c>
      <c r="C1035" s="6" t="s">
        <v>3748</v>
      </c>
      <c r="D1035" s="6">
        <v>6</v>
      </c>
      <c r="E1035" s="6" t="s">
        <v>68</v>
      </c>
      <c r="F1035" s="6" t="s">
        <v>3749</v>
      </c>
      <c r="G1035" s="6" t="s">
        <v>3748</v>
      </c>
      <c r="H1035" s="6" t="s">
        <v>3750</v>
      </c>
      <c r="I1035" s="6">
        <v>1996</v>
      </c>
      <c r="J1035" s="6" t="s">
        <v>95</v>
      </c>
      <c r="AA1035" s="6" t="s">
        <v>227</v>
      </c>
      <c r="AC1035" s="6" t="s">
        <v>135</v>
      </c>
      <c r="AI1035" s="6" t="s">
        <v>88</v>
      </c>
      <c r="AO1035" s="6" t="s">
        <v>83</v>
      </c>
      <c r="AP1035" s="6" t="s">
        <v>83</v>
      </c>
      <c r="AQ1035" s="6" t="s">
        <v>85</v>
      </c>
      <c r="AR1035" s="6" t="s">
        <v>86</v>
      </c>
      <c r="AS1035" s="6" t="s">
        <v>78</v>
      </c>
      <c r="AT1035" s="6" t="s">
        <v>228</v>
      </c>
      <c r="AU1035" s="6" t="s">
        <v>87</v>
      </c>
      <c r="AV1035" s="6" t="s">
        <v>78</v>
      </c>
      <c r="AW1035" s="6" t="s">
        <v>158</v>
      </c>
      <c r="AX1035" s="6" t="s">
        <v>87</v>
      </c>
      <c r="AY1035" s="6" t="s">
        <v>159</v>
      </c>
      <c r="AZ1035" s="6" t="s">
        <v>183</v>
      </c>
      <c r="BA1035" s="6" t="s">
        <v>89</v>
      </c>
      <c r="BB1035" s="6" t="s">
        <v>665</v>
      </c>
      <c r="BC1035" s="6" t="s">
        <v>665</v>
      </c>
      <c r="BD1035" s="6" t="s">
        <v>137</v>
      </c>
      <c r="BE1035" s="6" t="s">
        <v>93</v>
      </c>
      <c r="BF1035" s="6" t="s">
        <v>93</v>
      </c>
      <c r="BG1035" s="6" t="s">
        <v>93</v>
      </c>
      <c r="BH1035" s="6" t="s">
        <v>93</v>
      </c>
      <c r="BI1035" s="6" t="s">
        <v>123</v>
      </c>
      <c r="BJ1035" s="6" t="s">
        <v>92</v>
      </c>
      <c r="BK1035" s="6" t="s">
        <v>138</v>
      </c>
      <c r="BL1035" s="6" t="s">
        <v>138</v>
      </c>
      <c r="BM1035" s="6" t="s">
        <v>691</v>
      </c>
      <c r="BN1035" s="6" t="s">
        <v>192</v>
      </c>
      <c r="BO1035" s="6" t="s">
        <v>78</v>
      </c>
      <c r="BP1035" s="6" t="s">
        <v>667</v>
      </c>
      <c r="BR1035" s="6" t="s">
        <v>3751</v>
      </c>
    </row>
    <row r="1036" spans="2:70" s="6" customFormat="1">
      <c r="B1036" s="6">
        <v>2768</v>
      </c>
      <c r="C1036" s="6" t="s">
        <v>3752</v>
      </c>
      <c r="D1036" s="6">
        <v>6</v>
      </c>
      <c r="E1036" s="6" t="s">
        <v>68</v>
      </c>
      <c r="F1036" s="6" t="s">
        <v>3753</v>
      </c>
      <c r="G1036" s="6" t="s">
        <v>3752</v>
      </c>
      <c r="H1036" s="6" t="s">
        <v>3754</v>
      </c>
      <c r="I1036" s="6">
        <v>2014</v>
      </c>
      <c r="J1036" s="6" t="s">
        <v>709</v>
      </c>
      <c r="K1036" s="6" t="s">
        <v>772</v>
      </c>
      <c r="AC1036" s="6" t="s">
        <v>74</v>
      </c>
      <c r="AE1036" s="6" t="s">
        <v>75</v>
      </c>
      <c r="AF1036" s="6" t="s">
        <v>175</v>
      </c>
      <c r="AG1036" s="6" t="s">
        <v>164</v>
      </c>
      <c r="AI1036" s="6" t="s">
        <v>78</v>
      </c>
      <c r="AJ1036" s="6" t="s">
        <v>149</v>
      </c>
      <c r="AK1036" s="6" t="s">
        <v>103</v>
      </c>
      <c r="AM1036" s="6" t="s">
        <v>81</v>
      </c>
      <c r="AN1036" s="6" t="s">
        <v>739</v>
      </c>
      <c r="AO1036" s="6" t="s">
        <v>104</v>
      </c>
      <c r="AP1036" s="6" t="s">
        <v>83</v>
      </c>
      <c r="AQ1036" s="6" t="s">
        <v>196</v>
      </c>
      <c r="AR1036" s="6" t="s">
        <v>86</v>
      </c>
      <c r="AS1036" s="6" t="s">
        <v>87</v>
      </c>
      <c r="AU1036" s="6" t="s">
        <v>88</v>
      </c>
      <c r="AV1036" s="6" t="s">
        <v>78</v>
      </c>
      <c r="AW1036" s="6" t="s">
        <v>119</v>
      </c>
      <c r="AX1036" s="6" t="s">
        <v>87</v>
      </c>
      <c r="AY1036" s="6" t="s">
        <v>107</v>
      </c>
      <c r="AZ1036" s="6" t="s">
        <v>89</v>
      </c>
      <c r="BA1036" s="6" t="s">
        <v>89</v>
      </c>
      <c r="BB1036" s="6" t="s">
        <v>665</v>
      </c>
      <c r="BC1036" s="6" t="s">
        <v>665</v>
      </c>
      <c r="BD1036" s="6" t="s">
        <v>102</v>
      </c>
      <c r="BE1036" s="6" t="s">
        <v>93</v>
      </c>
      <c r="BF1036" s="6" t="s">
        <v>93</v>
      </c>
      <c r="BG1036" s="6" t="s">
        <v>93</v>
      </c>
      <c r="BH1036" s="6" t="s">
        <v>93</v>
      </c>
      <c r="BI1036" s="6" t="s">
        <v>93</v>
      </c>
      <c r="BJ1036" s="6" t="s">
        <v>93</v>
      </c>
      <c r="BK1036" s="6" t="s">
        <v>138</v>
      </c>
      <c r="BL1036" s="6" t="s">
        <v>138</v>
      </c>
      <c r="BM1036" s="6" t="s">
        <v>691</v>
      </c>
      <c r="BN1036" s="6" t="s">
        <v>125</v>
      </c>
      <c r="BO1036" s="6" t="s">
        <v>78</v>
      </c>
      <c r="BP1036" s="6" t="s">
        <v>660</v>
      </c>
      <c r="BR1036" s="6" t="s">
        <v>3755</v>
      </c>
    </row>
    <row r="1037" spans="2:70" s="6" customFormat="1">
      <c r="B1037" s="6">
        <v>2770</v>
      </c>
      <c r="C1037" s="6" t="s">
        <v>3756</v>
      </c>
      <c r="D1037" s="6">
        <v>6</v>
      </c>
      <c r="E1037" s="6" t="s">
        <v>68</v>
      </c>
      <c r="F1037" s="6" t="s">
        <v>3757</v>
      </c>
      <c r="G1037" s="6" t="s">
        <v>3756</v>
      </c>
      <c r="H1037" s="6" t="s">
        <v>3758</v>
      </c>
      <c r="I1037" s="6">
        <v>2014</v>
      </c>
      <c r="J1037" s="6" t="s">
        <v>126</v>
      </c>
      <c r="P1037" s="6" t="s">
        <v>642</v>
      </c>
      <c r="AC1037" s="6" t="s">
        <v>148</v>
      </c>
      <c r="AE1037" s="6" t="s">
        <v>75</v>
      </c>
      <c r="AF1037" s="6" t="s">
        <v>206</v>
      </c>
      <c r="AG1037" s="6" t="s">
        <v>164</v>
      </c>
      <c r="AI1037" s="6" t="s">
        <v>78</v>
      </c>
      <c r="AJ1037" s="6" t="s">
        <v>309</v>
      </c>
      <c r="AK1037" s="6" t="s">
        <v>166</v>
      </c>
      <c r="AM1037" s="6" t="s">
        <v>81</v>
      </c>
      <c r="AN1037" s="6" t="s">
        <v>657</v>
      </c>
      <c r="AO1037" s="6" t="s">
        <v>83</v>
      </c>
      <c r="AP1037" s="6" t="s">
        <v>104</v>
      </c>
      <c r="AQ1037" s="6" t="s">
        <v>85</v>
      </c>
      <c r="AR1037" s="6" t="s">
        <v>86</v>
      </c>
      <c r="AS1037" s="6" t="s">
        <v>87</v>
      </c>
      <c r="AU1037" s="6" t="s">
        <v>88</v>
      </c>
      <c r="AV1037" s="6" t="s">
        <v>87</v>
      </c>
      <c r="AX1037" s="6" t="s">
        <v>88</v>
      </c>
      <c r="AZ1037" s="6" t="s">
        <v>89</v>
      </c>
      <c r="BA1037" s="6" t="s">
        <v>89</v>
      </c>
      <c r="BB1037" s="6" t="s">
        <v>665</v>
      </c>
      <c r="BC1037" s="6" t="s">
        <v>658</v>
      </c>
      <c r="BD1037" s="6" t="s">
        <v>91</v>
      </c>
      <c r="BE1037" s="6" t="s">
        <v>93</v>
      </c>
      <c r="BF1037" s="6" t="s">
        <v>92</v>
      </c>
      <c r="BG1037" s="6" t="s">
        <v>93</v>
      </c>
      <c r="BH1037" s="6" t="s">
        <v>92</v>
      </c>
      <c r="BI1037" s="6" t="s">
        <v>92</v>
      </c>
      <c r="BJ1037" s="6" t="s">
        <v>93</v>
      </c>
      <c r="BK1037" s="6" t="s">
        <v>138</v>
      </c>
      <c r="BL1037" s="6" t="s">
        <v>138</v>
      </c>
      <c r="BM1037" s="6" t="s">
        <v>109</v>
      </c>
      <c r="BN1037" s="6" t="s">
        <v>177</v>
      </c>
      <c r="BO1037" s="6" t="s">
        <v>78</v>
      </c>
      <c r="BP1037" s="6" t="s">
        <v>660</v>
      </c>
      <c r="BR1037" s="6" t="s">
        <v>3759</v>
      </c>
    </row>
    <row r="1038" spans="2:70" s="6" customFormat="1">
      <c r="B1038" s="6">
        <v>2773</v>
      </c>
      <c r="C1038" s="6" t="s">
        <v>3760</v>
      </c>
      <c r="D1038" s="6">
        <v>6</v>
      </c>
      <c r="E1038" s="6" t="s">
        <v>68</v>
      </c>
      <c r="F1038" s="6" t="s">
        <v>3761</v>
      </c>
      <c r="G1038" s="6" t="s">
        <v>3760</v>
      </c>
      <c r="H1038" s="6" t="s">
        <v>3762</v>
      </c>
      <c r="I1038" s="6">
        <v>1985</v>
      </c>
      <c r="J1038" s="6" t="s">
        <v>95</v>
      </c>
      <c r="AA1038" s="6" t="s">
        <v>227</v>
      </c>
      <c r="AC1038" s="6" t="s">
        <v>148</v>
      </c>
      <c r="AE1038" s="6" t="s">
        <v>87</v>
      </c>
      <c r="AF1038" s="6" t="s">
        <v>76</v>
      </c>
      <c r="AG1038" s="6" t="s">
        <v>77</v>
      </c>
      <c r="AI1038" s="6" t="s">
        <v>87</v>
      </c>
      <c r="AJ1038" s="6" t="s">
        <v>309</v>
      </c>
      <c r="AK1038" s="6" t="s">
        <v>80</v>
      </c>
      <c r="AN1038" s="6" t="s">
        <v>664</v>
      </c>
      <c r="AO1038" s="6" t="s">
        <v>84</v>
      </c>
      <c r="AP1038" s="6" t="s">
        <v>84</v>
      </c>
      <c r="AQ1038" s="6" t="s">
        <v>196</v>
      </c>
      <c r="AR1038" s="6" t="s">
        <v>86</v>
      </c>
      <c r="AS1038" s="6" t="s">
        <v>78</v>
      </c>
      <c r="AT1038" s="6" t="s">
        <v>228</v>
      </c>
      <c r="AU1038" s="6" t="s">
        <v>87</v>
      </c>
      <c r="AV1038" s="6" t="s">
        <v>78</v>
      </c>
      <c r="AW1038" s="6" t="s">
        <v>119</v>
      </c>
      <c r="AX1038" s="6" t="s">
        <v>87</v>
      </c>
      <c r="AY1038" s="6" t="s">
        <v>159</v>
      </c>
      <c r="AZ1038" s="6" t="s">
        <v>89</v>
      </c>
      <c r="BA1038" s="6" t="s">
        <v>89</v>
      </c>
      <c r="BB1038" s="6" t="s">
        <v>659</v>
      </c>
      <c r="BC1038" s="6" t="s">
        <v>659</v>
      </c>
      <c r="BD1038" s="6" t="s">
        <v>144</v>
      </c>
      <c r="BE1038" s="6" t="s">
        <v>92</v>
      </c>
      <c r="BF1038" s="6" t="s">
        <v>93</v>
      </c>
      <c r="BG1038" s="6" t="s">
        <v>93</v>
      </c>
      <c r="BH1038" s="6" t="s">
        <v>93</v>
      </c>
      <c r="BI1038" s="6" t="s">
        <v>93</v>
      </c>
      <c r="BJ1038" s="6" t="s">
        <v>93</v>
      </c>
      <c r="BK1038" s="6" t="s">
        <v>138</v>
      </c>
      <c r="BL1038" s="6" t="s">
        <v>94</v>
      </c>
      <c r="BM1038" s="6" t="s">
        <v>691</v>
      </c>
      <c r="BN1038" s="6" t="s">
        <v>139</v>
      </c>
      <c r="BO1038" s="6" t="s">
        <v>78</v>
      </c>
      <c r="BP1038" s="6" t="s">
        <v>156</v>
      </c>
      <c r="BQ1038" s="6" t="s">
        <v>3763</v>
      </c>
      <c r="BR1038" s="6" t="s">
        <v>3764</v>
      </c>
    </row>
    <row r="1039" spans="2:70" s="6" customFormat="1">
      <c r="B1039" s="6">
        <v>2776</v>
      </c>
      <c r="C1039" s="6" t="s">
        <v>3765</v>
      </c>
      <c r="D1039" s="6">
        <v>6</v>
      </c>
      <c r="E1039" s="6" t="s">
        <v>68</v>
      </c>
      <c r="F1039" s="6" t="s">
        <v>3766</v>
      </c>
      <c r="G1039" s="6" t="s">
        <v>3765</v>
      </c>
      <c r="H1039" s="6" t="s">
        <v>558</v>
      </c>
      <c r="I1039" s="6">
        <v>2011</v>
      </c>
      <c r="J1039" s="6" t="s">
        <v>126</v>
      </c>
      <c r="P1039" s="6" t="s">
        <v>99</v>
      </c>
      <c r="AC1039" s="6" t="s">
        <v>135</v>
      </c>
      <c r="AI1039" s="6" t="s">
        <v>88</v>
      </c>
      <c r="AO1039" s="6" t="s">
        <v>104</v>
      </c>
      <c r="AP1039" s="6" t="s">
        <v>83</v>
      </c>
      <c r="AQ1039" s="6" t="s">
        <v>85</v>
      </c>
      <c r="AR1039" s="6" t="s">
        <v>105</v>
      </c>
      <c r="AS1039" s="6" t="s">
        <v>87</v>
      </c>
      <c r="AU1039" s="6" t="s">
        <v>88</v>
      </c>
      <c r="AV1039" s="6" t="s">
        <v>78</v>
      </c>
      <c r="AW1039" s="6" t="s">
        <v>119</v>
      </c>
      <c r="AX1039" s="6" t="s">
        <v>87</v>
      </c>
      <c r="AY1039" s="6" t="s">
        <v>107</v>
      </c>
      <c r="AZ1039" s="6" t="s">
        <v>89</v>
      </c>
      <c r="BA1039" s="6" t="s">
        <v>89</v>
      </c>
      <c r="BB1039" s="6" t="s">
        <v>659</v>
      </c>
      <c r="BC1039" s="6" t="s">
        <v>665</v>
      </c>
      <c r="BD1039" s="6" t="s">
        <v>144</v>
      </c>
      <c r="BE1039" s="6" t="s">
        <v>93</v>
      </c>
      <c r="BF1039" s="6" t="s">
        <v>92</v>
      </c>
      <c r="BG1039" s="6" t="s">
        <v>92</v>
      </c>
      <c r="BH1039" s="6" t="s">
        <v>92</v>
      </c>
      <c r="BI1039" s="6" t="s">
        <v>123</v>
      </c>
      <c r="BJ1039" s="6" t="s">
        <v>92</v>
      </c>
      <c r="BK1039" s="6" t="s">
        <v>138</v>
      </c>
      <c r="BL1039" s="6" t="s">
        <v>138</v>
      </c>
      <c r="BM1039" s="6" t="s">
        <v>666</v>
      </c>
      <c r="BN1039" s="6" t="s">
        <v>192</v>
      </c>
      <c r="BO1039" s="6" t="s">
        <v>78</v>
      </c>
      <c r="BP1039" s="6" t="s">
        <v>156</v>
      </c>
      <c r="BQ1039" s="6" t="s">
        <v>3767</v>
      </c>
    </row>
    <row r="1040" spans="2:70" s="6" customFormat="1">
      <c r="B1040" s="6">
        <v>2781</v>
      </c>
      <c r="C1040" s="6" t="s">
        <v>3768</v>
      </c>
      <c r="D1040" s="6">
        <v>6</v>
      </c>
      <c r="E1040" s="6" t="s">
        <v>68</v>
      </c>
      <c r="F1040" s="6" t="s">
        <v>3769</v>
      </c>
      <c r="G1040" s="6" t="s">
        <v>3768</v>
      </c>
      <c r="H1040" s="6" t="s">
        <v>1669</v>
      </c>
      <c r="I1040" s="6">
        <v>2007</v>
      </c>
      <c r="J1040" s="6" t="s">
        <v>97</v>
      </c>
      <c r="X1040" s="6" t="s">
        <v>326</v>
      </c>
      <c r="AC1040" s="6" t="s">
        <v>135</v>
      </c>
      <c r="AI1040" s="6" t="s">
        <v>88</v>
      </c>
      <c r="AO1040" s="6" t="s">
        <v>104</v>
      </c>
      <c r="AP1040" s="6" t="s">
        <v>84</v>
      </c>
      <c r="AQ1040" s="6" t="s">
        <v>85</v>
      </c>
      <c r="AR1040" s="6" t="s">
        <v>86</v>
      </c>
      <c r="AS1040" s="6" t="s">
        <v>87</v>
      </c>
      <c r="AU1040" s="6" t="s">
        <v>88</v>
      </c>
      <c r="AV1040" s="6" t="s">
        <v>78</v>
      </c>
      <c r="AW1040" s="6" t="s">
        <v>119</v>
      </c>
      <c r="AX1040" s="6" t="s">
        <v>78</v>
      </c>
      <c r="AY1040" s="6" t="s">
        <v>107</v>
      </c>
      <c r="AZ1040" s="6" t="s">
        <v>89</v>
      </c>
      <c r="BA1040" s="6" t="s">
        <v>89</v>
      </c>
      <c r="BB1040" s="6" t="s">
        <v>665</v>
      </c>
      <c r="BC1040" s="6" t="s">
        <v>665</v>
      </c>
      <c r="BD1040" s="6" t="s">
        <v>91</v>
      </c>
      <c r="BE1040" s="6" t="s">
        <v>92</v>
      </c>
      <c r="BF1040" s="6" t="s">
        <v>92</v>
      </c>
      <c r="BG1040" s="6" t="s">
        <v>92</v>
      </c>
      <c r="BH1040" s="6" t="s">
        <v>92</v>
      </c>
      <c r="BI1040" s="6" t="s">
        <v>123</v>
      </c>
      <c r="BJ1040" s="6" t="s">
        <v>92</v>
      </c>
      <c r="BK1040" s="6" t="s">
        <v>94</v>
      </c>
      <c r="BL1040" s="6" t="s">
        <v>94</v>
      </c>
      <c r="BM1040" s="6" t="s">
        <v>691</v>
      </c>
      <c r="BN1040" s="6" t="s">
        <v>192</v>
      </c>
      <c r="BO1040" s="6" t="s">
        <v>78</v>
      </c>
      <c r="BP1040" s="6" t="s">
        <v>660</v>
      </c>
    </row>
    <row r="1041" spans="2:70" s="6" customFormat="1">
      <c r="B1041" s="6">
        <v>2782</v>
      </c>
      <c r="C1041" s="6" t="s">
        <v>3770</v>
      </c>
      <c r="D1041" s="6">
        <v>6</v>
      </c>
      <c r="E1041" s="6" t="s">
        <v>68</v>
      </c>
      <c r="F1041" s="6" t="s">
        <v>3771</v>
      </c>
      <c r="G1041" s="6" t="s">
        <v>3770</v>
      </c>
      <c r="H1041" s="6" t="s">
        <v>3772</v>
      </c>
      <c r="I1041" s="6">
        <v>2015</v>
      </c>
      <c r="J1041" s="6" t="s">
        <v>126</v>
      </c>
      <c r="P1041" s="6" t="s">
        <v>391</v>
      </c>
      <c r="AC1041" s="6" t="s">
        <v>127</v>
      </c>
      <c r="AI1041" s="6" t="s">
        <v>88</v>
      </c>
      <c r="AO1041" s="6" t="s">
        <v>128</v>
      </c>
      <c r="AP1041" s="6" t="s">
        <v>84</v>
      </c>
      <c r="AQ1041" s="6" t="s">
        <v>102</v>
      </c>
      <c r="AR1041" s="6" t="s">
        <v>102</v>
      </c>
      <c r="AS1041" s="6" t="s">
        <v>87</v>
      </c>
      <c r="AU1041" s="6" t="s">
        <v>88</v>
      </c>
      <c r="AV1041" s="6" t="s">
        <v>87</v>
      </c>
      <c r="AX1041" s="6" t="s">
        <v>88</v>
      </c>
      <c r="AZ1041" s="6" t="s">
        <v>89</v>
      </c>
      <c r="BA1041" s="6" t="s">
        <v>89</v>
      </c>
      <c r="BB1041" s="6" t="s">
        <v>102</v>
      </c>
      <c r="BC1041" s="6" t="s">
        <v>230</v>
      </c>
      <c r="BD1041" s="6" t="s">
        <v>91</v>
      </c>
      <c r="BE1041" s="6" t="s">
        <v>92</v>
      </c>
      <c r="BF1041" s="6" t="s">
        <v>93</v>
      </c>
      <c r="BG1041" s="6" t="s">
        <v>92</v>
      </c>
      <c r="BH1041" s="6" t="s">
        <v>92</v>
      </c>
      <c r="BI1041" s="6" t="s">
        <v>92</v>
      </c>
      <c r="BJ1041" s="6" t="s">
        <v>92</v>
      </c>
      <c r="BK1041" s="6" t="s">
        <v>102</v>
      </c>
      <c r="BL1041" s="6" t="s">
        <v>102</v>
      </c>
      <c r="BM1041" s="6" t="s">
        <v>109</v>
      </c>
      <c r="BN1041" s="6" t="s">
        <v>102</v>
      </c>
      <c r="BO1041" s="6" t="s">
        <v>87</v>
      </c>
    </row>
    <row r="1042" spans="2:70" s="6" customFormat="1">
      <c r="B1042" s="6">
        <v>2783</v>
      </c>
      <c r="C1042" s="6" t="s">
        <v>3773</v>
      </c>
      <c r="D1042" s="6">
        <v>6</v>
      </c>
      <c r="E1042" s="6" t="s">
        <v>68</v>
      </c>
      <c r="F1042" s="6" t="s">
        <v>3774</v>
      </c>
      <c r="G1042" s="6" t="s">
        <v>3773</v>
      </c>
      <c r="H1042" s="6" t="s">
        <v>3775</v>
      </c>
      <c r="I1042" s="6">
        <v>2005</v>
      </c>
      <c r="J1042" s="6" t="s">
        <v>709</v>
      </c>
      <c r="K1042" s="6" t="s">
        <v>155</v>
      </c>
      <c r="AC1042" s="6" t="s">
        <v>148</v>
      </c>
      <c r="AE1042" s="6" t="s">
        <v>87</v>
      </c>
      <c r="AF1042" s="6" t="s">
        <v>175</v>
      </c>
      <c r="AG1042" s="6" t="s">
        <v>164</v>
      </c>
      <c r="AI1042" s="6" t="s">
        <v>87</v>
      </c>
      <c r="AJ1042" s="6" t="s">
        <v>116</v>
      </c>
      <c r="AK1042" s="6" t="s">
        <v>166</v>
      </c>
      <c r="AN1042" s="6" t="s">
        <v>664</v>
      </c>
      <c r="AO1042" s="6" t="s">
        <v>83</v>
      </c>
      <c r="AP1042" s="6" t="s">
        <v>104</v>
      </c>
      <c r="AQ1042" s="6" t="s">
        <v>176</v>
      </c>
      <c r="AR1042" s="6" t="s">
        <v>130</v>
      </c>
      <c r="AS1042" s="6" t="s">
        <v>87</v>
      </c>
      <c r="AU1042" s="6" t="s">
        <v>88</v>
      </c>
      <c r="AV1042" s="6" t="s">
        <v>78</v>
      </c>
      <c r="AW1042" s="6" t="s">
        <v>106</v>
      </c>
      <c r="AX1042" s="6" t="s">
        <v>87</v>
      </c>
      <c r="AY1042" s="6" t="s">
        <v>107</v>
      </c>
      <c r="AZ1042" s="6" t="s">
        <v>89</v>
      </c>
      <c r="BA1042" s="6" t="s">
        <v>89</v>
      </c>
      <c r="BB1042" s="6" t="s">
        <v>659</v>
      </c>
      <c r="BC1042" s="6" t="s">
        <v>659</v>
      </c>
      <c r="BD1042" s="6" t="s">
        <v>137</v>
      </c>
      <c r="BE1042" s="6" t="s">
        <v>93</v>
      </c>
      <c r="BF1042" s="6" t="s">
        <v>92</v>
      </c>
      <c r="BG1042" s="6" t="s">
        <v>92</v>
      </c>
      <c r="BH1042" s="6" t="s">
        <v>92</v>
      </c>
      <c r="BI1042" s="6" t="s">
        <v>93</v>
      </c>
      <c r="BJ1042" s="6" t="s">
        <v>92</v>
      </c>
      <c r="BK1042" s="6" t="s">
        <v>94</v>
      </c>
      <c r="BL1042" s="6" t="s">
        <v>94</v>
      </c>
      <c r="BM1042" s="6" t="s">
        <v>672</v>
      </c>
      <c r="BN1042" s="6" t="s">
        <v>139</v>
      </c>
      <c r="BO1042" s="6" t="s">
        <v>78</v>
      </c>
      <c r="BP1042" s="6" t="s">
        <v>687</v>
      </c>
    </row>
    <row r="1043" spans="2:70" s="6" customFormat="1">
      <c r="B1043" s="6">
        <v>2787</v>
      </c>
      <c r="C1043" s="6" t="s">
        <v>3776</v>
      </c>
      <c r="D1043" s="6">
        <v>6</v>
      </c>
      <c r="E1043" s="6" t="s">
        <v>68</v>
      </c>
      <c r="F1043" s="6" t="s">
        <v>3777</v>
      </c>
      <c r="G1043" s="6" t="s">
        <v>3776</v>
      </c>
      <c r="H1043" s="6" t="s">
        <v>3778</v>
      </c>
      <c r="I1043" s="6">
        <v>2011</v>
      </c>
      <c r="J1043" s="6" t="s">
        <v>126</v>
      </c>
      <c r="P1043" s="6" t="s">
        <v>99</v>
      </c>
      <c r="AC1043" s="6" t="s">
        <v>74</v>
      </c>
      <c r="AE1043" s="6" t="s">
        <v>162</v>
      </c>
      <c r="AF1043" s="6" t="s">
        <v>175</v>
      </c>
      <c r="AG1043" s="6" t="s">
        <v>521</v>
      </c>
      <c r="AI1043" s="6" t="s">
        <v>78</v>
      </c>
      <c r="AJ1043" s="6" t="s">
        <v>309</v>
      </c>
      <c r="AK1043" s="6" t="s">
        <v>166</v>
      </c>
      <c r="AM1043" s="6" t="s">
        <v>222</v>
      </c>
      <c r="AN1043" s="6" t="s">
        <v>657</v>
      </c>
      <c r="AO1043" s="6" t="s">
        <v>83</v>
      </c>
      <c r="AP1043" s="6" t="s">
        <v>83</v>
      </c>
      <c r="AQ1043" s="6" t="s">
        <v>196</v>
      </c>
      <c r="AR1043" s="6" t="s">
        <v>105</v>
      </c>
      <c r="AS1043" s="6" t="s">
        <v>87</v>
      </c>
      <c r="AU1043" s="6" t="s">
        <v>88</v>
      </c>
      <c r="AV1043" s="6" t="s">
        <v>78</v>
      </c>
      <c r="AW1043" s="6" t="s">
        <v>119</v>
      </c>
      <c r="AX1043" s="6" t="s">
        <v>87</v>
      </c>
      <c r="AY1043" s="6" t="s">
        <v>107</v>
      </c>
      <c r="AZ1043" s="6" t="s">
        <v>170</v>
      </c>
      <c r="BA1043" s="6" t="s">
        <v>170</v>
      </c>
      <c r="BB1043" s="6" t="s">
        <v>230</v>
      </c>
      <c r="BC1043" s="6" t="s">
        <v>230</v>
      </c>
      <c r="BD1043" s="6" t="s">
        <v>144</v>
      </c>
      <c r="BE1043" s="6" t="s">
        <v>93</v>
      </c>
      <c r="BF1043" s="6" t="s">
        <v>93</v>
      </c>
      <c r="BG1043" s="6" t="s">
        <v>93</v>
      </c>
      <c r="BH1043" s="6" t="s">
        <v>93</v>
      </c>
      <c r="BI1043" s="6" t="s">
        <v>93</v>
      </c>
      <c r="BJ1043" s="6" t="s">
        <v>93</v>
      </c>
      <c r="BK1043" s="6" t="s">
        <v>138</v>
      </c>
      <c r="BL1043" s="6" t="s">
        <v>138</v>
      </c>
      <c r="BM1043" s="6" t="s">
        <v>666</v>
      </c>
      <c r="BN1043" s="6" t="s">
        <v>177</v>
      </c>
      <c r="BO1043" s="6" t="s">
        <v>78</v>
      </c>
      <c r="BP1043" s="6" t="s">
        <v>667</v>
      </c>
      <c r="BR1043" s="6" t="s">
        <v>3779</v>
      </c>
    </row>
    <row r="1044" spans="2:70" s="6" customFormat="1">
      <c r="B1044" s="6">
        <v>2789</v>
      </c>
      <c r="C1044" s="6" t="s">
        <v>3780</v>
      </c>
      <c r="D1044" s="6">
        <v>6</v>
      </c>
      <c r="E1044" s="6" t="s">
        <v>68</v>
      </c>
      <c r="F1044" s="6" t="s">
        <v>3781</v>
      </c>
      <c r="G1044" s="6" t="s">
        <v>3780</v>
      </c>
      <c r="H1044" s="6" t="s">
        <v>3782</v>
      </c>
      <c r="I1044" s="6">
        <v>2011</v>
      </c>
      <c r="J1044" s="6" t="s">
        <v>126</v>
      </c>
      <c r="P1044" s="6" t="s">
        <v>99</v>
      </c>
      <c r="AC1044" s="6" t="s">
        <v>148</v>
      </c>
      <c r="AE1044" s="6" t="s">
        <v>75</v>
      </c>
      <c r="AF1044" s="6" t="s">
        <v>175</v>
      </c>
      <c r="AG1044" s="6" t="s">
        <v>164</v>
      </c>
      <c r="AI1044" s="6" t="s">
        <v>78</v>
      </c>
      <c r="AJ1044" s="6" t="s">
        <v>116</v>
      </c>
      <c r="AK1044" s="6" t="s">
        <v>272</v>
      </c>
      <c r="AM1044" s="6" t="s">
        <v>167</v>
      </c>
      <c r="AN1044" s="6" t="s">
        <v>657</v>
      </c>
      <c r="AO1044" s="6" t="s">
        <v>104</v>
      </c>
      <c r="AP1044" s="6" t="s">
        <v>104</v>
      </c>
      <c r="AQ1044" s="6" t="s">
        <v>85</v>
      </c>
      <c r="AR1044" s="6" t="s">
        <v>105</v>
      </c>
      <c r="AS1044" s="6" t="s">
        <v>87</v>
      </c>
      <c r="AU1044" s="6" t="s">
        <v>88</v>
      </c>
      <c r="AV1044" s="6" t="s">
        <v>87</v>
      </c>
      <c r="AX1044" s="6" t="s">
        <v>88</v>
      </c>
      <c r="AZ1044" s="6" t="s">
        <v>89</v>
      </c>
      <c r="BA1044" s="6" t="s">
        <v>89</v>
      </c>
      <c r="BB1044" s="6" t="s">
        <v>658</v>
      </c>
      <c r="BC1044" s="6" t="s">
        <v>658</v>
      </c>
      <c r="BD1044" s="6" t="s">
        <v>91</v>
      </c>
      <c r="BE1044" s="6" t="s">
        <v>93</v>
      </c>
      <c r="BF1044" s="6" t="s">
        <v>92</v>
      </c>
      <c r="BG1044" s="6" t="s">
        <v>92</v>
      </c>
      <c r="BH1044" s="6" t="s">
        <v>92</v>
      </c>
      <c r="BI1044" s="6" t="s">
        <v>92</v>
      </c>
      <c r="BJ1044" s="6" t="s">
        <v>92</v>
      </c>
      <c r="BK1044" s="6" t="s">
        <v>138</v>
      </c>
      <c r="BL1044" s="6" t="s">
        <v>138</v>
      </c>
      <c r="BM1044" s="6" t="s">
        <v>109</v>
      </c>
      <c r="BN1044" s="6" t="s">
        <v>177</v>
      </c>
      <c r="BO1044" s="6" t="s">
        <v>78</v>
      </c>
      <c r="BP1044" s="6" t="s">
        <v>667</v>
      </c>
    </row>
    <row r="1045" spans="2:70" s="6" customFormat="1">
      <c r="B1045" s="6">
        <v>2790</v>
      </c>
      <c r="C1045" s="6" t="s">
        <v>3783</v>
      </c>
      <c r="D1045" s="6">
        <v>6</v>
      </c>
      <c r="E1045" s="6" t="s">
        <v>68</v>
      </c>
      <c r="F1045" s="6" t="s">
        <v>3784</v>
      </c>
      <c r="G1045" s="6" t="s">
        <v>3783</v>
      </c>
      <c r="H1045" s="6" t="s">
        <v>3785</v>
      </c>
      <c r="I1045" s="6">
        <v>2004</v>
      </c>
      <c r="J1045" s="6" t="s">
        <v>305</v>
      </c>
      <c r="W1045" s="6" t="s">
        <v>227</v>
      </c>
      <c r="AC1045" s="6" t="s">
        <v>148</v>
      </c>
      <c r="AE1045" s="6" t="s">
        <v>75</v>
      </c>
      <c r="AF1045" s="6" t="s">
        <v>175</v>
      </c>
      <c r="AG1045" s="6" t="s">
        <v>164</v>
      </c>
      <c r="AI1045" s="6" t="s">
        <v>78</v>
      </c>
      <c r="AJ1045" s="6" t="s">
        <v>309</v>
      </c>
      <c r="AK1045" s="6" t="s">
        <v>103</v>
      </c>
      <c r="AM1045" s="6" t="s">
        <v>167</v>
      </c>
      <c r="AN1045" s="6" t="s">
        <v>664</v>
      </c>
      <c r="AO1045" s="6" t="s">
        <v>104</v>
      </c>
      <c r="AP1045" s="6" t="s">
        <v>104</v>
      </c>
      <c r="AQ1045" s="6" t="s">
        <v>85</v>
      </c>
      <c r="AR1045" s="6" t="s">
        <v>105</v>
      </c>
      <c r="AS1045" s="6" t="s">
        <v>87</v>
      </c>
      <c r="AU1045" s="6" t="s">
        <v>88</v>
      </c>
      <c r="AV1045" s="6" t="s">
        <v>78</v>
      </c>
      <c r="AW1045" s="6" t="s">
        <v>106</v>
      </c>
      <c r="AX1045" s="6" t="s">
        <v>87</v>
      </c>
      <c r="AY1045" s="6" t="s">
        <v>107</v>
      </c>
      <c r="AZ1045" s="6" t="s">
        <v>89</v>
      </c>
      <c r="BA1045" s="6" t="s">
        <v>89</v>
      </c>
      <c r="BB1045" s="6" t="s">
        <v>698</v>
      </c>
      <c r="BC1045" s="6" t="s">
        <v>665</v>
      </c>
      <c r="BD1045" s="6" t="s">
        <v>91</v>
      </c>
      <c r="BE1045" s="6" t="s">
        <v>93</v>
      </c>
      <c r="BF1045" s="6" t="s">
        <v>93</v>
      </c>
      <c r="BG1045" s="6" t="s">
        <v>93</v>
      </c>
      <c r="BH1045" s="6" t="s">
        <v>92</v>
      </c>
      <c r="BI1045" s="6" t="s">
        <v>93</v>
      </c>
      <c r="BJ1045" s="6" t="s">
        <v>93</v>
      </c>
      <c r="BK1045" s="6" t="s">
        <v>138</v>
      </c>
      <c r="BL1045" s="6" t="s">
        <v>138</v>
      </c>
      <c r="BM1045" s="6" t="s">
        <v>691</v>
      </c>
      <c r="BN1045" s="6" t="s">
        <v>139</v>
      </c>
      <c r="BO1045" s="6" t="s">
        <v>78</v>
      </c>
      <c r="BP1045" s="6" t="s">
        <v>667</v>
      </c>
    </row>
    <row r="1046" spans="2:70" s="6" customFormat="1">
      <c r="B1046" s="6">
        <v>2793</v>
      </c>
      <c r="C1046" s="6" t="s">
        <v>3786</v>
      </c>
      <c r="D1046" s="6">
        <v>6</v>
      </c>
      <c r="E1046" s="6" t="s">
        <v>68</v>
      </c>
      <c r="F1046" s="6" t="s">
        <v>3787</v>
      </c>
      <c r="G1046" s="6" t="s">
        <v>3786</v>
      </c>
      <c r="H1046" s="6" t="s">
        <v>3788</v>
      </c>
      <c r="I1046" s="6">
        <v>2015</v>
      </c>
      <c r="J1046" s="6" t="s">
        <v>126</v>
      </c>
      <c r="P1046" s="6" t="s">
        <v>99</v>
      </c>
      <c r="AC1046" s="6" t="s">
        <v>148</v>
      </c>
      <c r="AE1046" s="6" t="s">
        <v>162</v>
      </c>
      <c r="AF1046" s="6" t="s">
        <v>175</v>
      </c>
      <c r="AG1046" s="6" t="s">
        <v>164</v>
      </c>
      <c r="AI1046" s="6" t="s">
        <v>87</v>
      </c>
      <c r="AJ1046" s="6" t="s">
        <v>149</v>
      </c>
      <c r="AK1046" s="6" t="s">
        <v>103</v>
      </c>
      <c r="AM1046" s="6" t="s">
        <v>81</v>
      </c>
      <c r="AN1046" s="6" t="s">
        <v>657</v>
      </c>
      <c r="AO1046" s="6" t="s">
        <v>104</v>
      </c>
      <c r="AP1046" s="6" t="s">
        <v>83</v>
      </c>
      <c r="AQ1046" s="6" t="s">
        <v>196</v>
      </c>
      <c r="AR1046" s="6" t="s">
        <v>86</v>
      </c>
      <c r="AS1046" s="6" t="s">
        <v>87</v>
      </c>
      <c r="AU1046" s="6" t="s">
        <v>88</v>
      </c>
      <c r="AV1046" s="6" t="s">
        <v>87</v>
      </c>
      <c r="AX1046" s="6" t="s">
        <v>88</v>
      </c>
      <c r="AZ1046" s="6" t="s">
        <v>89</v>
      </c>
      <c r="BA1046" s="6" t="s">
        <v>89</v>
      </c>
      <c r="BB1046" s="6" t="s">
        <v>665</v>
      </c>
      <c r="BC1046" s="6" t="s">
        <v>659</v>
      </c>
      <c r="BD1046" s="6" t="s">
        <v>144</v>
      </c>
      <c r="BE1046" s="6" t="s">
        <v>93</v>
      </c>
      <c r="BF1046" s="6" t="s">
        <v>93</v>
      </c>
      <c r="BG1046" s="6" t="s">
        <v>93</v>
      </c>
      <c r="BH1046" s="6" t="s">
        <v>93</v>
      </c>
      <c r="BI1046" s="6" t="s">
        <v>93</v>
      </c>
      <c r="BJ1046" s="6" t="s">
        <v>93</v>
      </c>
      <c r="BK1046" s="6" t="s">
        <v>94</v>
      </c>
      <c r="BL1046" s="6" t="s">
        <v>138</v>
      </c>
      <c r="BM1046" s="6" t="s">
        <v>691</v>
      </c>
      <c r="BN1046" s="6" t="s">
        <v>125</v>
      </c>
      <c r="BO1046" s="6" t="s">
        <v>78</v>
      </c>
      <c r="BP1046" s="6" t="s">
        <v>677</v>
      </c>
    </row>
    <row r="1047" spans="2:70" s="6" customFormat="1">
      <c r="B1047" s="6">
        <v>2794</v>
      </c>
      <c r="C1047" s="6" t="s">
        <v>3789</v>
      </c>
      <c r="D1047" s="6">
        <v>6</v>
      </c>
      <c r="E1047" s="6" t="s">
        <v>68</v>
      </c>
      <c r="F1047" s="6" t="s">
        <v>3790</v>
      </c>
      <c r="G1047" s="6" t="s">
        <v>3789</v>
      </c>
      <c r="H1047" s="6" t="s">
        <v>3791</v>
      </c>
      <c r="I1047" s="6">
        <v>2016</v>
      </c>
      <c r="J1047" s="6" t="s">
        <v>226</v>
      </c>
      <c r="L1047" s="6" t="s">
        <v>227</v>
      </c>
      <c r="AC1047" s="6" t="s">
        <v>135</v>
      </c>
      <c r="AI1047" s="6" t="s">
        <v>88</v>
      </c>
      <c r="AO1047" s="6" t="s">
        <v>83</v>
      </c>
      <c r="AP1047" s="6" t="s">
        <v>83</v>
      </c>
      <c r="AQ1047" s="6" t="s">
        <v>85</v>
      </c>
      <c r="AR1047" s="6" t="s">
        <v>105</v>
      </c>
      <c r="AS1047" s="6" t="s">
        <v>87</v>
      </c>
      <c r="AU1047" s="6" t="s">
        <v>88</v>
      </c>
      <c r="AV1047" s="6" t="s">
        <v>78</v>
      </c>
      <c r="AW1047" s="6" t="s">
        <v>119</v>
      </c>
      <c r="AX1047" s="6" t="s">
        <v>87</v>
      </c>
      <c r="AY1047" s="6" t="s">
        <v>107</v>
      </c>
      <c r="AZ1047" s="6" t="s">
        <v>170</v>
      </c>
      <c r="BA1047" s="6" t="s">
        <v>185</v>
      </c>
      <c r="BB1047" s="6" t="s">
        <v>658</v>
      </c>
      <c r="BC1047" s="6" t="s">
        <v>659</v>
      </c>
      <c r="BD1047" s="6" t="s">
        <v>144</v>
      </c>
      <c r="BE1047" s="6" t="s">
        <v>93</v>
      </c>
      <c r="BF1047" s="6" t="s">
        <v>93</v>
      </c>
      <c r="BG1047" s="6" t="s">
        <v>92</v>
      </c>
      <c r="BH1047" s="6" t="s">
        <v>92</v>
      </c>
      <c r="BI1047" s="6" t="s">
        <v>93</v>
      </c>
      <c r="BJ1047" s="6" t="s">
        <v>93</v>
      </c>
      <c r="BK1047" s="6" t="s">
        <v>94</v>
      </c>
      <c r="BL1047" s="6" t="s">
        <v>138</v>
      </c>
      <c r="BM1047" s="6" t="s">
        <v>672</v>
      </c>
      <c r="BN1047" s="6" t="s">
        <v>177</v>
      </c>
      <c r="BO1047" s="6" t="s">
        <v>78</v>
      </c>
      <c r="BP1047" s="6" t="s">
        <v>660</v>
      </c>
    </row>
    <row r="1048" spans="2:70" s="6" customFormat="1">
      <c r="B1048" s="6">
        <v>2796</v>
      </c>
      <c r="C1048" s="6" t="s">
        <v>3792</v>
      </c>
      <c r="D1048" s="6">
        <v>6</v>
      </c>
      <c r="E1048" s="6" t="s">
        <v>68</v>
      </c>
      <c r="F1048" s="6" t="s">
        <v>3793</v>
      </c>
      <c r="G1048" s="6" t="s">
        <v>3792</v>
      </c>
      <c r="H1048" s="6" t="s">
        <v>3794</v>
      </c>
      <c r="I1048" s="6">
        <v>2014</v>
      </c>
      <c r="J1048" s="6" t="s">
        <v>126</v>
      </c>
      <c r="P1048" s="6" t="s">
        <v>772</v>
      </c>
      <c r="AC1048" s="6" t="s">
        <v>127</v>
      </c>
      <c r="AI1048" s="6" t="s">
        <v>88</v>
      </c>
      <c r="AO1048" s="6" t="s">
        <v>83</v>
      </c>
      <c r="AP1048" s="6" t="s">
        <v>84</v>
      </c>
      <c r="AQ1048" s="6" t="s">
        <v>85</v>
      </c>
      <c r="AR1048" s="6" t="s">
        <v>86</v>
      </c>
      <c r="AS1048" s="6" t="s">
        <v>78</v>
      </c>
      <c r="AT1048" s="6" t="s">
        <v>228</v>
      </c>
      <c r="AU1048" s="6" t="s">
        <v>87</v>
      </c>
      <c r="AV1048" s="6" t="s">
        <v>87</v>
      </c>
      <c r="AX1048" s="6" t="s">
        <v>88</v>
      </c>
      <c r="AZ1048" s="6" t="s">
        <v>89</v>
      </c>
      <c r="BA1048" s="6" t="s">
        <v>89</v>
      </c>
      <c r="BB1048" s="6" t="s">
        <v>773</v>
      </c>
      <c r="BC1048" s="6" t="s">
        <v>230</v>
      </c>
      <c r="BD1048" s="6" t="s">
        <v>91</v>
      </c>
      <c r="BE1048" s="6" t="s">
        <v>92</v>
      </c>
      <c r="BF1048" s="6" t="s">
        <v>93</v>
      </c>
      <c r="BG1048" s="6" t="s">
        <v>92</v>
      </c>
      <c r="BH1048" s="6" t="s">
        <v>92</v>
      </c>
      <c r="BI1048" s="6" t="s">
        <v>123</v>
      </c>
      <c r="BJ1048" s="6" t="s">
        <v>92</v>
      </c>
      <c r="BK1048" s="6" t="s">
        <v>124</v>
      </c>
      <c r="BL1048" s="6" t="s">
        <v>94</v>
      </c>
      <c r="BM1048" s="6" t="s">
        <v>691</v>
      </c>
      <c r="BN1048" s="6" t="s">
        <v>192</v>
      </c>
      <c r="BO1048" s="6" t="s">
        <v>78</v>
      </c>
      <c r="BP1048" s="6" t="s">
        <v>660</v>
      </c>
    </row>
    <row r="1049" spans="2:70" s="6" customFormat="1">
      <c r="B1049" s="6">
        <v>2802</v>
      </c>
      <c r="C1049" s="6" t="s">
        <v>3795</v>
      </c>
      <c r="D1049" s="6">
        <v>6</v>
      </c>
      <c r="E1049" s="6" t="s">
        <v>68</v>
      </c>
      <c r="F1049" s="6" t="s">
        <v>3796</v>
      </c>
      <c r="G1049" s="6" t="s">
        <v>3795</v>
      </c>
      <c r="H1049" s="6" t="s">
        <v>3797</v>
      </c>
      <c r="I1049" s="6">
        <v>2014</v>
      </c>
      <c r="J1049" s="6" t="s">
        <v>126</v>
      </c>
      <c r="P1049" s="6" t="s">
        <v>99</v>
      </c>
      <c r="AC1049" s="6" t="s">
        <v>135</v>
      </c>
      <c r="AI1049" s="6" t="s">
        <v>88</v>
      </c>
      <c r="AO1049" s="6" t="s">
        <v>84</v>
      </c>
      <c r="AP1049" s="6" t="s">
        <v>104</v>
      </c>
      <c r="AQ1049" s="6" t="s">
        <v>85</v>
      </c>
      <c r="AR1049" s="6" t="s">
        <v>105</v>
      </c>
      <c r="AS1049" s="6" t="s">
        <v>87</v>
      </c>
      <c r="AU1049" s="6" t="s">
        <v>88</v>
      </c>
      <c r="AV1049" s="6" t="s">
        <v>78</v>
      </c>
      <c r="AW1049" s="6" t="s">
        <v>158</v>
      </c>
      <c r="AX1049" s="6" t="s">
        <v>87</v>
      </c>
      <c r="AY1049" s="6" t="s">
        <v>107</v>
      </c>
      <c r="AZ1049" s="6" t="s">
        <v>89</v>
      </c>
      <c r="BA1049" s="6" t="s">
        <v>89</v>
      </c>
      <c r="BB1049" s="6" t="s">
        <v>658</v>
      </c>
      <c r="BC1049" s="6" t="s">
        <v>659</v>
      </c>
      <c r="BD1049" s="6" t="s">
        <v>137</v>
      </c>
      <c r="BE1049" s="6" t="s">
        <v>93</v>
      </c>
      <c r="BF1049" s="6" t="s">
        <v>92</v>
      </c>
      <c r="BG1049" s="6" t="s">
        <v>92</v>
      </c>
      <c r="BH1049" s="6" t="s">
        <v>92</v>
      </c>
      <c r="BI1049" s="6" t="s">
        <v>92</v>
      </c>
      <c r="BJ1049" s="6" t="s">
        <v>92</v>
      </c>
      <c r="BK1049" s="6" t="s">
        <v>94</v>
      </c>
      <c r="BL1049" s="6" t="s">
        <v>138</v>
      </c>
      <c r="BM1049" s="6" t="s">
        <v>691</v>
      </c>
      <c r="BN1049" s="6" t="s">
        <v>111</v>
      </c>
      <c r="BO1049" s="6" t="s">
        <v>78</v>
      </c>
      <c r="BP1049" s="6" t="s">
        <v>687</v>
      </c>
    </row>
    <row r="1050" spans="2:70" s="6" customFormat="1">
      <c r="B1050" s="6">
        <v>2810</v>
      </c>
      <c r="C1050" s="6" t="s">
        <v>3798</v>
      </c>
      <c r="D1050" s="6">
        <v>6</v>
      </c>
      <c r="E1050" s="6" t="s">
        <v>68</v>
      </c>
      <c r="F1050" s="6" t="s">
        <v>3799</v>
      </c>
      <c r="G1050" s="6" t="s">
        <v>3798</v>
      </c>
      <c r="H1050" s="6" t="s">
        <v>3800</v>
      </c>
      <c r="I1050" s="6">
        <v>2015</v>
      </c>
      <c r="J1050" s="6" t="s">
        <v>3095</v>
      </c>
      <c r="AB1050" s="6" t="s">
        <v>99</v>
      </c>
      <c r="AC1050" s="6" t="s">
        <v>156</v>
      </c>
      <c r="AD1050" s="6" t="s">
        <v>3801</v>
      </c>
      <c r="AI1050" s="6" t="s">
        <v>88</v>
      </c>
      <c r="AO1050" s="6" t="s">
        <v>83</v>
      </c>
      <c r="AP1050" s="6" t="s">
        <v>83</v>
      </c>
      <c r="AQ1050" s="6" t="s">
        <v>196</v>
      </c>
      <c r="AR1050" s="6" t="s">
        <v>86</v>
      </c>
      <c r="AS1050" s="6" t="s">
        <v>87</v>
      </c>
      <c r="AU1050" s="6" t="s">
        <v>88</v>
      </c>
      <c r="AV1050" s="6" t="s">
        <v>78</v>
      </c>
      <c r="AW1050" s="6" t="s">
        <v>119</v>
      </c>
      <c r="AX1050" s="6" t="s">
        <v>87</v>
      </c>
      <c r="AY1050" s="6" t="s">
        <v>107</v>
      </c>
      <c r="AZ1050" s="6" t="s">
        <v>183</v>
      </c>
      <c r="BA1050" s="6" t="s">
        <v>89</v>
      </c>
      <c r="BB1050" s="6" t="s">
        <v>665</v>
      </c>
      <c r="BC1050" s="6" t="s">
        <v>659</v>
      </c>
      <c r="BD1050" s="6" t="s">
        <v>144</v>
      </c>
      <c r="BE1050" s="6" t="s">
        <v>93</v>
      </c>
      <c r="BF1050" s="6" t="s">
        <v>93</v>
      </c>
      <c r="BG1050" s="6" t="s">
        <v>93</v>
      </c>
      <c r="BH1050" s="6" t="s">
        <v>92</v>
      </c>
      <c r="BI1050" s="6" t="s">
        <v>92</v>
      </c>
      <c r="BJ1050" s="6" t="s">
        <v>93</v>
      </c>
      <c r="BK1050" s="6" t="s">
        <v>138</v>
      </c>
      <c r="BL1050" s="6" t="s">
        <v>138</v>
      </c>
      <c r="BM1050" s="6" t="s">
        <v>109</v>
      </c>
      <c r="BN1050" s="6" t="s">
        <v>111</v>
      </c>
      <c r="BO1050" s="6" t="s">
        <v>78</v>
      </c>
      <c r="BP1050" s="6" t="s">
        <v>156</v>
      </c>
      <c r="BQ1050" s="6" t="s">
        <v>3802</v>
      </c>
    </row>
    <row r="1051" spans="2:70" s="6" customFormat="1">
      <c r="B1051" s="6">
        <v>2817</v>
      </c>
      <c r="C1051" s="6" t="s">
        <v>3803</v>
      </c>
      <c r="D1051" s="6">
        <v>6</v>
      </c>
      <c r="E1051" s="6" t="s">
        <v>68</v>
      </c>
      <c r="F1051" s="6" t="s">
        <v>3804</v>
      </c>
      <c r="G1051" s="6" t="s">
        <v>3803</v>
      </c>
      <c r="H1051" s="6" t="s">
        <v>3805</v>
      </c>
      <c r="I1051" s="6">
        <v>2009</v>
      </c>
      <c r="J1051" s="6" t="s">
        <v>95</v>
      </c>
      <c r="AA1051" s="6" t="s">
        <v>3126</v>
      </c>
      <c r="AC1051" s="6" t="s">
        <v>127</v>
      </c>
      <c r="AI1051" s="6" t="s">
        <v>88</v>
      </c>
      <c r="AO1051" s="6" t="s">
        <v>83</v>
      </c>
      <c r="AP1051" s="6" t="s">
        <v>104</v>
      </c>
      <c r="AQ1051" s="6" t="s">
        <v>85</v>
      </c>
      <c r="AR1051" s="6" t="s">
        <v>86</v>
      </c>
      <c r="AS1051" s="6" t="s">
        <v>87</v>
      </c>
      <c r="AU1051" s="6" t="s">
        <v>88</v>
      </c>
      <c r="AV1051" s="6" t="s">
        <v>87</v>
      </c>
      <c r="AX1051" s="6" t="s">
        <v>88</v>
      </c>
      <c r="AZ1051" s="6" t="s">
        <v>89</v>
      </c>
      <c r="BA1051" s="6" t="s">
        <v>89</v>
      </c>
      <c r="BB1051" s="6" t="s">
        <v>102</v>
      </c>
      <c r="BC1051" s="6" t="s">
        <v>665</v>
      </c>
      <c r="BD1051" s="6" t="s">
        <v>91</v>
      </c>
      <c r="BE1051" s="6" t="s">
        <v>93</v>
      </c>
      <c r="BF1051" s="6" t="s">
        <v>93</v>
      </c>
      <c r="BG1051" s="6" t="s">
        <v>93</v>
      </c>
      <c r="BH1051" s="6" t="s">
        <v>93</v>
      </c>
      <c r="BI1051" s="6" t="s">
        <v>93</v>
      </c>
      <c r="BJ1051" s="6" t="s">
        <v>93</v>
      </c>
      <c r="BK1051" s="6" t="s">
        <v>94</v>
      </c>
      <c r="BL1051" s="6" t="s">
        <v>138</v>
      </c>
      <c r="BM1051" s="6" t="s">
        <v>109</v>
      </c>
      <c r="BN1051" s="6" t="s">
        <v>192</v>
      </c>
      <c r="BO1051" s="6" t="s">
        <v>78</v>
      </c>
      <c r="BP1051" s="6" t="s">
        <v>660</v>
      </c>
      <c r="BR1051" s="6" t="s">
        <v>3806</v>
      </c>
    </row>
    <row r="1052" spans="2:70" s="6" customFormat="1">
      <c r="B1052" s="6">
        <v>2821</v>
      </c>
      <c r="C1052" s="6" t="s">
        <v>3807</v>
      </c>
      <c r="D1052" s="6">
        <v>6</v>
      </c>
      <c r="E1052" s="6" t="s">
        <v>68</v>
      </c>
      <c r="F1052" s="6" t="s">
        <v>3808</v>
      </c>
      <c r="G1052" s="6" t="s">
        <v>3807</v>
      </c>
      <c r="H1052" s="6" t="s">
        <v>3809</v>
      </c>
      <c r="I1052" s="6">
        <v>2011</v>
      </c>
      <c r="J1052" s="6" t="s">
        <v>126</v>
      </c>
      <c r="P1052" s="6" t="s">
        <v>99</v>
      </c>
      <c r="AC1052" s="6" t="s">
        <v>148</v>
      </c>
      <c r="AE1052" s="6" t="s">
        <v>75</v>
      </c>
      <c r="AF1052" s="6" t="s">
        <v>206</v>
      </c>
      <c r="AG1052" s="6" t="s">
        <v>164</v>
      </c>
      <c r="AI1052" s="6" t="s">
        <v>87</v>
      </c>
      <c r="AJ1052" s="6" t="s">
        <v>149</v>
      </c>
      <c r="AK1052" s="6" t="s">
        <v>272</v>
      </c>
      <c r="AM1052" s="6" t="s">
        <v>167</v>
      </c>
      <c r="AN1052" s="6" t="s">
        <v>664</v>
      </c>
      <c r="AO1052" s="6" t="s">
        <v>104</v>
      </c>
      <c r="AP1052" s="6" t="s">
        <v>104</v>
      </c>
      <c r="AQ1052" s="6" t="s">
        <v>85</v>
      </c>
      <c r="AR1052" s="6" t="s">
        <v>130</v>
      </c>
      <c r="AS1052" s="6" t="s">
        <v>87</v>
      </c>
      <c r="AU1052" s="6" t="s">
        <v>88</v>
      </c>
      <c r="AV1052" s="6" t="s">
        <v>87</v>
      </c>
      <c r="AX1052" s="6" t="s">
        <v>88</v>
      </c>
      <c r="AZ1052" s="6" t="s">
        <v>89</v>
      </c>
      <c r="BA1052" s="6" t="s">
        <v>89</v>
      </c>
      <c r="BB1052" s="6" t="s">
        <v>665</v>
      </c>
      <c r="BC1052" s="6" t="s">
        <v>665</v>
      </c>
      <c r="BD1052" s="6" t="s">
        <v>144</v>
      </c>
      <c r="BE1052" s="6" t="s">
        <v>93</v>
      </c>
      <c r="BF1052" s="6" t="s">
        <v>123</v>
      </c>
      <c r="BG1052" s="6" t="s">
        <v>93</v>
      </c>
      <c r="BH1052" s="6" t="s">
        <v>93</v>
      </c>
      <c r="BI1052" s="6" t="s">
        <v>92</v>
      </c>
      <c r="BJ1052" s="6" t="s">
        <v>93</v>
      </c>
      <c r="BK1052" s="6" t="s">
        <v>138</v>
      </c>
      <c r="BL1052" s="6" t="s">
        <v>138</v>
      </c>
      <c r="BM1052" s="6" t="s">
        <v>109</v>
      </c>
      <c r="BN1052" s="6" t="s">
        <v>111</v>
      </c>
      <c r="BO1052" s="6" t="s">
        <v>78</v>
      </c>
      <c r="BP1052" s="6" t="s">
        <v>156</v>
      </c>
      <c r="BQ1052" s="6" t="s">
        <v>3810</v>
      </c>
      <c r="BR1052" s="6" t="s">
        <v>3811</v>
      </c>
    </row>
    <row r="1053" spans="2:70" s="6" customFormat="1">
      <c r="B1053" s="6">
        <v>2831</v>
      </c>
      <c r="C1053" s="6" t="s">
        <v>3812</v>
      </c>
      <c r="D1053" s="6">
        <v>6</v>
      </c>
      <c r="E1053" s="6" t="s">
        <v>68</v>
      </c>
      <c r="F1053" s="6" t="s">
        <v>3813</v>
      </c>
      <c r="G1053" s="6" t="s">
        <v>3812</v>
      </c>
      <c r="H1053" s="6" t="s">
        <v>3814</v>
      </c>
      <c r="I1053" s="6">
        <v>2006</v>
      </c>
      <c r="J1053" s="6" t="s">
        <v>802</v>
      </c>
      <c r="M1053" s="6" t="s">
        <v>3714</v>
      </c>
      <c r="AC1053" s="6" t="s">
        <v>148</v>
      </c>
      <c r="AE1053" s="6" t="s">
        <v>75</v>
      </c>
      <c r="AF1053" s="6" t="s">
        <v>100</v>
      </c>
      <c r="AG1053" s="6" t="s">
        <v>115</v>
      </c>
      <c r="AI1053" s="6" t="s">
        <v>78</v>
      </c>
      <c r="AJ1053" s="6" t="s">
        <v>116</v>
      </c>
      <c r="AK1053" s="6" t="s">
        <v>103</v>
      </c>
      <c r="AM1053" s="6" t="s">
        <v>81</v>
      </c>
      <c r="AN1053" s="6" t="s">
        <v>739</v>
      </c>
      <c r="AO1053" s="6" t="s">
        <v>83</v>
      </c>
      <c r="AP1053" s="6" t="s">
        <v>104</v>
      </c>
      <c r="AQ1053" s="6" t="s">
        <v>102</v>
      </c>
      <c r="AR1053" s="6" t="s">
        <v>130</v>
      </c>
      <c r="AS1053" s="6" t="s">
        <v>87</v>
      </c>
      <c r="AU1053" s="6" t="s">
        <v>88</v>
      </c>
      <c r="AV1053" s="6" t="s">
        <v>87</v>
      </c>
      <c r="AX1053" s="6" t="s">
        <v>88</v>
      </c>
      <c r="AZ1053" s="6" t="s">
        <v>89</v>
      </c>
      <c r="BA1053" s="6" t="s">
        <v>89</v>
      </c>
      <c r="BB1053" s="6" t="s">
        <v>658</v>
      </c>
      <c r="BC1053" s="6" t="s">
        <v>658</v>
      </c>
      <c r="BD1053" s="6" t="s">
        <v>91</v>
      </c>
      <c r="BE1053" s="6" t="s">
        <v>92</v>
      </c>
      <c r="BF1053" s="6" t="s">
        <v>92</v>
      </c>
      <c r="BG1053" s="6" t="s">
        <v>102</v>
      </c>
      <c r="BH1053" s="6" t="s">
        <v>123</v>
      </c>
      <c r="BI1053" s="6" t="s">
        <v>122</v>
      </c>
      <c r="BJ1053" s="6" t="s">
        <v>93</v>
      </c>
      <c r="BK1053" s="6" t="s">
        <v>102</v>
      </c>
      <c r="BL1053" s="6" t="s">
        <v>102</v>
      </c>
      <c r="BM1053" s="6" t="s">
        <v>109</v>
      </c>
      <c r="BN1053" s="6" t="s">
        <v>125</v>
      </c>
      <c r="BO1053" s="6" t="s">
        <v>78</v>
      </c>
      <c r="BP1053" s="6" t="s">
        <v>156</v>
      </c>
      <c r="BQ1053" s="6" t="s">
        <v>3815</v>
      </c>
    </row>
    <row r="1054" spans="2:70" s="6" customFormat="1">
      <c r="B1054" s="6">
        <v>2847</v>
      </c>
      <c r="C1054" s="6" t="s">
        <v>3816</v>
      </c>
      <c r="D1054" s="6">
        <v>6</v>
      </c>
      <c r="E1054" s="6" t="s">
        <v>68</v>
      </c>
      <c r="F1054" s="6" t="s">
        <v>3817</v>
      </c>
      <c r="G1054" s="6" t="s">
        <v>3816</v>
      </c>
      <c r="H1054" s="6" t="s">
        <v>3818</v>
      </c>
      <c r="I1054" s="6">
        <v>2014</v>
      </c>
      <c r="J1054" s="6" t="s">
        <v>154</v>
      </c>
      <c r="Y1054" s="6" t="s">
        <v>99</v>
      </c>
      <c r="AC1054" s="6" t="s">
        <v>74</v>
      </c>
      <c r="AE1054" s="6" t="s">
        <v>75</v>
      </c>
      <c r="AF1054" s="6" t="s">
        <v>100</v>
      </c>
      <c r="AG1054" s="6" t="s">
        <v>115</v>
      </c>
      <c r="AI1054" s="6" t="s">
        <v>78</v>
      </c>
      <c r="AJ1054" s="6" t="s">
        <v>309</v>
      </c>
      <c r="AK1054" s="6" t="s">
        <v>103</v>
      </c>
      <c r="AM1054" s="6" t="s">
        <v>81</v>
      </c>
      <c r="AN1054" s="6" t="s">
        <v>657</v>
      </c>
      <c r="AO1054" s="6" t="s">
        <v>83</v>
      </c>
      <c r="AP1054" s="6" t="s">
        <v>84</v>
      </c>
      <c r="AQ1054" s="6" t="s">
        <v>85</v>
      </c>
      <c r="AR1054" s="6" t="s">
        <v>86</v>
      </c>
      <c r="AS1054" s="6" t="s">
        <v>87</v>
      </c>
      <c r="AU1054" s="6" t="s">
        <v>88</v>
      </c>
      <c r="AV1054" s="6" t="s">
        <v>78</v>
      </c>
      <c r="AW1054" s="6" t="s">
        <v>158</v>
      </c>
      <c r="AX1054" s="6" t="s">
        <v>78</v>
      </c>
      <c r="AY1054" s="6" t="s">
        <v>159</v>
      </c>
      <c r="AZ1054" s="6" t="s">
        <v>89</v>
      </c>
      <c r="BA1054" s="6" t="s">
        <v>89</v>
      </c>
      <c r="BB1054" s="6" t="s">
        <v>665</v>
      </c>
      <c r="BC1054" s="6" t="s">
        <v>230</v>
      </c>
      <c r="BD1054" s="6" t="s">
        <v>144</v>
      </c>
      <c r="BE1054" s="6" t="s">
        <v>93</v>
      </c>
      <c r="BF1054" s="6" t="s">
        <v>93</v>
      </c>
      <c r="BG1054" s="6" t="s">
        <v>93</v>
      </c>
      <c r="BH1054" s="6" t="s">
        <v>93</v>
      </c>
      <c r="BI1054" s="6" t="s">
        <v>93</v>
      </c>
      <c r="BJ1054" s="6" t="s">
        <v>93</v>
      </c>
      <c r="BK1054" s="6" t="s">
        <v>94</v>
      </c>
      <c r="BL1054" s="6" t="s">
        <v>138</v>
      </c>
      <c r="BM1054" s="6" t="s">
        <v>691</v>
      </c>
      <c r="BN1054" s="6" t="s">
        <v>125</v>
      </c>
      <c r="BO1054" s="6" t="s">
        <v>78</v>
      </c>
      <c r="BP1054" s="6" t="s">
        <v>667</v>
      </c>
    </row>
    <row r="1055" spans="2:70" s="6" customFormat="1">
      <c r="B1055" s="6">
        <v>2853</v>
      </c>
      <c r="C1055" s="6" t="s">
        <v>3819</v>
      </c>
      <c r="D1055" s="6">
        <v>6</v>
      </c>
      <c r="E1055" s="6" t="s">
        <v>68</v>
      </c>
      <c r="F1055" s="6" t="s">
        <v>3820</v>
      </c>
      <c r="G1055" s="6" t="s">
        <v>3819</v>
      </c>
      <c r="H1055" s="6" t="s">
        <v>3821</v>
      </c>
      <c r="I1055" s="6">
        <v>2016</v>
      </c>
      <c r="J1055" s="6" t="s">
        <v>697</v>
      </c>
      <c r="Z1055" s="6" t="s">
        <v>916</v>
      </c>
      <c r="AC1055" s="6" t="s">
        <v>127</v>
      </c>
      <c r="AI1055" s="6" t="s">
        <v>88</v>
      </c>
      <c r="AO1055" s="6" t="s">
        <v>104</v>
      </c>
      <c r="AP1055" s="6" t="s">
        <v>104</v>
      </c>
      <c r="AQ1055" s="6" t="s">
        <v>196</v>
      </c>
      <c r="AR1055" s="6" t="s">
        <v>86</v>
      </c>
      <c r="AS1055" s="6" t="s">
        <v>87</v>
      </c>
      <c r="AU1055" s="6" t="s">
        <v>88</v>
      </c>
      <c r="AV1055" s="6" t="s">
        <v>87</v>
      </c>
      <c r="AX1055" s="6" t="s">
        <v>88</v>
      </c>
      <c r="AZ1055" s="6" t="s">
        <v>89</v>
      </c>
      <c r="BA1055" s="6" t="s">
        <v>89</v>
      </c>
      <c r="BB1055" s="6" t="s">
        <v>658</v>
      </c>
      <c r="BC1055" s="6" t="s">
        <v>658</v>
      </c>
      <c r="BD1055" s="6" t="s">
        <v>91</v>
      </c>
      <c r="BE1055" s="6" t="s">
        <v>92</v>
      </c>
      <c r="BF1055" s="6" t="s">
        <v>123</v>
      </c>
      <c r="BG1055" s="6" t="s">
        <v>93</v>
      </c>
      <c r="BH1055" s="6" t="s">
        <v>92</v>
      </c>
      <c r="BI1055" s="6" t="s">
        <v>92</v>
      </c>
      <c r="BJ1055" s="6" t="s">
        <v>92</v>
      </c>
      <c r="BK1055" s="6" t="s">
        <v>94</v>
      </c>
      <c r="BL1055" s="6" t="s">
        <v>94</v>
      </c>
      <c r="BM1055" s="6" t="s">
        <v>109</v>
      </c>
      <c r="BN1055" s="6" t="s">
        <v>125</v>
      </c>
      <c r="BO1055" s="6" t="s">
        <v>78</v>
      </c>
      <c r="BP1055" s="6" t="s">
        <v>660</v>
      </c>
    </row>
    <row r="1056" spans="2:70" s="6" customFormat="1">
      <c r="B1056" s="6">
        <v>2858</v>
      </c>
      <c r="C1056" s="6" t="s">
        <v>3822</v>
      </c>
      <c r="D1056" s="6">
        <v>6</v>
      </c>
      <c r="E1056" s="6" t="s">
        <v>68</v>
      </c>
      <c r="F1056" s="6" t="s">
        <v>3823</v>
      </c>
      <c r="G1056" s="6" t="s">
        <v>3822</v>
      </c>
      <c r="H1056" s="6" t="s">
        <v>3824</v>
      </c>
      <c r="I1056" s="6">
        <v>2017</v>
      </c>
      <c r="J1056" s="6" t="s">
        <v>72</v>
      </c>
      <c r="N1056" s="6" t="s">
        <v>73</v>
      </c>
      <c r="AC1056" s="6" t="s">
        <v>74</v>
      </c>
      <c r="AE1056" s="6" t="s">
        <v>162</v>
      </c>
      <c r="AF1056" s="6" t="s">
        <v>163</v>
      </c>
      <c r="AG1056" s="6" t="s">
        <v>467</v>
      </c>
      <c r="AI1056" s="6" t="s">
        <v>87</v>
      </c>
      <c r="AJ1056" s="6" t="s">
        <v>165</v>
      </c>
      <c r="AK1056" s="6" t="s">
        <v>80</v>
      </c>
      <c r="AM1056" s="6" t="s">
        <v>81</v>
      </c>
      <c r="AN1056" s="6" t="s">
        <v>664</v>
      </c>
      <c r="AO1056" s="6" t="s">
        <v>83</v>
      </c>
      <c r="AP1056" s="6" t="s">
        <v>104</v>
      </c>
      <c r="AQ1056" s="6" t="s">
        <v>85</v>
      </c>
      <c r="AR1056" s="6" t="s">
        <v>105</v>
      </c>
      <c r="AS1056" s="6" t="s">
        <v>87</v>
      </c>
      <c r="AU1056" s="6" t="s">
        <v>88</v>
      </c>
      <c r="AV1056" s="6" t="s">
        <v>87</v>
      </c>
      <c r="AX1056" s="6" t="s">
        <v>88</v>
      </c>
      <c r="AZ1056" s="6" t="s">
        <v>89</v>
      </c>
      <c r="BA1056" s="6" t="s">
        <v>89</v>
      </c>
      <c r="BB1056" s="6" t="s">
        <v>665</v>
      </c>
      <c r="BC1056" s="6" t="s">
        <v>665</v>
      </c>
      <c r="BD1056" s="6" t="s">
        <v>144</v>
      </c>
      <c r="BE1056" s="6" t="s">
        <v>92</v>
      </c>
      <c r="BF1056" s="6" t="s">
        <v>93</v>
      </c>
      <c r="BG1056" s="6" t="s">
        <v>92</v>
      </c>
      <c r="BH1056" s="6" t="s">
        <v>92</v>
      </c>
      <c r="BI1056" s="6" t="s">
        <v>93</v>
      </c>
      <c r="BJ1056" s="6" t="s">
        <v>93</v>
      </c>
      <c r="BK1056" s="6" t="s">
        <v>94</v>
      </c>
      <c r="BL1056" s="6" t="s">
        <v>94</v>
      </c>
      <c r="BM1056" s="6" t="s">
        <v>109</v>
      </c>
      <c r="BN1056" s="6" t="s">
        <v>111</v>
      </c>
      <c r="BO1056" s="6" t="s">
        <v>78</v>
      </c>
      <c r="BP1056" s="6" t="s">
        <v>687</v>
      </c>
    </row>
    <row r="1057" spans="2:70" s="6" customFormat="1">
      <c r="B1057" s="6">
        <v>2863</v>
      </c>
      <c r="C1057" s="6" t="s">
        <v>3825</v>
      </c>
      <c r="D1057" s="6">
        <v>6</v>
      </c>
      <c r="E1057" s="6" t="s">
        <v>68</v>
      </c>
      <c r="F1057" s="6" t="s">
        <v>3826</v>
      </c>
      <c r="G1057" s="6" t="s">
        <v>3825</v>
      </c>
      <c r="H1057" s="6" t="s">
        <v>3827</v>
      </c>
      <c r="I1057" s="6">
        <v>2007</v>
      </c>
      <c r="J1057" s="6" t="s">
        <v>161</v>
      </c>
      <c r="O1057" s="6" t="s">
        <v>178</v>
      </c>
      <c r="AC1057" s="6" t="s">
        <v>74</v>
      </c>
      <c r="AE1057" s="6" t="s">
        <v>75</v>
      </c>
      <c r="AF1057" s="6" t="s">
        <v>76</v>
      </c>
      <c r="AG1057" s="6" t="s">
        <v>77</v>
      </c>
      <c r="AI1057" s="6" t="s">
        <v>78</v>
      </c>
      <c r="AJ1057" s="6" t="s">
        <v>165</v>
      </c>
      <c r="AK1057" s="6" t="s">
        <v>80</v>
      </c>
      <c r="AM1057" s="6" t="s">
        <v>81</v>
      </c>
      <c r="AN1057" s="6" t="s">
        <v>739</v>
      </c>
      <c r="AO1057" s="6" t="s">
        <v>84</v>
      </c>
      <c r="AP1057" s="6" t="s">
        <v>104</v>
      </c>
      <c r="AQ1057" s="6" t="s">
        <v>85</v>
      </c>
      <c r="AR1057" s="6" t="s">
        <v>86</v>
      </c>
      <c r="AS1057" s="6" t="s">
        <v>87</v>
      </c>
      <c r="AU1057" s="6" t="s">
        <v>88</v>
      </c>
      <c r="AV1057" s="6" t="s">
        <v>78</v>
      </c>
      <c r="AW1057" s="6" t="s">
        <v>119</v>
      </c>
      <c r="AX1057" s="6" t="s">
        <v>87</v>
      </c>
      <c r="AY1057" s="6" t="s">
        <v>107</v>
      </c>
      <c r="AZ1057" s="6" t="s">
        <v>89</v>
      </c>
      <c r="BA1057" s="6" t="s">
        <v>89</v>
      </c>
      <c r="BB1057" s="6" t="s">
        <v>773</v>
      </c>
      <c r="BC1057" s="6" t="s">
        <v>230</v>
      </c>
      <c r="BD1057" s="6" t="s">
        <v>91</v>
      </c>
      <c r="BE1057" s="6" t="s">
        <v>93</v>
      </c>
      <c r="BF1057" s="6" t="s">
        <v>92</v>
      </c>
      <c r="BG1057" s="6" t="s">
        <v>92</v>
      </c>
      <c r="BH1057" s="6" t="s">
        <v>92</v>
      </c>
      <c r="BI1057" s="6" t="s">
        <v>123</v>
      </c>
      <c r="BJ1057" s="6" t="s">
        <v>92</v>
      </c>
      <c r="BK1057" s="6" t="s">
        <v>94</v>
      </c>
      <c r="BL1057" s="6" t="s">
        <v>94</v>
      </c>
      <c r="BM1057" s="6" t="s">
        <v>672</v>
      </c>
      <c r="BN1057" s="6" t="s">
        <v>177</v>
      </c>
      <c r="BO1057" s="6" t="s">
        <v>78</v>
      </c>
      <c r="BP1057" s="6" t="s">
        <v>667</v>
      </c>
    </row>
    <row r="1058" spans="2:70" s="6" customFormat="1">
      <c r="B1058" s="6">
        <v>2869</v>
      </c>
      <c r="C1058" s="6" t="s">
        <v>3828</v>
      </c>
      <c r="D1058" s="6">
        <v>6</v>
      </c>
      <c r="E1058" s="6" t="s">
        <v>68</v>
      </c>
      <c r="F1058" s="6" t="s">
        <v>3829</v>
      </c>
      <c r="G1058" s="6" t="s">
        <v>3828</v>
      </c>
      <c r="H1058" s="6" t="s">
        <v>3830</v>
      </c>
      <c r="I1058" s="6">
        <v>1997</v>
      </c>
      <c r="J1058" s="6" t="s">
        <v>95</v>
      </c>
      <c r="AA1058" s="6" t="s">
        <v>227</v>
      </c>
      <c r="AC1058" s="6" t="s">
        <v>148</v>
      </c>
      <c r="AE1058" s="6" t="s">
        <v>87</v>
      </c>
      <c r="AF1058" s="6" t="s">
        <v>206</v>
      </c>
      <c r="AG1058" s="6" t="s">
        <v>77</v>
      </c>
      <c r="AI1058" s="6" t="s">
        <v>87</v>
      </c>
      <c r="AJ1058" s="6" t="s">
        <v>116</v>
      </c>
      <c r="AK1058" s="6" t="s">
        <v>156</v>
      </c>
      <c r="AL1058" s="6" t="s">
        <v>157</v>
      </c>
      <c r="AN1058" s="6" t="s">
        <v>657</v>
      </c>
      <c r="AO1058" s="6" t="s">
        <v>83</v>
      </c>
      <c r="AP1058" s="6" t="s">
        <v>83</v>
      </c>
      <c r="AQ1058" s="6" t="s">
        <v>85</v>
      </c>
      <c r="AR1058" s="6" t="s">
        <v>105</v>
      </c>
      <c r="AS1058" s="6" t="s">
        <v>87</v>
      </c>
      <c r="AU1058" s="6" t="s">
        <v>88</v>
      </c>
      <c r="AV1058" s="6" t="s">
        <v>78</v>
      </c>
      <c r="AW1058" s="6" t="s">
        <v>119</v>
      </c>
      <c r="AX1058" s="6" t="s">
        <v>87</v>
      </c>
      <c r="AY1058" s="6" t="s">
        <v>159</v>
      </c>
      <c r="AZ1058" s="6" t="s">
        <v>185</v>
      </c>
      <c r="BA1058" s="6" t="s">
        <v>89</v>
      </c>
      <c r="BB1058" s="6" t="s">
        <v>659</v>
      </c>
      <c r="BC1058" s="6" t="s">
        <v>659</v>
      </c>
      <c r="BD1058" s="6" t="s">
        <v>137</v>
      </c>
      <c r="BE1058" s="6" t="s">
        <v>92</v>
      </c>
      <c r="BF1058" s="6" t="s">
        <v>93</v>
      </c>
      <c r="BG1058" s="6" t="s">
        <v>92</v>
      </c>
      <c r="BH1058" s="6" t="s">
        <v>92</v>
      </c>
      <c r="BI1058" s="6" t="s">
        <v>92</v>
      </c>
      <c r="BJ1058" s="6" t="s">
        <v>92</v>
      </c>
      <c r="BK1058" s="6" t="s">
        <v>94</v>
      </c>
      <c r="BL1058" s="6" t="s">
        <v>94</v>
      </c>
      <c r="BM1058" s="6" t="s">
        <v>695</v>
      </c>
      <c r="BN1058" s="6" t="s">
        <v>139</v>
      </c>
      <c r="BO1058" s="6" t="s">
        <v>78</v>
      </c>
      <c r="BP1058" s="6" t="s">
        <v>667</v>
      </c>
    </row>
    <row r="1059" spans="2:70" s="6" customFormat="1">
      <c r="B1059" s="6">
        <v>2878</v>
      </c>
      <c r="C1059" s="6" t="s">
        <v>3831</v>
      </c>
      <c r="D1059" s="6">
        <v>6</v>
      </c>
      <c r="E1059" s="6" t="s">
        <v>68</v>
      </c>
      <c r="F1059" s="6" t="s">
        <v>3832</v>
      </c>
      <c r="G1059" s="6" t="s">
        <v>3831</v>
      </c>
      <c r="H1059" s="6" t="s">
        <v>3833</v>
      </c>
      <c r="I1059" s="6">
        <v>1999</v>
      </c>
      <c r="J1059" s="6" t="s">
        <v>95</v>
      </c>
      <c r="AA1059" s="6" t="s">
        <v>844</v>
      </c>
      <c r="AC1059" s="6" t="s">
        <v>74</v>
      </c>
      <c r="AE1059" s="6" t="s">
        <v>75</v>
      </c>
      <c r="AF1059" s="6" t="s">
        <v>175</v>
      </c>
      <c r="AG1059" s="6" t="s">
        <v>632</v>
      </c>
      <c r="AI1059" s="6" t="s">
        <v>78</v>
      </c>
      <c r="AJ1059" s="6" t="s">
        <v>309</v>
      </c>
      <c r="AK1059" s="6" t="s">
        <v>80</v>
      </c>
      <c r="AM1059" s="6" t="s">
        <v>81</v>
      </c>
      <c r="AN1059" s="6" t="s">
        <v>657</v>
      </c>
      <c r="AO1059" s="6" t="s">
        <v>104</v>
      </c>
      <c r="AP1059" s="6" t="s">
        <v>104</v>
      </c>
      <c r="AQ1059" s="6" t="s">
        <v>85</v>
      </c>
      <c r="AR1059" s="6" t="s">
        <v>105</v>
      </c>
      <c r="AS1059" s="6" t="s">
        <v>87</v>
      </c>
      <c r="AU1059" s="6" t="s">
        <v>88</v>
      </c>
      <c r="AV1059" s="6" t="s">
        <v>78</v>
      </c>
      <c r="AW1059" s="6" t="s">
        <v>119</v>
      </c>
      <c r="AX1059" s="6" t="s">
        <v>87</v>
      </c>
      <c r="AY1059" s="6" t="s">
        <v>107</v>
      </c>
      <c r="AZ1059" s="6" t="s">
        <v>89</v>
      </c>
      <c r="BA1059" s="6" t="s">
        <v>89</v>
      </c>
      <c r="BB1059" s="6" t="s">
        <v>665</v>
      </c>
      <c r="BC1059" s="6" t="s">
        <v>665</v>
      </c>
      <c r="BD1059" s="6" t="s">
        <v>137</v>
      </c>
      <c r="BE1059" s="6" t="s">
        <v>92</v>
      </c>
      <c r="BF1059" s="6" t="s">
        <v>92</v>
      </c>
      <c r="BG1059" s="6" t="s">
        <v>92</v>
      </c>
      <c r="BH1059" s="6" t="s">
        <v>92</v>
      </c>
      <c r="BI1059" s="6" t="s">
        <v>92</v>
      </c>
      <c r="BJ1059" s="6" t="s">
        <v>92</v>
      </c>
      <c r="BK1059" s="6" t="s">
        <v>94</v>
      </c>
      <c r="BL1059" s="6" t="s">
        <v>94</v>
      </c>
      <c r="BM1059" s="6" t="s">
        <v>672</v>
      </c>
      <c r="BN1059" s="6" t="s">
        <v>139</v>
      </c>
      <c r="BO1059" s="6" t="s">
        <v>87</v>
      </c>
    </row>
    <row r="1060" spans="2:70" s="6" customFormat="1">
      <c r="B1060" s="6">
        <v>2895</v>
      </c>
      <c r="C1060" s="6" t="s">
        <v>3834</v>
      </c>
      <c r="D1060" s="6">
        <v>6</v>
      </c>
      <c r="E1060" s="6" t="s">
        <v>68</v>
      </c>
      <c r="F1060" s="6" t="s">
        <v>3835</v>
      </c>
      <c r="G1060" s="6" t="s">
        <v>3834</v>
      </c>
      <c r="H1060" s="6" t="s">
        <v>3836</v>
      </c>
      <c r="I1060" s="6">
        <v>2014</v>
      </c>
      <c r="J1060" s="6" t="s">
        <v>226</v>
      </c>
      <c r="L1060" s="6" t="s">
        <v>227</v>
      </c>
      <c r="AC1060" s="6" t="s">
        <v>74</v>
      </c>
      <c r="AE1060" s="6" t="s">
        <v>75</v>
      </c>
      <c r="AF1060" s="6" t="s">
        <v>175</v>
      </c>
      <c r="AG1060" s="6" t="s">
        <v>164</v>
      </c>
      <c r="AI1060" s="6" t="s">
        <v>87</v>
      </c>
      <c r="AJ1060" s="6" t="s">
        <v>165</v>
      </c>
      <c r="AK1060" s="6" t="s">
        <v>80</v>
      </c>
      <c r="AM1060" s="6" t="s">
        <v>81</v>
      </c>
      <c r="AN1060" s="6" t="s">
        <v>739</v>
      </c>
      <c r="AO1060" s="6" t="s">
        <v>104</v>
      </c>
      <c r="AP1060" s="6" t="s">
        <v>83</v>
      </c>
      <c r="AQ1060" s="6" t="s">
        <v>85</v>
      </c>
      <c r="AR1060" s="6" t="s">
        <v>105</v>
      </c>
      <c r="AS1060" s="6" t="s">
        <v>87</v>
      </c>
      <c r="AU1060" s="6" t="s">
        <v>88</v>
      </c>
      <c r="AV1060" s="6" t="s">
        <v>78</v>
      </c>
      <c r="AW1060" s="6" t="s">
        <v>119</v>
      </c>
      <c r="AX1060" s="6" t="s">
        <v>87</v>
      </c>
      <c r="AY1060" s="6" t="s">
        <v>107</v>
      </c>
      <c r="AZ1060" s="6" t="s">
        <v>89</v>
      </c>
      <c r="BA1060" s="6" t="s">
        <v>89</v>
      </c>
      <c r="BB1060" s="6" t="s">
        <v>230</v>
      </c>
      <c r="BC1060" s="6" t="s">
        <v>230</v>
      </c>
      <c r="BD1060" s="6" t="s">
        <v>137</v>
      </c>
      <c r="BE1060" s="6" t="s">
        <v>93</v>
      </c>
      <c r="BF1060" s="6" t="s">
        <v>92</v>
      </c>
      <c r="BG1060" s="6" t="s">
        <v>93</v>
      </c>
      <c r="BH1060" s="6" t="s">
        <v>93</v>
      </c>
      <c r="BI1060" s="6" t="s">
        <v>92</v>
      </c>
      <c r="BJ1060" s="6" t="s">
        <v>93</v>
      </c>
      <c r="BK1060" s="6" t="s">
        <v>138</v>
      </c>
      <c r="BL1060" s="6" t="s">
        <v>138</v>
      </c>
      <c r="BM1060" s="6" t="s">
        <v>691</v>
      </c>
      <c r="BN1060" s="6" t="s">
        <v>139</v>
      </c>
      <c r="BO1060" s="6" t="s">
        <v>78</v>
      </c>
      <c r="BP1060" s="6" t="s">
        <v>660</v>
      </c>
    </row>
    <row r="1061" spans="2:70" s="6" customFormat="1">
      <c r="B1061" s="6">
        <v>2892</v>
      </c>
      <c r="C1061" s="6" t="s">
        <v>3837</v>
      </c>
      <c r="D1061" s="6">
        <v>6</v>
      </c>
      <c r="E1061" s="6" t="s">
        <v>68</v>
      </c>
      <c r="F1061" s="6" t="s">
        <v>3838</v>
      </c>
      <c r="G1061" s="6" t="s">
        <v>3837</v>
      </c>
      <c r="H1061" s="6" t="s">
        <v>3839</v>
      </c>
      <c r="I1061" s="6">
        <v>2015</v>
      </c>
      <c r="J1061" s="6" t="s">
        <v>226</v>
      </c>
      <c r="L1061" s="6" t="s">
        <v>227</v>
      </c>
      <c r="AC1061" s="6" t="s">
        <v>135</v>
      </c>
      <c r="AI1061" s="6" t="s">
        <v>88</v>
      </c>
      <c r="AO1061" s="6" t="s">
        <v>84</v>
      </c>
      <c r="AP1061" s="6" t="s">
        <v>104</v>
      </c>
      <c r="AQ1061" s="6" t="s">
        <v>85</v>
      </c>
      <c r="AR1061" s="6" t="s">
        <v>169</v>
      </c>
      <c r="AS1061" s="6" t="s">
        <v>87</v>
      </c>
      <c r="AU1061" s="6" t="s">
        <v>88</v>
      </c>
      <c r="AV1061" s="6" t="s">
        <v>78</v>
      </c>
      <c r="AW1061" s="6" t="s">
        <v>119</v>
      </c>
      <c r="AX1061" s="6" t="s">
        <v>78</v>
      </c>
      <c r="AY1061" s="6" t="s">
        <v>107</v>
      </c>
      <c r="AZ1061" s="6" t="s">
        <v>183</v>
      </c>
      <c r="BA1061" s="6" t="s">
        <v>89</v>
      </c>
      <c r="BB1061" s="6" t="s">
        <v>665</v>
      </c>
      <c r="BC1061" s="6" t="s">
        <v>230</v>
      </c>
      <c r="BD1061" s="6" t="s">
        <v>137</v>
      </c>
      <c r="BE1061" s="6" t="s">
        <v>93</v>
      </c>
      <c r="BF1061" s="6" t="s">
        <v>92</v>
      </c>
      <c r="BG1061" s="6" t="s">
        <v>92</v>
      </c>
      <c r="BH1061" s="6" t="s">
        <v>92</v>
      </c>
      <c r="BI1061" s="6" t="s">
        <v>92</v>
      </c>
      <c r="BJ1061" s="6" t="s">
        <v>93</v>
      </c>
      <c r="BK1061" s="6" t="s">
        <v>138</v>
      </c>
      <c r="BL1061" s="6" t="s">
        <v>94</v>
      </c>
      <c r="BM1061" s="6" t="s">
        <v>691</v>
      </c>
      <c r="BN1061" s="6" t="s">
        <v>192</v>
      </c>
      <c r="BO1061" s="6" t="s">
        <v>78</v>
      </c>
      <c r="BP1061" s="6" t="s">
        <v>687</v>
      </c>
    </row>
    <row r="1062" spans="2:70" s="6" customFormat="1">
      <c r="B1062" s="6">
        <v>2896</v>
      </c>
      <c r="C1062" s="6" t="s">
        <v>3840</v>
      </c>
      <c r="D1062" s="6">
        <v>6</v>
      </c>
      <c r="E1062" s="6" t="s">
        <v>68</v>
      </c>
      <c r="F1062" s="6" t="s">
        <v>3841</v>
      </c>
      <c r="G1062" s="6" t="s">
        <v>3840</v>
      </c>
      <c r="H1062" s="6" t="s">
        <v>3842</v>
      </c>
      <c r="I1062" s="6">
        <v>2016</v>
      </c>
      <c r="J1062" s="6" t="s">
        <v>226</v>
      </c>
      <c r="L1062" s="6" t="s">
        <v>245</v>
      </c>
      <c r="AC1062" s="6" t="s">
        <v>135</v>
      </c>
      <c r="AI1062" s="6" t="s">
        <v>88</v>
      </c>
      <c r="AO1062" s="6" t="s">
        <v>83</v>
      </c>
      <c r="AP1062" s="6" t="s">
        <v>104</v>
      </c>
      <c r="AQ1062" s="6" t="s">
        <v>176</v>
      </c>
      <c r="AR1062" s="6" t="s">
        <v>86</v>
      </c>
      <c r="AS1062" s="6" t="s">
        <v>87</v>
      </c>
      <c r="AU1062" s="6" t="s">
        <v>88</v>
      </c>
      <c r="AV1062" s="6" t="s">
        <v>78</v>
      </c>
      <c r="AW1062" s="6" t="s">
        <v>119</v>
      </c>
      <c r="AX1062" s="6" t="s">
        <v>78</v>
      </c>
      <c r="AY1062" s="6" t="s">
        <v>159</v>
      </c>
      <c r="AZ1062" s="6" t="s">
        <v>89</v>
      </c>
      <c r="BA1062" s="6" t="s">
        <v>89</v>
      </c>
      <c r="BB1062" s="6" t="s">
        <v>665</v>
      </c>
      <c r="BC1062" s="6" t="s">
        <v>665</v>
      </c>
      <c r="BD1062" s="6" t="s">
        <v>91</v>
      </c>
      <c r="BE1062" s="6" t="s">
        <v>93</v>
      </c>
      <c r="BF1062" s="6" t="s">
        <v>92</v>
      </c>
      <c r="BG1062" s="6" t="s">
        <v>92</v>
      </c>
      <c r="BH1062" s="6" t="s">
        <v>92</v>
      </c>
      <c r="BI1062" s="6" t="s">
        <v>92</v>
      </c>
      <c r="BJ1062" s="6" t="s">
        <v>93</v>
      </c>
      <c r="BK1062" s="6" t="s">
        <v>94</v>
      </c>
      <c r="BL1062" s="6" t="s">
        <v>138</v>
      </c>
      <c r="BM1062" s="6" t="s">
        <v>666</v>
      </c>
      <c r="BN1062" s="6" t="s">
        <v>125</v>
      </c>
      <c r="BO1062" s="6" t="s">
        <v>78</v>
      </c>
      <c r="BP1062" s="6" t="s">
        <v>677</v>
      </c>
      <c r="BR1062" s="6" t="s">
        <v>3843</v>
      </c>
    </row>
    <row r="1063" spans="2:70" s="6" customFormat="1">
      <c r="B1063" s="6">
        <v>2900</v>
      </c>
      <c r="C1063" s="6" t="s">
        <v>3844</v>
      </c>
      <c r="D1063" s="6">
        <v>6</v>
      </c>
      <c r="E1063" s="6" t="s">
        <v>68</v>
      </c>
      <c r="F1063" s="6" t="s">
        <v>3845</v>
      </c>
      <c r="G1063" s="6" t="s">
        <v>3844</v>
      </c>
      <c r="H1063" s="6" t="s">
        <v>3846</v>
      </c>
      <c r="I1063" s="6">
        <v>2014</v>
      </c>
      <c r="J1063" s="6" t="s">
        <v>72</v>
      </c>
      <c r="N1063" s="6" t="s">
        <v>134</v>
      </c>
      <c r="AC1063" s="6" t="s">
        <v>74</v>
      </c>
      <c r="AE1063" s="6" t="s">
        <v>87</v>
      </c>
      <c r="AF1063" s="6" t="s">
        <v>163</v>
      </c>
      <c r="AG1063" s="6" t="s">
        <v>101</v>
      </c>
      <c r="AI1063" s="6" t="s">
        <v>87</v>
      </c>
      <c r="AJ1063" s="6" t="s">
        <v>116</v>
      </c>
      <c r="AK1063" s="6" t="s">
        <v>103</v>
      </c>
      <c r="AN1063" s="6" t="s">
        <v>739</v>
      </c>
      <c r="AO1063" s="6" t="s">
        <v>84</v>
      </c>
      <c r="AP1063" s="6" t="s">
        <v>104</v>
      </c>
      <c r="AQ1063" s="6" t="s">
        <v>102</v>
      </c>
      <c r="AR1063" s="6" t="s">
        <v>130</v>
      </c>
      <c r="AS1063" s="6" t="s">
        <v>87</v>
      </c>
      <c r="AU1063" s="6" t="s">
        <v>88</v>
      </c>
      <c r="AV1063" s="6" t="s">
        <v>78</v>
      </c>
      <c r="AW1063" s="6" t="s">
        <v>158</v>
      </c>
      <c r="AX1063" s="6" t="s">
        <v>87</v>
      </c>
      <c r="AY1063" s="6" t="s">
        <v>229</v>
      </c>
      <c r="AZ1063" s="6" t="s">
        <v>170</v>
      </c>
      <c r="BA1063" s="6" t="s">
        <v>89</v>
      </c>
      <c r="BB1063" s="6" t="s">
        <v>659</v>
      </c>
      <c r="BC1063" s="6" t="s">
        <v>659</v>
      </c>
      <c r="BD1063" s="6" t="s">
        <v>137</v>
      </c>
      <c r="BE1063" s="6" t="s">
        <v>93</v>
      </c>
      <c r="BF1063" s="6" t="s">
        <v>92</v>
      </c>
      <c r="BG1063" s="6" t="s">
        <v>123</v>
      </c>
      <c r="BH1063" s="6" t="s">
        <v>92</v>
      </c>
      <c r="BI1063" s="6" t="s">
        <v>191</v>
      </c>
      <c r="BJ1063" s="6" t="s">
        <v>92</v>
      </c>
      <c r="BK1063" s="6" t="s">
        <v>94</v>
      </c>
      <c r="BL1063" s="6" t="s">
        <v>138</v>
      </c>
      <c r="BM1063" s="6" t="s">
        <v>691</v>
      </c>
      <c r="BN1063" s="6" t="s">
        <v>111</v>
      </c>
      <c r="BO1063" s="6" t="s">
        <v>87</v>
      </c>
    </row>
    <row r="1064" spans="2:70" s="6" customFormat="1">
      <c r="B1064" s="6">
        <v>2901</v>
      </c>
      <c r="C1064" s="6" t="s">
        <v>3847</v>
      </c>
      <c r="D1064" s="6">
        <v>6</v>
      </c>
      <c r="E1064" s="6" t="s">
        <v>68</v>
      </c>
      <c r="F1064" s="6" t="s">
        <v>3848</v>
      </c>
      <c r="G1064" s="6" t="s">
        <v>3847</v>
      </c>
      <c r="H1064" s="6" t="s">
        <v>3849</v>
      </c>
      <c r="I1064" s="6">
        <v>2012</v>
      </c>
      <c r="J1064" s="6" t="s">
        <v>97</v>
      </c>
      <c r="X1064" s="6" t="s">
        <v>98</v>
      </c>
      <c r="AC1064" s="6" t="s">
        <v>135</v>
      </c>
      <c r="AI1064" s="6" t="s">
        <v>88</v>
      </c>
      <c r="AO1064" s="6" t="s">
        <v>83</v>
      </c>
      <c r="AP1064" s="6" t="s">
        <v>104</v>
      </c>
      <c r="AQ1064" s="6" t="s">
        <v>85</v>
      </c>
      <c r="AR1064" s="6" t="s">
        <v>105</v>
      </c>
      <c r="AS1064" s="6" t="s">
        <v>87</v>
      </c>
      <c r="AU1064" s="6" t="s">
        <v>88</v>
      </c>
      <c r="AV1064" s="6" t="s">
        <v>78</v>
      </c>
      <c r="AW1064" s="6" t="s">
        <v>119</v>
      </c>
      <c r="AX1064" s="6" t="s">
        <v>87</v>
      </c>
      <c r="AY1064" s="6" t="s">
        <v>107</v>
      </c>
      <c r="AZ1064" s="6" t="s">
        <v>183</v>
      </c>
      <c r="BA1064" s="6" t="s">
        <v>89</v>
      </c>
      <c r="BB1064" s="6" t="s">
        <v>659</v>
      </c>
      <c r="BC1064" s="6" t="s">
        <v>230</v>
      </c>
      <c r="BD1064" s="6" t="s">
        <v>144</v>
      </c>
      <c r="BE1064" s="6" t="s">
        <v>93</v>
      </c>
      <c r="BF1064" s="6" t="s">
        <v>93</v>
      </c>
      <c r="BG1064" s="6" t="s">
        <v>92</v>
      </c>
      <c r="BH1064" s="6" t="s">
        <v>92</v>
      </c>
      <c r="BI1064" s="6" t="s">
        <v>93</v>
      </c>
      <c r="BJ1064" s="6" t="s">
        <v>93</v>
      </c>
      <c r="BK1064" s="6" t="s">
        <v>138</v>
      </c>
      <c r="BL1064" s="6" t="s">
        <v>138</v>
      </c>
      <c r="BM1064" s="6" t="s">
        <v>691</v>
      </c>
      <c r="BN1064" s="6" t="s">
        <v>192</v>
      </c>
      <c r="BO1064" s="6" t="s">
        <v>78</v>
      </c>
      <c r="BP1064" s="6" t="s">
        <v>687</v>
      </c>
    </row>
    <row r="1065" spans="2:70" s="6" customFormat="1">
      <c r="B1065" s="6">
        <v>2902</v>
      </c>
      <c r="C1065" s="6" t="s">
        <v>3850</v>
      </c>
      <c r="D1065" s="6">
        <v>6</v>
      </c>
      <c r="E1065" s="6" t="s">
        <v>68</v>
      </c>
      <c r="F1065" s="6" t="s">
        <v>3851</v>
      </c>
      <c r="G1065" s="6" t="s">
        <v>3850</v>
      </c>
      <c r="H1065" s="6" t="s">
        <v>3852</v>
      </c>
      <c r="I1065" s="6">
        <v>2014</v>
      </c>
      <c r="J1065" s="6" t="s">
        <v>72</v>
      </c>
      <c r="N1065" s="6" t="s">
        <v>134</v>
      </c>
      <c r="AC1065" s="6" t="s">
        <v>135</v>
      </c>
      <c r="AI1065" s="6" t="s">
        <v>88</v>
      </c>
      <c r="AO1065" s="6" t="s">
        <v>84</v>
      </c>
      <c r="AP1065" s="6" t="s">
        <v>104</v>
      </c>
      <c r="AQ1065" s="6" t="s">
        <v>176</v>
      </c>
      <c r="AR1065" s="6" t="s">
        <v>86</v>
      </c>
      <c r="AS1065" s="6" t="s">
        <v>87</v>
      </c>
      <c r="AU1065" s="6" t="s">
        <v>88</v>
      </c>
      <c r="AV1065" s="6" t="s">
        <v>78</v>
      </c>
      <c r="AW1065" s="6" t="s">
        <v>158</v>
      </c>
      <c r="AX1065" s="6" t="s">
        <v>87</v>
      </c>
      <c r="AY1065" s="6" t="s">
        <v>107</v>
      </c>
      <c r="AZ1065" s="6" t="s">
        <v>170</v>
      </c>
      <c r="BA1065" s="6" t="s">
        <v>89</v>
      </c>
      <c r="BB1065" s="6" t="s">
        <v>659</v>
      </c>
      <c r="BC1065" s="6" t="s">
        <v>698</v>
      </c>
      <c r="BD1065" s="6" t="s">
        <v>137</v>
      </c>
      <c r="BE1065" s="6" t="s">
        <v>93</v>
      </c>
      <c r="BF1065" s="6" t="s">
        <v>93</v>
      </c>
      <c r="BG1065" s="6" t="s">
        <v>93</v>
      </c>
      <c r="BH1065" s="6" t="s">
        <v>93</v>
      </c>
      <c r="BI1065" s="6" t="s">
        <v>191</v>
      </c>
      <c r="BJ1065" s="6" t="s">
        <v>93</v>
      </c>
      <c r="BK1065" s="6" t="s">
        <v>124</v>
      </c>
      <c r="BL1065" s="6" t="s">
        <v>138</v>
      </c>
      <c r="BM1065" s="6" t="s">
        <v>691</v>
      </c>
      <c r="BN1065" s="6" t="s">
        <v>192</v>
      </c>
      <c r="BO1065" s="6" t="s">
        <v>78</v>
      </c>
      <c r="BP1065" s="6" t="s">
        <v>156</v>
      </c>
      <c r="BQ1065" s="6" t="s">
        <v>3853</v>
      </c>
    </row>
    <row r="1066" spans="2:70" s="6" customFormat="1">
      <c r="B1066" s="6">
        <v>2903</v>
      </c>
      <c r="C1066" s="6" t="s">
        <v>3854</v>
      </c>
      <c r="D1066" s="6">
        <v>6</v>
      </c>
      <c r="E1066" s="6" t="s">
        <v>68</v>
      </c>
      <c r="F1066" s="6" t="s">
        <v>3855</v>
      </c>
      <c r="G1066" s="6" t="s">
        <v>3854</v>
      </c>
      <c r="H1066" s="6" t="s">
        <v>3856</v>
      </c>
      <c r="I1066" s="6">
        <v>2015</v>
      </c>
      <c r="J1066" s="6" t="s">
        <v>226</v>
      </c>
      <c r="L1066" s="6" t="s">
        <v>245</v>
      </c>
      <c r="AC1066" s="6" t="s">
        <v>135</v>
      </c>
      <c r="AI1066" s="6" t="s">
        <v>88</v>
      </c>
      <c r="AO1066" s="6" t="s">
        <v>84</v>
      </c>
      <c r="AP1066" s="6" t="s">
        <v>104</v>
      </c>
      <c r="AQ1066" s="6" t="s">
        <v>85</v>
      </c>
      <c r="AR1066" s="6" t="s">
        <v>105</v>
      </c>
      <c r="AS1066" s="6" t="s">
        <v>87</v>
      </c>
      <c r="AU1066" s="6" t="s">
        <v>88</v>
      </c>
      <c r="AV1066" s="6" t="s">
        <v>78</v>
      </c>
      <c r="AW1066" s="6" t="s">
        <v>158</v>
      </c>
      <c r="AX1066" s="6" t="s">
        <v>78</v>
      </c>
      <c r="AY1066" s="6" t="s">
        <v>107</v>
      </c>
      <c r="AZ1066" s="6" t="s">
        <v>89</v>
      </c>
      <c r="BA1066" s="6" t="s">
        <v>89</v>
      </c>
      <c r="BB1066" s="6" t="s">
        <v>659</v>
      </c>
      <c r="BC1066" s="6" t="s">
        <v>230</v>
      </c>
      <c r="BD1066" s="6" t="s">
        <v>137</v>
      </c>
      <c r="BE1066" s="6" t="s">
        <v>92</v>
      </c>
      <c r="BF1066" s="6" t="s">
        <v>92</v>
      </c>
      <c r="BG1066" s="6" t="s">
        <v>93</v>
      </c>
      <c r="BH1066" s="6" t="s">
        <v>92</v>
      </c>
      <c r="BI1066" s="6" t="s">
        <v>93</v>
      </c>
      <c r="BJ1066" s="6" t="s">
        <v>93</v>
      </c>
      <c r="BK1066" s="6" t="s">
        <v>138</v>
      </c>
      <c r="BL1066" s="6" t="s">
        <v>94</v>
      </c>
      <c r="BM1066" s="6" t="s">
        <v>691</v>
      </c>
      <c r="BN1066" s="6" t="s">
        <v>208</v>
      </c>
      <c r="BO1066" s="6" t="s">
        <v>78</v>
      </c>
      <c r="BP1066" s="6" t="s">
        <v>156</v>
      </c>
      <c r="BQ1066" s="6" t="s">
        <v>3857</v>
      </c>
    </row>
    <row r="1067" spans="2:70" s="6" customFormat="1">
      <c r="B1067" s="6">
        <v>2906</v>
      </c>
      <c r="C1067" s="6" t="s">
        <v>3858</v>
      </c>
      <c r="D1067" s="6">
        <v>6</v>
      </c>
      <c r="E1067" s="6" t="s">
        <v>68</v>
      </c>
      <c r="F1067" s="6" t="s">
        <v>3859</v>
      </c>
      <c r="G1067" s="6" t="s">
        <v>3858</v>
      </c>
      <c r="H1067" s="6" t="s">
        <v>3860</v>
      </c>
      <c r="I1067" s="6">
        <v>2013</v>
      </c>
      <c r="J1067" s="6" t="s">
        <v>126</v>
      </c>
      <c r="P1067" s="6" t="s">
        <v>99</v>
      </c>
      <c r="AC1067" s="6" t="s">
        <v>127</v>
      </c>
      <c r="AI1067" s="6" t="s">
        <v>88</v>
      </c>
      <c r="AO1067" s="6" t="s">
        <v>104</v>
      </c>
      <c r="AP1067" s="6" t="s">
        <v>104</v>
      </c>
      <c r="AQ1067" s="6" t="s">
        <v>85</v>
      </c>
      <c r="AR1067" s="6" t="s">
        <v>105</v>
      </c>
      <c r="AS1067" s="6" t="s">
        <v>87</v>
      </c>
      <c r="AU1067" s="6" t="s">
        <v>88</v>
      </c>
      <c r="AV1067" s="6" t="s">
        <v>87</v>
      </c>
      <c r="AX1067" s="6" t="s">
        <v>88</v>
      </c>
      <c r="AZ1067" s="6" t="s">
        <v>89</v>
      </c>
      <c r="BA1067" s="6" t="s">
        <v>89</v>
      </c>
      <c r="BB1067" s="6" t="s">
        <v>698</v>
      </c>
      <c r="BC1067" s="6" t="s">
        <v>665</v>
      </c>
      <c r="BD1067" s="6" t="s">
        <v>144</v>
      </c>
      <c r="BE1067" s="6" t="s">
        <v>93</v>
      </c>
      <c r="BF1067" s="6" t="s">
        <v>93</v>
      </c>
      <c r="BG1067" s="6" t="s">
        <v>92</v>
      </c>
      <c r="BH1067" s="6" t="s">
        <v>92</v>
      </c>
      <c r="BI1067" s="6" t="s">
        <v>92</v>
      </c>
      <c r="BJ1067" s="6" t="s">
        <v>93</v>
      </c>
      <c r="BK1067" s="6" t="s">
        <v>94</v>
      </c>
      <c r="BL1067" s="6" t="s">
        <v>138</v>
      </c>
      <c r="BM1067" s="6" t="s">
        <v>109</v>
      </c>
      <c r="BN1067" s="6" t="s">
        <v>192</v>
      </c>
      <c r="BO1067" s="6" t="s">
        <v>78</v>
      </c>
      <c r="BP1067" s="6" t="s">
        <v>660</v>
      </c>
    </row>
    <row r="1068" spans="2:70" s="6" customFormat="1">
      <c r="B1068" s="6">
        <v>2910</v>
      </c>
      <c r="C1068" s="6" t="s">
        <v>3861</v>
      </c>
      <c r="D1068" s="6">
        <v>6</v>
      </c>
      <c r="E1068" s="6" t="s">
        <v>68</v>
      </c>
      <c r="F1068" s="6" t="s">
        <v>3862</v>
      </c>
      <c r="G1068" s="6" t="s">
        <v>3861</v>
      </c>
      <c r="H1068" s="6" t="s">
        <v>3863</v>
      </c>
      <c r="I1068" s="6">
        <v>2007</v>
      </c>
      <c r="J1068" s="6" t="s">
        <v>325</v>
      </c>
      <c r="S1068" s="6" t="s">
        <v>326</v>
      </c>
      <c r="AC1068" s="6" t="s">
        <v>148</v>
      </c>
      <c r="AE1068" s="6" t="s">
        <v>87</v>
      </c>
      <c r="AF1068" s="6" t="s">
        <v>76</v>
      </c>
      <c r="AG1068" s="6" t="s">
        <v>77</v>
      </c>
      <c r="AI1068" s="6" t="s">
        <v>78</v>
      </c>
      <c r="AJ1068" s="6" t="s">
        <v>102</v>
      </c>
      <c r="AK1068" s="6" t="s">
        <v>80</v>
      </c>
      <c r="AN1068" s="6" t="s">
        <v>718</v>
      </c>
      <c r="AO1068" s="6" t="s">
        <v>83</v>
      </c>
      <c r="AP1068" s="6" t="s">
        <v>84</v>
      </c>
      <c r="AQ1068" s="6" t="s">
        <v>85</v>
      </c>
      <c r="AR1068" s="6" t="s">
        <v>105</v>
      </c>
      <c r="AS1068" s="6" t="s">
        <v>87</v>
      </c>
      <c r="AU1068" s="6" t="s">
        <v>88</v>
      </c>
      <c r="AV1068" s="6" t="s">
        <v>78</v>
      </c>
      <c r="AW1068" s="6" t="s">
        <v>158</v>
      </c>
      <c r="AX1068" s="6" t="s">
        <v>87</v>
      </c>
      <c r="AY1068" s="6" t="s">
        <v>159</v>
      </c>
      <c r="AZ1068" s="6" t="s">
        <v>89</v>
      </c>
      <c r="BA1068" s="6" t="s">
        <v>89</v>
      </c>
      <c r="BB1068" s="6" t="s">
        <v>665</v>
      </c>
      <c r="BC1068" s="6" t="s">
        <v>90</v>
      </c>
      <c r="BD1068" s="6" t="s">
        <v>91</v>
      </c>
      <c r="BE1068" s="6" t="s">
        <v>92</v>
      </c>
      <c r="BF1068" s="6" t="s">
        <v>123</v>
      </c>
      <c r="BG1068" s="6" t="s">
        <v>92</v>
      </c>
      <c r="BH1068" s="6" t="s">
        <v>92</v>
      </c>
      <c r="BI1068" s="6" t="s">
        <v>122</v>
      </c>
      <c r="BJ1068" s="6" t="s">
        <v>93</v>
      </c>
      <c r="BK1068" s="6" t="s">
        <v>94</v>
      </c>
      <c r="BL1068" s="6" t="s">
        <v>94</v>
      </c>
      <c r="BM1068" s="6" t="s">
        <v>691</v>
      </c>
      <c r="BN1068" s="6" t="s">
        <v>208</v>
      </c>
      <c r="BO1068" s="6" t="s">
        <v>78</v>
      </c>
      <c r="BP1068" s="6" t="s">
        <v>667</v>
      </c>
      <c r="BR1068" s="6" t="s">
        <v>3864</v>
      </c>
    </row>
    <row r="1069" spans="2:70" s="6" customFormat="1">
      <c r="B1069" s="6">
        <v>2920</v>
      </c>
      <c r="C1069" s="6" t="s">
        <v>3865</v>
      </c>
      <c r="D1069" s="6">
        <v>6</v>
      </c>
      <c r="E1069" s="6" t="s">
        <v>68</v>
      </c>
      <c r="F1069" s="6" t="s">
        <v>3866</v>
      </c>
      <c r="G1069" s="6" t="s">
        <v>3865</v>
      </c>
      <c r="H1069" s="6" t="s">
        <v>3867</v>
      </c>
      <c r="I1069" s="6">
        <v>2009</v>
      </c>
      <c r="J1069" s="6" t="s">
        <v>671</v>
      </c>
      <c r="R1069" s="6" t="s">
        <v>354</v>
      </c>
      <c r="AC1069" s="6" t="s">
        <v>135</v>
      </c>
      <c r="AI1069" s="6" t="s">
        <v>88</v>
      </c>
      <c r="AO1069" s="6" t="s">
        <v>104</v>
      </c>
      <c r="AP1069" s="6" t="s">
        <v>104</v>
      </c>
      <c r="AQ1069" s="6" t="s">
        <v>196</v>
      </c>
      <c r="AR1069" s="6" t="s">
        <v>169</v>
      </c>
      <c r="AS1069" s="6" t="s">
        <v>87</v>
      </c>
      <c r="AU1069" s="6" t="s">
        <v>88</v>
      </c>
      <c r="AV1069" s="6" t="s">
        <v>78</v>
      </c>
      <c r="AW1069" s="6" t="s">
        <v>119</v>
      </c>
      <c r="AX1069" s="6" t="s">
        <v>78</v>
      </c>
      <c r="AY1069" s="6" t="s">
        <v>107</v>
      </c>
      <c r="AZ1069" s="6" t="s">
        <v>89</v>
      </c>
      <c r="BA1069" s="6" t="s">
        <v>89</v>
      </c>
      <c r="BB1069" s="6" t="s">
        <v>659</v>
      </c>
      <c r="BC1069" s="6" t="s">
        <v>230</v>
      </c>
      <c r="BD1069" s="6" t="s">
        <v>137</v>
      </c>
      <c r="BE1069" s="6" t="s">
        <v>92</v>
      </c>
      <c r="BF1069" s="6" t="s">
        <v>123</v>
      </c>
      <c r="BG1069" s="6" t="s">
        <v>92</v>
      </c>
      <c r="BH1069" s="6" t="s">
        <v>92</v>
      </c>
      <c r="BI1069" s="6" t="s">
        <v>92</v>
      </c>
      <c r="BJ1069" s="6" t="s">
        <v>92</v>
      </c>
      <c r="BK1069" s="6" t="s">
        <v>94</v>
      </c>
      <c r="BL1069" s="6" t="s">
        <v>94</v>
      </c>
      <c r="BM1069" s="6" t="s">
        <v>691</v>
      </c>
      <c r="BN1069" s="6" t="s">
        <v>102</v>
      </c>
      <c r="BO1069" s="6" t="s">
        <v>78</v>
      </c>
      <c r="BP1069" s="6" t="s">
        <v>667</v>
      </c>
    </row>
    <row r="1070" spans="2:70" s="6" customFormat="1">
      <c r="B1070" s="6">
        <v>2921</v>
      </c>
      <c r="C1070" s="6" t="s">
        <v>3868</v>
      </c>
      <c r="D1070" s="6">
        <v>6</v>
      </c>
      <c r="E1070" s="6" t="s">
        <v>68</v>
      </c>
      <c r="F1070" s="6" t="s">
        <v>3869</v>
      </c>
      <c r="G1070" s="6" t="s">
        <v>3868</v>
      </c>
      <c r="H1070" s="6" t="s">
        <v>3870</v>
      </c>
      <c r="I1070" s="6">
        <v>2015</v>
      </c>
      <c r="J1070" s="6" t="s">
        <v>325</v>
      </c>
      <c r="S1070" s="6" t="s">
        <v>99</v>
      </c>
      <c r="AC1070" s="6" t="s">
        <v>74</v>
      </c>
      <c r="AE1070" s="6" t="s">
        <v>162</v>
      </c>
      <c r="AF1070" s="6" t="s">
        <v>163</v>
      </c>
      <c r="AG1070" s="6" t="s">
        <v>101</v>
      </c>
      <c r="AI1070" s="6" t="s">
        <v>87</v>
      </c>
      <c r="AJ1070" s="6" t="s">
        <v>165</v>
      </c>
      <c r="AK1070" s="6" t="s">
        <v>103</v>
      </c>
      <c r="AM1070" s="6" t="s">
        <v>81</v>
      </c>
      <c r="AN1070" s="6" t="s">
        <v>657</v>
      </c>
      <c r="AO1070" s="6" t="s">
        <v>104</v>
      </c>
      <c r="AP1070" s="6" t="s">
        <v>83</v>
      </c>
      <c r="AQ1070" s="6" t="s">
        <v>196</v>
      </c>
      <c r="AR1070" s="6" t="s">
        <v>105</v>
      </c>
      <c r="AS1070" s="6" t="s">
        <v>87</v>
      </c>
      <c r="AU1070" s="6" t="s">
        <v>88</v>
      </c>
      <c r="AV1070" s="6" t="s">
        <v>78</v>
      </c>
      <c r="AW1070" s="6" t="s">
        <v>119</v>
      </c>
      <c r="AX1070" s="6" t="s">
        <v>87</v>
      </c>
      <c r="AY1070" s="6" t="s">
        <v>107</v>
      </c>
      <c r="AZ1070" s="6" t="s">
        <v>170</v>
      </c>
      <c r="BA1070" s="6" t="s">
        <v>89</v>
      </c>
      <c r="BB1070" s="6" t="s">
        <v>659</v>
      </c>
      <c r="BC1070" s="6" t="s">
        <v>659</v>
      </c>
      <c r="BD1070" s="6" t="s">
        <v>137</v>
      </c>
      <c r="BE1070" s="6" t="s">
        <v>92</v>
      </c>
      <c r="BF1070" s="6" t="s">
        <v>92</v>
      </c>
      <c r="BG1070" s="6" t="s">
        <v>93</v>
      </c>
      <c r="BH1070" s="6" t="s">
        <v>93</v>
      </c>
      <c r="BI1070" s="6" t="s">
        <v>92</v>
      </c>
      <c r="BJ1070" s="6" t="s">
        <v>93</v>
      </c>
      <c r="BK1070" s="6" t="s">
        <v>138</v>
      </c>
      <c r="BL1070" s="6" t="s">
        <v>138</v>
      </c>
      <c r="BM1070" s="6" t="s">
        <v>691</v>
      </c>
      <c r="BN1070" s="6" t="s">
        <v>111</v>
      </c>
      <c r="BO1070" s="6" t="s">
        <v>78</v>
      </c>
      <c r="BP1070" s="6" t="s">
        <v>687</v>
      </c>
    </row>
    <row r="1071" spans="2:70" s="6" customFormat="1">
      <c r="B1071" s="6">
        <v>2924</v>
      </c>
      <c r="C1071" s="6" t="s">
        <v>3871</v>
      </c>
      <c r="D1071" s="6">
        <v>6</v>
      </c>
      <c r="E1071" s="6" t="s">
        <v>68</v>
      </c>
      <c r="F1071" s="6" t="s">
        <v>3872</v>
      </c>
      <c r="G1071" s="6" t="s">
        <v>3871</v>
      </c>
      <c r="H1071" s="6" t="s">
        <v>3873</v>
      </c>
      <c r="I1071" s="6">
        <v>1993</v>
      </c>
      <c r="J1071" s="6" t="s">
        <v>95</v>
      </c>
      <c r="AA1071" s="6" t="s">
        <v>391</v>
      </c>
      <c r="AC1071" s="6" t="s">
        <v>74</v>
      </c>
      <c r="AE1071" s="6" t="s">
        <v>75</v>
      </c>
      <c r="AF1071" s="6" t="s">
        <v>76</v>
      </c>
      <c r="AG1071" s="6" t="s">
        <v>77</v>
      </c>
      <c r="AI1071" s="6" t="s">
        <v>87</v>
      </c>
      <c r="AJ1071" s="6" t="s">
        <v>116</v>
      </c>
      <c r="AK1071" s="6" t="s">
        <v>103</v>
      </c>
      <c r="AM1071" s="6" t="s">
        <v>167</v>
      </c>
      <c r="AN1071" s="6" t="s">
        <v>718</v>
      </c>
      <c r="AO1071" s="6" t="s">
        <v>104</v>
      </c>
      <c r="AP1071" s="6" t="s">
        <v>104</v>
      </c>
      <c r="AQ1071" s="6" t="s">
        <v>118</v>
      </c>
      <c r="AR1071" s="6" t="s">
        <v>105</v>
      </c>
      <c r="AS1071" s="6" t="s">
        <v>78</v>
      </c>
      <c r="AT1071" s="6" t="s">
        <v>228</v>
      </c>
      <c r="AU1071" s="6" t="s">
        <v>87</v>
      </c>
      <c r="AV1071" s="6" t="s">
        <v>78</v>
      </c>
      <c r="AW1071" s="6" t="s">
        <v>119</v>
      </c>
      <c r="AX1071" s="6" t="s">
        <v>87</v>
      </c>
      <c r="AY1071" s="6" t="s">
        <v>107</v>
      </c>
      <c r="AZ1071" s="6" t="s">
        <v>183</v>
      </c>
      <c r="BA1071" s="6" t="s">
        <v>89</v>
      </c>
      <c r="BB1071" s="6" t="s">
        <v>659</v>
      </c>
      <c r="BC1071" s="6" t="s">
        <v>230</v>
      </c>
      <c r="BD1071" s="6" t="s">
        <v>137</v>
      </c>
      <c r="BE1071" s="6" t="s">
        <v>93</v>
      </c>
      <c r="BF1071" s="6" t="s">
        <v>93</v>
      </c>
      <c r="BG1071" s="6" t="s">
        <v>93</v>
      </c>
      <c r="BH1071" s="6" t="s">
        <v>93</v>
      </c>
      <c r="BI1071" s="6" t="s">
        <v>92</v>
      </c>
      <c r="BJ1071" s="6" t="s">
        <v>92</v>
      </c>
      <c r="BK1071" s="6" t="s">
        <v>138</v>
      </c>
      <c r="BL1071" s="6" t="s">
        <v>94</v>
      </c>
      <c r="BM1071" s="6" t="s">
        <v>672</v>
      </c>
      <c r="BN1071" s="6" t="s">
        <v>139</v>
      </c>
      <c r="BO1071" s="6" t="s">
        <v>87</v>
      </c>
      <c r="BR1071" s="6" t="s">
        <v>3874</v>
      </c>
    </row>
    <row r="1072" spans="2:70" s="6" customFormat="1">
      <c r="B1072" s="6">
        <v>2929</v>
      </c>
      <c r="C1072" s="6" t="s">
        <v>3875</v>
      </c>
      <c r="D1072" s="6">
        <v>6</v>
      </c>
      <c r="E1072" s="6" t="s">
        <v>68</v>
      </c>
      <c r="F1072" s="6" t="s">
        <v>3876</v>
      </c>
      <c r="G1072" s="6" t="s">
        <v>3875</v>
      </c>
      <c r="H1072" s="6" t="s">
        <v>3877</v>
      </c>
      <c r="I1072" s="6">
        <v>1990</v>
      </c>
      <c r="J1072" s="6" t="s">
        <v>95</v>
      </c>
      <c r="AA1072" s="6" t="s">
        <v>96</v>
      </c>
      <c r="AC1072" s="6" t="s">
        <v>148</v>
      </c>
      <c r="AE1072" s="6" t="s">
        <v>162</v>
      </c>
      <c r="AF1072" s="6" t="s">
        <v>76</v>
      </c>
      <c r="AG1072" s="6" t="s">
        <v>77</v>
      </c>
      <c r="AI1072" s="6" t="s">
        <v>87</v>
      </c>
      <c r="AJ1072" s="6" t="s">
        <v>309</v>
      </c>
      <c r="AK1072" s="6" t="s">
        <v>80</v>
      </c>
      <c r="AM1072" s="6" t="s">
        <v>222</v>
      </c>
      <c r="AN1072" s="6" t="s">
        <v>657</v>
      </c>
      <c r="AO1072" s="6" t="s">
        <v>84</v>
      </c>
      <c r="AP1072" s="6" t="s">
        <v>104</v>
      </c>
      <c r="AQ1072" s="6" t="s">
        <v>85</v>
      </c>
      <c r="AR1072" s="6" t="s">
        <v>86</v>
      </c>
      <c r="AS1072" s="6" t="s">
        <v>87</v>
      </c>
      <c r="AU1072" s="6" t="s">
        <v>88</v>
      </c>
      <c r="AV1072" s="6" t="s">
        <v>78</v>
      </c>
      <c r="AW1072" s="6" t="s">
        <v>119</v>
      </c>
      <c r="AX1072" s="6" t="s">
        <v>87</v>
      </c>
      <c r="AY1072" s="6" t="s">
        <v>107</v>
      </c>
      <c r="AZ1072" s="6" t="s">
        <v>89</v>
      </c>
      <c r="BA1072" s="6" t="s">
        <v>89</v>
      </c>
      <c r="BB1072" s="6" t="s">
        <v>658</v>
      </c>
      <c r="BC1072" s="6" t="s">
        <v>665</v>
      </c>
      <c r="BD1072" s="6" t="s">
        <v>137</v>
      </c>
      <c r="BE1072" s="6" t="s">
        <v>93</v>
      </c>
      <c r="BF1072" s="6" t="s">
        <v>93</v>
      </c>
      <c r="BG1072" s="6" t="s">
        <v>92</v>
      </c>
      <c r="BH1072" s="6" t="s">
        <v>92</v>
      </c>
      <c r="BI1072" s="6" t="s">
        <v>92</v>
      </c>
      <c r="BJ1072" s="6" t="s">
        <v>123</v>
      </c>
      <c r="BK1072" s="6" t="s">
        <v>94</v>
      </c>
      <c r="BL1072" s="6" t="s">
        <v>94</v>
      </c>
      <c r="BM1072" s="6" t="s">
        <v>695</v>
      </c>
      <c r="BN1072" s="6" t="s">
        <v>139</v>
      </c>
      <c r="BO1072" s="6" t="s">
        <v>78</v>
      </c>
      <c r="BP1072" s="6" t="s">
        <v>667</v>
      </c>
    </row>
    <row r="1073" spans="2:70" s="6" customFormat="1">
      <c r="B1073" s="6">
        <v>2942</v>
      </c>
      <c r="C1073" s="6" t="s">
        <v>3878</v>
      </c>
      <c r="D1073" s="6">
        <v>6</v>
      </c>
      <c r="E1073" s="6" t="s">
        <v>68</v>
      </c>
      <c r="F1073" s="6" t="s">
        <v>3879</v>
      </c>
      <c r="G1073" s="6" t="s">
        <v>3878</v>
      </c>
      <c r="H1073" s="6" t="s">
        <v>3880</v>
      </c>
      <c r="I1073" s="6">
        <v>1991</v>
      </c>
      <c r="J1073" s="6" t="s">
        <v>95</v>
      </c>
      <c r="AA1073" s="6" t="s">
        <v>96</v>
      </c>
      <c r="AC1073" s="6" t="s">
        <v>148</v>
      </c>
      <c r="AE1073" s="6" t="s">
        <v>75</v>
      </c>
      <c r="AF1073" s="6" t="s">
        <v>76</v>
      </c>
      <c r="AG1073" s="6" t="s">
        <v>164</v>
      </c>
      <c r="AI1073" s="6" t="s">
        <v>87</v>
      </c>
      <c r="AJ1073" s="6" t="s">
        <v>309</v>
      </c>
      <c r="AK1073" s="6" t="s">
        <v>166</v>
      </c>
      <c r="AM1073" s="6" t="s">
        <v>222</v>
      </c>
      <c r="AN1073" s="6" t="s">
        <v>657</v>
      </c>
      <c r="AO1073" s="6" t="s">
        <v>104</v>
      </c>
      <c r="AP1073" s="6" t="s">
        <v>104</v>
      </c>
      <c r="AQ1073" s="6" t="s">
        <v>196</v>
      </c>
      <c r="AR1073" s="6" t="s">
        <v>105</v>
      </c>
      <c r="AS1073" s="6" t="s">
        <v>87</v>
      </c>
      <c r="AU1073" s="6" t="s">
        <v>88</v>
      </c>
      <c r="AV1073" s="6" t="s">
        <v>78</v>
      </c>
      <c r="AW1073" s="6" t="s">
        <v>119</v>
      </c>
      <c r="AX1073" s="6" t="s">
        <v>87</v>
      </c>
      <c r="AY1073" s="6" t="s">
        <v>107</v>
      </c>
      <c r="AZ1073" s="6" t="s">
        <v>183</v>
      </c>
      <c r="BA1073" s="6" t="s">
        <v>89</v>
      </c>
      <c r="BB1073" s="6" t="s">
        <v>665</v>
      </c>
      <c r="BC1073" s="6" t="s">
        <v>658</v>
      </c>
      <c r="BD1073" s="6" t="s">
        <v>137</v>
      </c>
      <c r="BE1073" s="6" t="s">
        <v>93</v>
      </c>
      <c r="BF1073" s="6" t="s">
        <v>93</v>
      </c>
      <c r="BG1073" s="6" t="s">
        <v>93</v>
      </c>
      <c r="BH1073" s="6" t="s">
        <v>93</v>
      </c>
      <c r="BI1073" s="6" t="s">
        <v>92</v>
      </c>
      <c r="BJ1073" s="6" t="s">
        <v>93</v>
      </c>
      <c r="BK1073" s="6" t="s">
        <v>94</v>
      </c>
      <c r="BL1073" s="6" t="s">
        <v>138</v>
      </c>
      <c r="BM1073" s="6" t="s">
        <v>695</v>
      </c>
      <c r="BN1073" s="6" t="s">
        <v>139</v>
      </c>
      <c r="BO1073" s="6" t="s">
        <v>87</v>
      </c>
    </row>
    <row r="1074" spans="2:70" s="6" customFormat="1">
      <c r="B1074" s="6">
        <v>2949</v>
      </c>
      <c r="C1074" s="6" t="s">
        <v>3881</v>
      </c>
      <c r="D1074" s="6">
        <v>6</v>
      </c>
      <c r="E1074" s="6" t="s">
        <v>68</v>
      </c>
      <c r="F1074" s="6" t="s">
        <v>3882</v>
      </c>
      <c r="G1074" s="6" t="s">
        <v>3881</v>
      </c>
      <c r="H1074" s="6" t="s">
        <v>3883</v>
      </c>
      <c r="I1074" s="6">
        <v>2015</v>
      </c>
      <c r="J1074" s="6" t="s">
        <v>325</v>
      </c>
      <c r="S1074" s="6" t="s">
        <v>326</v>
      </c>
      <c r="AC1074" s="6" t="s">
        <v>135</v>
      </c>
      <c r="AI1074" s="6" t="s">
        <v>88</v>
      </c>
      <c r="AO1074" s="6" t="s">
        <v>128</v>
      </c>
      <c r="AP1074" s="6" t="s">
        <v>84</v>
      </c>
      <c r="AQ1074" s="6" t="s">
        <v>118</v>
      </c>
      <c r="AR1074" s="6" t="s">
        <v>102</v>
      </c>
      <c r="AS1074" s="6" t="s">
        <v>87</v>
      </c>
      <c r="AU1074" s="6" t="s">
        <v>88</v>
      </c>
      <c r="AV1074" s="6" t="s">
        <v>78</v>
      </c>
      <c r="AW1074" s="6" t="s">
        <v>158</v>
      </c>
      <c r="AX1074" s="6" t="s">
        <v>87</v>
      </c>
      <c r="AY1074" s="6" t="s">
        <v>107</v>
      </c>
      <c r="AZ1074" s="6" t="s">
        <v>89</v>
      </c>
      <c r="BA1074" s="6" t="s">
        <v>89</v>
      </c>
      <c r="BB1074" s="6" t="s">
        <v>230</v>
      </c>
      <c r="BC1074" s="6" t="s">
        <v>230</v>
      </c>
      <c r="BD1074" s="6" t="s">
        <v>137</v>
      </c>
      <c r="BE1074" s="6" t="s">
        <v>123</v>
      </c>
      <c r="BF1074" s="6" t="s">
        <v>122</v>
      </c>
      <c r="BG1074" s="6" t="s">
        <v>123</v>
      </c>
      <c r="BH1074" s="6" t="s">
        <v>123</v>
      </c>
      <c r="BI1074" s="6" t="s">
        <v>123</v>
      </c>
      <c r="BJ1074" s="6" t="s">
        <v>92</v>
      </c>
      <c r="BK1074" s="6" t="s">
        <v>102</v>
      </c>
      <c r="BL1074" s="6" t="s">
        <v>94</v>
      </c>
      <c r="BM1074" s="6" t="s">
        <v>691</v>
      </c>
      <c r="BN1074" s="6" t="s">
        <v>177</v>
      </c>
      <c r="BO1074" s="6" t="s">
        <v>78</v>
      </c>
      <c r="BP1074" s="6" t="s">
        <v>677</v>
      </c>
    </row>
    <row r="1075" spans="2:70" s="6" customFormat="1">
      <c r="B1075" s="6">
        <v>2950</v>
      </c>
      <c r="C1075" s="6" t="s">
        <v>3884</v>
      </c>
      <c r="D1075" s="6">
        <v>6</v>
      </c>
      <c r="E1075" s="6" t="s">
        <v>68</v>
      </c>
      <c r="F1075" s="6" t="s">
        <v>3885</v>
      </c>
      <c r="G1075" s="6" t="s">
        <v>3884</v>
      </c>
      <c r="H1075" s="6" t="s">
        <v>3886</v>
      </c>
      <c r="I1075" s="6">
        <v>1998</v>
      </c>
      <c r="J1075" s="6" t="s">
        <v>97</v>
      </c>
      <c r="X1075" s="6" t="s">
        <v>98</v>
      </c>
      <c r="AC1075" s="6" t="s">
        <v>74</v>
      </c>
      <c r="AE1075" s="6" t="s">
        <v>87</v>
      </c>
      <c r="AF1075" s="6" t="s">
        <v>163</v>
      </c>
      <c r="AG1075" s="6" t="s">
        <v>115</v>
      </c>
      <c r="AI1075" s="6" t="s">
        <v>87</v>
      </c>
      <c r="AJ1075" s="6" t="s">
        <v>116</v>
      </c>
      <c r="AK1075" s="6" t="s">
        <v>156</v>
      </c>
      <c r="AL1075" s="6" t="s">
        <v>3887</v>
      </c>
      <c r="AN1075" s="6" t="s">
        <v>657</v>
      </c>
      <c r="AO1075" s="6" t="s">
        <v>83</v>
      </c>
      <c r="AP1075" s="6" t="s">
        <v>83</v>
      </c>
      <c r="AQ1075" s="6" t="s">
        <v>196</v>
      </c>
      <c r="AR1075" s="6" t="s">
        <v>105</v>
      </c>
      <c r="AS1075" s="6" t="s">
        <v>87</v>
      </c>
      <c r="AU1075" s="6" t="s">
        <v>88</v>
      </c>
      <c r="AV1075" s="6" t="s">
        <v>87</v>
      </c>
      <c r="AX1075" s="6" t="s">
        <v>88</v>
      </c>
      <c r="AZ1075" s="6" t="s">
        <v>89</v>
      </c>
      <c r="BA1075" s="6" t="s">
        <v>89</v>
      </c>
      <c r="BB1075" s="6" t="s">
        <v>698</v>
      </c>
      <c r="BC1075" s="6" t="s">
        <v>665</v>
      </c>
      <c r="BD1075" s="6" t="s">
        <v>102</v>
      </c>
      <c r="BE1075" s="6" t="s">
        <v>93</v>
      </c>
      <c r="BF1075" s="6" t="s">
        <v>93</v>
      </c>
      <c r="BG1075" s="6" t="s">
        <v>93</v>
      </c>
      <c r="BH1075" s="6" t="s">
        <v>93</v>
      </c>
      <c r="BI1075" s="6" t="s">
        <v>93</v>
      </c>
      <c r="BJ1075" s="6" t="s">
        <v>93</v>
      </c>
      <c r="BK1075" s="6" t="s">
        <v>138</v>
      </c>
      <c r="BL1075" s="6" t="s">
        <v>138</v>
      </c>
      <c r="BM1075" s="6" t="s">
        <v>672</v>
      </c>
      <c r="BN1075" s="6" t="s">
        <v>125</v>
      </c>
      <c r="BO1075" s="6" t="s">
        <v>78</v>
      </c>
      <c r="BP1075" s="6" t="s">
        <v>660</v>
      </c>
    </row>
    <row r="1076" spans="2:70" s="6" customFormat="1">
      <c r="B1076" s="6">
        <v>2951</v>
      </c>
      <c r="C1076" s="6" t="s">
        <v>3888</v>
      </c>
      <c r="D1076" s="6">
        <v>6</v>
      </c>
      <c r="E1076" s="6" t="s">
        <v>68</v>
      </c>
      <c r="F1076" s="6" t="s">
        <v>3889</v>
      </c>
      <c r="G1076" s="6" t="s">
        <v>3888</v>
      </c>
      <c r="H1076" s="6" t="s">
        <v>3890</v>
      </c>
      <c r="I1076" s="6">
        <v>2014</v>
      </c>
      <c r="J1076" s="6" t="s">
        <v>325</v>
      </c>
      <c r="S1076" s="6" t="s">
        <v>326</v>
      </c>
      <c r="AC1076" s="6" t="s">
        <v>135</v>
      </c>
      <c r="AI1076" s="6" t="s">
        <v>88</v>
      </c>
      <c r="AO1076" s="6" t="s">
        <v>84</v>
      </c>
      <c r="AP1076" s="6" t="s">
        <v>83</v>
      </c>
      <c r="AQ1076" s="6" t="s">
        <v>85</v>
      </c>
      <c r="AR1076" s="6" t="s">
        <v>105</v>
      </c>
      <c r="AS1076" s="6" t="s">
        <v>87</v>
      </c>
      <c r="AU1076" s="6" t="s">
        <v>88</v>
      </c>
      <c r="AV1076" s="6" t="s">
        <v>78</v>
      </c>
      <c r="AW1076" s="6" t="s">
        <v>158</v>
      </c>
      <c r="AX1076" s="6" t="s">
        <v>87</v>
      </c>
      <c r="AY1076" s="6" t="s">
        <v>107</v>
      </c>
      <c r="AZ1076" s="6" t="s">
        <v>89</v>
      </c>
      <c r="BA1076" s="6" t="s">
        <v>89</v>
      </c>
      <c r="BB1076" s="6" t="s">
        <v>665</v>
      </c>
      <c r="BC1076" s="6" t="s">
        <v>665</v>
      </c>
      <c r="BD1076" s="6" t="s">
        <v>137</v>
      </c>
      <c r="BE1076" s="6" t="s">
        <v>93</v>
      </c>
      <c r="BF1076" s="6" t="s">
        <v>92</v>
      </c>
      <c r="BG1076" s="6" t="s">
        <v>92</v>
      </c>
      <c r="BH1076" s="6" t="s">
        <v>123</v>
      </c>
      <c r="BI1076" s="6" t="s">
        <v>123</v>
      </c>
      <c r="BJ1076" s="6" t="s">
        <v>93</v>
      </c>
      <c r="BK1076" s="6" t="s">
        <v>94</v>
      </c>
      <c r="BL1076" s="6" t="s">
        <v>138</v>
      </c>
      <c r="BM1076" s="6" t="s">
        <v>691</v>
      </c>
      <c r="BN1076" s="6" t="s">
        <v>177</v>
      </c>
      <c r="BO1076" s="6" t="s">
        <v>78</v>
      </c>
      <c r="BP1076" s="6" t="s">
        <v>687</v>
      </c>
    </row>
    <row r="1077" spans="2:70" s="6" customFormat="1">
      <c r="B1077" s="6">
        <v>2952</v>
      </c>
      <c r="C1077" s="6" t="s">
        <v>3891</v>
      </c>
      <c r="D1077" s="6">
        <v>6</v>
      </c>
      <c r="E1077" s="6" t="s">
        <v>68</v>
      </c>
      <c r="F1077" s="6" t="s">
        <v>3892</v>
      </c>
      <c r="G1077" s="6" t="s">
        <v>3891</v>
      </c>
      <c r="H1077" s="6" t="s">
        <v>3893</v>
      </c>
      <c r="I1077" s="6">
        <v>2014</v>
      </c>
      <c r="J1077" s="6" t="s">
        <v>325</v>
      </c>
      <c r="S1077" s="6" t="s">
        <v>99</v>
      </c>
      <c r="AC1077" s="6" t="s">
        <v>74</v>
      </c>
      <c r="AE1077" s="6" t="s">
        <v>75</v>
      </c>
      <c r="AF1077" s="6" t="s">
        <v>163</v>
      </c>
      <c r="AG1077" s="6" t="s">
        <v>156</v>
      </c>
      <c r="AH1077" s="6" t="s">
        <v>3894</v>
      </c>
      <c r="AI1077" s="6" t="s">
        <v>87</v>
      </c>
      <c r="AJ1077" s="6" t="s">
        <v>149</v>
      </c>
      <c r="AK1077" s="6" t="s">
        <v>80</v>
      </c>
      <c r="AM1077" s="6" t="s">
        <v>81</v>
      </c>
      <c r="AN1077" s="6" t="s">
        <v>664</v>
      </c>
      <c r="AO1077" s="6" t="s">
        <v>104</v>
      </c>
      <c r="AP1077" s="6" t="s">
        <v>83</v>
      </c>
      <c r="AQ1077" s="6" t="s">
        <v>196</v>
      </c>
      <c r="AR1077" s="6" t="s">
        <v>169</v>
      </c>
      <c r="AS1077" s="6" t="s">
        <v>87</v>
      </c>
      <c r="AU1077" s="6" t="s">
        <v>88</v>
      </c>
      <c r="AV1077" s="6" t="s">
        <v>78</v>
      </c>
      <c r="AW1077" s="6" t="s">
        <v>158</v>
      </c>
      <c r="AX1077" s="6" t="s">
        <v>87</v>
      </c>
      <c r="AY1077" s="6" t="s">
        <v>107</v>
      </c>
      <c r="AZ1077" s="6" t="s">
        <v>89</v>
      </c>
      <c r="BA1077" s="6" t="s">
        <v>89</v>
      </c>
      <c r="BB1077" s="6" t="s">
        <v>659</v>
      </c>
      <c r="BC1077" s="6" t="s">
        <v>659</v>
      </c>
      <c r="BD1077" s="6" t="s">
        <v>137</v>
      </c>
      <c r="BE1077" s="6" t="s">
        <v>93</v>
      </c>
      <c r="BF1077" s="6" t="s">
        <v>92</v>
      </c>
      <c r="BG1077" s="6" t="s">
        <v>93</v>
      </c>
      <c r="BH1077" s="6" t="s">
        <v>93</v>
      </c>
      <c r="BI1077" s="6" t="s">
        <v>92</v>
      </c>
      <c r="BJ1077" s="6" t="s">
        <v>93</v>
      </c>
      <c r="BK1077" s="6" t="s">
        <v>138</v>
      </c>
      <c r="BL1077" s="6" t="s">
        <v>138</v>
      </c>
      <c r="BM1077" s="6" t="s">
        <v>691</v>
      </c>
      <c r="BN1077" s="6" t="s">
        <v>111</v>
      </c>
      <c r="BO1077" s="6" t="s">
        <v>78</v>
      </c>
      <c r="BP1077" s="6" t="s">
        <v>156</v>
      </c>
      <c r="BQ1077" s="6" t="s">
        <v>3895</v>
      </c>
    </row>
    <row r="1078" spans="2:70" s="6" customFormat="1">
      <c r="B1078" s="6">
        <v>2955</v>
      </c>
      <c r="C1078" s="6" t="s">
        <v>3896</v>
      </c>
      <c r="D1078" s="6">
        <v>6</v>
      </c>
      <c r="E1078" s="6" t="s">
        <v>68</v>
      </c>
      <c r="F1078" s="6" t="s">
        <v>3897</v>
      </c>
      <c r="G1078" s="6" t="s">
        <v>3896</v>
      </c>
      <c r="H1078" s="6" t="s">
        <v>3898</v>
      </c>
      <c r="I1078" s="6">
        <v>2006</v>
      </c>
      <c r="J1078" s="6" t="s">
        <v>709</v>
      </c>
      <c r="K1078" s="6" t="s">
        <v>354</v>
      </c>
      <c r="AC1078" s="6" t="s">
        <v>148</v>
      </c>
      <c r="AE1078" s="6" t="s">
        <v>162</v>
      </c>
      <c r="AF1078" s="6" t="s">
        <v>76</v>
      </c>
      <c r="AG1078" s="6" t="s">
        <v>77</v>
      </c>
      <c r="AI1078" s="6" t="s">
        <v>87</v>
      </c>
      <c r="AJ1078" s="6" t="s">
        <v>309</v>
      </c>
      <c r="AK1078" s="6" t="s">
        <v>80</v>
      </c>
      <c r="AM1078" s="6" t="s">
        <v>222</v>
      </c>
      <c r="AN1078" s="6" t="s">
        <v>664</v>
      </c>
      <c r="AO1078" s="6" t="s">
        <v>104</v>
      </c>
      <c r="AP1078" s="6" t="s">
        <v>104</v>
      </c>
      <c r="AQ1078" s="6" t="s">
        <v>85</v>
      </c>
      <c r="AR1078" s="6" t="s">
        <v>105</v>
      </c>
      <c r="AS1078" s="6" t="s">
        <v>87</v>
      </c>
      <c r="AU1078" s="6" t="s">
        <v>88</v>
      </c>
      <c r="AV1078" s="6" t="s">
        <v>78</v>
      </c>
      <c r="AW1078" s="6" t="s">
        <v>119</v>
      </c>
      <c r="AX1078" s="6" t="s">
        <v>87</v>
      </c>
      <c r="AY1078" s="6" t="s">
        <v>107</v>
      </c>
      <c r="AZ1078" s="6" t="s">
        <v>183</v>
      </c>
      <c r="BA1078" s="6" t="s">
        <v>89</v>
      </c>
      <c r="BB1078" s="6" t="s">
        <v>698</v>
      </c>
      <c r="BC1078" s="6" t="s">
        <v>230</v>
      </c>
      <c r="BD1078" s="6" t="s">
        <v>137</v>
      </c>
      <c r="BE1078" s="6" t="s">
        <v>93</v>
      </c>
      <c r="BF1078" s="6" t="s">
        <v>93</v>
      </c>
      <c r="BG1078" s="6" t="s">
        <v>93</v>
      </c>
      <c r="BH1078" s="6" t="s">
        <v>92</v>
      </c>
      <c r="BI1078" s="6" t="s">
        <v>92</v>
      </c>
      <c r="BJ1078" s="6" t="s">
        <v>92</v>
      </c>
      <c r="BK1078" s="6" t="s">
        <v>94</v>
      </c>
      <c r="BL1078" s="6" t="s">
        <v>94</v>
      </c>
      <c r="BM1078" s="6" t="s">
        <v>695</v>
      </c>
      <c r="BN1078" s="6" t="s">
        <v>139</v>
      </c>
      <c r="BO1078" s="6" t="s">
        <v>78</v>
      </c>
      <c r="BP1078" s="6" t="s">
        <v>687</v>
      </c>
    </row>
    <row r="1079" spans="2:70" s="6" customFormat="1">
      <c r="B1079" s="6">
        <v>2960</v>
      </c>
      <c r="C1079" s="6" t="s">
        <v>3899</v>
      </c>
      <c r="D1079" s="6">
        <v>6</v>
      </c>
      <c r="E1079" s="6" t="s">
        <v>68</v>
      </c>
      <c r="F1079" s="6" t="s">
        <v>3900</v>
      </c>
      <c r="G1079" s="6" t="s">
        <v>3899</v>
      </c>
      <c r="H1079" s="6" t="s">
        <v>3901</v>
      </c>
      <c r="I1079" s="6">
        <v>1992</v>
      </c>
      <c r="J1079" s="6" t="s">
        <v>95</v>
      </c>
      <c r="AA1079" s="6" t="s">
        <v>844</v>
      </c>
      <c r="AC1079" s="6" t="s">
        <v>148</v>
      </c>
      <c r="AE1079" s="6" t="s">
        <v>87</v>
      </c>
      <c r="AF1079" s="6" t="s">
        <v>100</v>
      </c>
      <c r="AG1079" s="6" t="s">
        <v>164</v>
      </c>
      <c r="AI1079" s="6" t="s">
        <v>87</v>
      </c>
      <c r="AJ1079" s="6" t="s">
        <v>116</v>
      </c>
      <c r="AK1079" s="6" t="s">
        <v>156</v>
      </c>
      <c r="AL1079" s="6" t="s">
        <v>3887</v>
      </c>
      <c r="AN1079" s="6" t="s">
        <v>657</v>
      </c>
      <c r="AO1079" s="6" t="s">
        <v>104</v>
      </c>
      <c r="AP1079" s="6" t="s">
        <v>104</v>
      </c>
      <c r="AQ1079" s="6" t="s">
        <v>176</v>
      </c>
      <c r="AR1079" s="6" t="s">
        <v>102</v>
      </c>
      <c r="AS1079" s="6" t="s">
        <v>87</v>
      </c>
      <c r="AU1079" s="6" t="s">
        <v>88</v>
      </c>
      <c r="AV1079" s="6" t="s">
        <v>78</v>
      </c>
      <c r="AW1079" s="6" t="s">
        <v>106</v>
      </c>
      <c r="AX1079" s="6" t="s">
        <v>87</v>
      </c>
      <c r="AY1079" s="6" t="s">
        <v>159</v>
      </c>
      <c r="AZ1079" s="6" t="s">
        <v>185</v>
      </c>
      <c r="BA1079" s="6" t="s">
        <v>89</v>
      </c>
      <c r="BB1079" s="6" t="s">
        <v>659</v>
      </c>
      <c r="BC1079" s="6" t="s">
        <v>658</v>
      </c>
      <c r="BD1079" s="6" t="s">
        <v>137</v>
      </c>
      <c r="BE1079" s="6" t="s">
        <v>93</v>
      </c>
      <c r="BF1079" s="6" t="s">
        <v>92</v>
      </c>
      <c r="BG1079" s="6" t="s">
        <v>92</v>
      </c>
      <c r="BH1079" s="6" t="s">
        <v>93</v>
      </c>
      <c r="BI1079" s="6" t="s">
        <v>93</v>
      </c>
      <c r="BJ1079" s="6" t="s">
        <v>92</v>
      </c>
      <c r="BK1079" s="6" t="s">
        <v>94</v>
      </c>
      <c r="BL1079" s="6" t="s">
        <v>138</v>
      </c>
      <c r="BM1079" s="6" t="s">
        <v>672</v>
      </c>
      <c r="BN1079" s="6" t="s">
        <v>139</v>
      </c>
      <c r="BO1079" s="6" t="s">
        <v>78</v>
      </c>
      <c r="BP1079" s="6" t="s">
        <v>677</v>
      </c>
    </row>
    <row r="1080" spans="2:70" s="6" customFormat="1">
      <c r="B1080" s="6">
        <v>2962</v>
      </c>
      <c r="C1080" s="6" t="s">
        <v>3902</v>
      </c>
      <c r="D1080" s="6">
        <v>6</v>
      </c>
      <c r="E1080" s="6" t="s">
        <v>68</v>
      </c>
      <c r="F1080" s="6" t="s">
        <v>3903</v>
      </c>
      <c r="G1080" s="6" t="s">
        <v>3902</v>
      </c>
      <c r="H1080" s="6" t="s">
        <v>3904</v>
      </c>
      <c r="I1080" s="6">
        <v>2014</v>
      </c>
      <c r="J1080" s="6" t="s">
        <v>325</v>
      </c>
      <c r="S1080" s="6" t="s">
        <v>326</v>
      </c>
      <c r="AC1080" s="6" t="s">
        <v>74</v>
      </c>
      <c r="AE1080" s="6" t="s">
        <v>162</v>
      </c>
      <c r="AF1080" s="6" t="s">
        <v>175</v>
      </c>
      <c r="AG1080" s="6" t="s">
        <v>164</v>
      </c>
      <c r="AI1080" s="6" t="s">
        <v>87</v>
      </c>
      <c r="AJ1080" s="6" t="s">
        <v>149</v>
      </c>
      <c r="AK1080" s="6" t="s">
        <v>80</v>
      </c>
      <c r="AM1080" s="6" t="s">
        <v>81</v>
      </c>
      <c r="AN1080" s="6" t="s">
        <v>657</v>
      </c>
      <c r="AO1080" s="6" t="s">
        <v>83</v>
      </c>
      <c r="AP1080" s="6" t="s">
        <v>83</v>
      </c>
      <c r="AQ1080" s="6" t="s">
        <v>196</v>
      </c>
      <c r="AR1080" s="6" t="s">
        <v>105</v>
      </c>
      <c r="AS1080" s="6" t="s">
        <v>87</v>
      </c>
      <c r="AU1080" s="6" t="s">
        <v>88</v>
      </c>
      <c r="AV1080" s="6" t="s">
        <v>78</v>
      </c>
      <c r="AW1080" s="6" t="s">
        <v>119</v>
      </c>
      <c r="AX1080" s="6" t="s">
        <v>87</v>
      </c>
      <c r="AY1080" s="6" t="s">
        <v>107</v>
      </c>
      <c r="AZ1080" s="6" t="s">
        <v>89</v>
      </c>
      <c r="BA1080" s="6" t="s">
        <v>89</v>
      </c>
      <c r="BB1080" s="6" t="s">
        <v>665</v>
      </c>
      <c r="BC1080" s="6" t="s">
        <v>665</v>
      </c>
      <c r="BD1080" s="6" t="s">
        <v>137</v>
      </c>
      <c r="BE1080" s="6" t="s">
        <v>93</v>
      </c>
      <c r="BF1080" s="6" t="s">
        <v>92</v>
      </c>
      <c r="BG1080" s="6" t="s">
        <v>93</v>
      </c>
      <c r="BH1080" s="6" t="s">
        <v>93</v>
      </c>
      <c r="BI1080" s="6" t="s">
        <v>93</v>
      </c>
      <c r="BJ1080" s="6" t="s">
        <v>93</v>
      </c>
      <c r="BK1080" s="6" t="s">
        <v>138</v>
      </c>
      <c r="BL1080" s="6" t="s">
        <v>138</v>
      </c>
      <c r="BM1080" s="6" t="s">
        <v>691</v>
      </c>
      <c r="BN1080" s="6" t="s">
        <v>208</v>
      </c>
      <c r="BO1080" s="6" t="s">
        <v>78</v>
      </c>
      <c r="BP1080" s="6" t="s">
        <v>677</v>
      </c>
    </row>
    <row r="1081" spans="2:70" s="6" customFormat="1">
      <c r="B1081" s="6">
        <v>2964</v>
      </c>
      <c r="C1081" s="6" t="s">
        <v>3905</v>
      </c>
      <c r="D1081" s="6">
        <v>6</v>
      </c>
      <c r="E1081" s="6" t="s">
        <v>68</v>
      </c>
      <c r="F1081" s="6" t="s">
        <v>3906</v>
      </c>
      <c r="G1081" s="6" t="s">
        <v>3905</v>
      </c>
      <c r="H1081" s="6" t="s">
        <v>3907</v>
      </c>
      <c r="I1081" s="6">
        <v>2008</v>
      </c>
      <c r="J1081" s="6" t="s">
        <v>72</v>
      </c>
      <c r="N1081" s="6" t="s">
        <v>1178</v>
      </c>
      <c r="AC1081" s="6" t="s">
        <v>135</v>
      </c>
      <c r="AI1081" s="6" t="s">
        <v>88</v>
      </c>
      <c r="AO1081" s="6" t="s">
        <v>104</v>
      </c>
      <c r="AP1081" s="6" t="s">
        <v>84</v>
      </c>
      <c r="AQ1081" s="6" t="s">
        <v>176</v>
      </c>
      <c r="AR1081" s="6" t="s">
        <v>86</v>
      </c>
      <c r="AS1081" s="6" t="s">
        <v>78</v>
      </c>
      <c r="AT1081" s="6" t="s">
        <v>237</v>
      </c>
      <c r="AU1081" s="6" t="s">
        <v>87</v>
      </c>
      <c r="AV1081" s="6" t="s">
        <v>78</v>
      </c>
      <c r="AW1081" s="6" t="s">
        <v>119</v>
      </c>
      <c r="AX1081" s="6" t="s">
        <v>87</v>
      </c>
      <c r="AY1081" s="6" t="s">
        <v>107</v>
      </c>
      <c r="AZ1081" s="6" t="s">
        <v>89</v>
      </c>
      <c r="BA1081" s="6" t="s">
        <v>89</v>
      </c>
      <c r="BB1081" s="6" t="s">
        <v>659</v>
      </c>
      <c r="BC1081" s="6" t="s">
        <v>659</v>
      </c>
      <c r="BD1081" s="6" t="s">
        <v>91</v>
      </c>
      <c r="BE1081" s="6" t="s">
        <v>123</v>
      </c>
      <c r="BF1081" s="6" t="s">
        <v>122</v>
      </c>
      <c r="BG1081" s="6" t="s">
        <v>123</v>
      </c>
      <c r="BH1081" s="6" t="s">
        <v>123</v>
      </c>
      <c r="BI1081" s="6" t="s">
        <v>122</v>
      </c>
      <c r="BJ1081" s="6" t="s">
        <v>123</v>
      </c>
      <c r="BK1081" s="6" t="s">
        <v>124</v>
      </c>
      <c r="BL1081" s="6" t="s">
        <v>94</v>
      </c>
      <c r="BM1081" s="6" t="s">
        <v>672</v>
      </c>
      <c r="BN1081" s="6" t="s">
        <v>192</v>
      </c>
      <c r="BO1081" s="6" t="s">
        <v>87</v>
      </c>
    </row>
    <row r="1082" spans="2:70" s="6" customFormat="1">
      <c r="B1082" s="6">
        <v>2971</v>
      </c>
      <c r="C1082" s="6" t="s">
        <v>3908</v>
      </c>
      <c r="D1082" s="6">
        <v>6</v>
      </c>
      <c r="E1082" s="6" t="s">
        <v>68</v>
      </c>
      <c r="F1082" s="6" t="s">
        <v>3909</v>
      </c>
      <c r="G1082" s="6" t="s">
        <v>3908</v>
      </c>
      <c r="H1082" s="6" t="s">
        <v>3910</v>
      </c>
      <c r="I1082" s="6">
        <v>2015</v>
      </c>
      <c r="J1082" s="6" t="s">
        <v>305</v>
      </c>
      <c r="W1082" s="6" t="s">
        <v>227</v>
      </c>
      <c r="AC1082" s="6" t="s">
        <v>135</v>
      </c>
      <c r="AI1082" s="6" t="s">
        <v>88</v>
      </c>
      <c r="AO1082" s="6" t="s">
        <v>136</v>
      </c>
      <c r="AP1082" s="6" t="s">
        <v>104</v>
      </c>
      <c r="AQ1082" s="6" t="s">
        <v>85</v>
      </c>
      <c r="AR1082" s="6" t="s">
        <v>105</v>
      </c>
      <c r="AS1082" s="6" t="s">
        <v>87</v>
      </c>
      <c r="AU1082" s="6" t="s">
        <v>88</v>
      </c>
      <c r="AV1082" s="6" t="s">
        <v>78</v>
      </c>
      <c r="AW1082" s="6" t="s">
        <v>119</v>
      </c>
      <c r="AX1082" s="6" t="s">
        <v>87</v>
      </c>
      <c r="AY1082" s="6" t="s">
        <v>107</v>
      </c>
      <c r="AZ1082" s="6" t="s">
        <v>89</v>
      </c>
      <c r="BA1082" s="6" t="s">
        <v>89</v>
      </c>
      <c r="BB1082" s="6" t="s">
        <v>659</v>
      </c>
      <c r="BC1082" s="6" t="s">
        <v>659</v>
      </c>
      <c r="BD1082" s="6" t="s">
        <v>91</v>
      </c>
      <c r="BE1082" s="6" t="s">
        <v>92</v>
      </c>
      <c r="BF1082" s="6" t="s">
        <v>123</v>
      </c>
      <c r="BG1082" s="6" t="s">
        <v>92</v>
      </c>
      <c r="BH1082" s="6" t="s">
        <v>93</v>
      </c>
      <c r="BI1082" s="6" t="s">
        <v>123</v>
      </c>
      <c r="BJ1082" s="6" t="s">
        <v>92</v>
      </c>
      <c r="BK1082" s="6" t="s">
        <v>94</v>
      </c>
      <c r="BL1082" s="6" t="s">
        <v>138</v>
      </c>
      <c r="BM1082" s="6" t="s">
        <v>691</v>
      </c>
      <c r="BN1082" s="6" t="s">
        <v>192</v>
      </c>
      <c r="BO1082" s="6" t="s">
        <v>78</v>
      </c>
      <c r="BP1082" s="6" t="s">
        <v>677</v>
      </c>
    </row>
    <row r="1083" spans="2:70" s="6" customFormat="1">
      <c r="B1083" s="6">
        <v>2977</v>
      </c>
      <c r="C1083" s="6" t="s">
        <v>3911</v>
      </c>
      <c r="D1083" s="6">
        <v>6</v>
      </c>
      <c r="E1083" s="6" t="s">
        <v>68</v>
      </c>
      <c r="F1083" s="6" t="s">
        <v>3912</v>
      </c>
      <c r="G1083" s="6" t="s">
        <v>3911</v>
      </c>
      <c r="H1083" s="6" t="s">
        <v>3913</v>
      </c>
      <c r="I1083" s="6">
        <v>2015</v>
      </c>
      <c r="J1083" s="6" t="s">
        <v>709</v>
      </c>
      <c r="K1083" s="6" t="s">
        <v>354</v>
      </c>
      <c r="AC1083" s="6" t="s">
        <v>135</v>
      </c>
      <c r="AI1083" s="6" t="s">
        <v>88</v>
      </c>
      <c r="AO1083" s="6" t="s">
        <v>84</v>
      </c>
      <c r="AP1083" s="6" t="s">
        <v>136</v>
      </c>
      <c r="AQ1083" s="6" t="s">
        <v>118</v>
      </c>
      <c r="AR1083" s="6" t="s">
        <v>105</v>
      </c>
      <c r="AS1083" s="6" t="s">
        <v>87</v>
      </c>
      <c r="AU1083" s="6" t="s">
        <v>88</v>
      </c>
      <c r="AV1083" s="6" t="s">
        <v>78</v>
      </c>
      <c r="AW1083" s="6" t="s">
        <v>158</v>
      </c>
      <c r="AX1083" s="6" t="s">
        <v>87</v>
      </c>
      <c r="AY1083" s="6" t="s">
        <v>107</v>
      </c>
      <c r="AZ1083" s="6" t="s">
        <v>89</v>
      </c>
      <c r="BA1083" s="6" t="s">
        <v>89</v>
      </c>
      <c r="BB1083" s="6" t="s">
        <v>665</v>
      </c>
      <c r="BC1083" s="6" t="s">
        <v>665</v>
      </c>
      <c r="BD1083" s="6" t="s">
        <v>137</v>
      </c>
      <c r="BE1083" s="6" t="s">
        <v>92</v>
      </c>
      <c r="BF1083" s="6" t="s">
        <v>93</v>
      </c>
      <c r="BG1083" s="6" t="s">
        <v>123</v>
      </c>
      <c r="BH1083" s="6" t="s">
        <v>123</v>
      </c>
      <c r="BI1083" s="6" t="s">
        <v>191</v>
      </c>
      <c r="BJ1083" s="6" t="s">
        <v>123</v>
      </c>
      <c r="BK1083" s="6" t="s">
        <v>124</v>
      </c>
      <c r="BL1083" s="6" t="s">
        <v>138</v>
      </c>
      <c r="BM1083" s="6" t="s">
        <v>691</v>
      </c>
      <c r="BN1083" s="6" t="s">
        <v>192</v>
      </c>
      <c r="BO1083" s="6" t="s">
        <v>78</v>
      </c>
      <c r="BP1083" s="6" t="s">
        <v>687</v>
      </c>
    </row>
    <row r="1084" spans="2:70" s="6" customFormat="1">
      <c r="B1084" s="6">
        <v>2983</v>
      </c>
      <c r="C1084" s="6" t="s">
        <v>3914</v>
      </c>
      <c r="D1084" s="6">
        <v>6</v>
      </c>
      <c r="E1084" s="6" t="s">
        <v>68</v>
      </c>
      <c r="F1084" s="6" t="s">
        <v>3915</v>
      </c>
      <c r="G1084" s="6" t="s">
        <v>3914</v>
      </c>
      <c r="H1084" s="6" t="s">
        <v>3916</v>
      </c>
      <c r="I1084" s="6">
        <v>1998</v>
      </c>
      <c r="J1084" s="6" t="s">
        <v>95</v>
      </c>
      <c r="AA1084" s="6" t="s">
        <v>684</v>
      </c>
      <c r="AC1084" s="6" t="s">
        <v>148</v>
      </c>
      <c r="AE1084" s="6" t="s">
        <v>75</v>
      </c>
      <c r="AF1084" s="6" t="s">
        <v>175</v>
      </c>
      <c r="AG1084" s="6" t="s">
        <v>164</v>
      </c>
      <c r="AI1084" s="6" t="s">
        <v>87</v>
      </c>
      <c r="AJ1084" s="6" t="s">
        <v>309</v>
      </c>
      <c r="AK1084" s="6" t="s">
        <v>166</v>
      </c>
      <c r="AM1084" s="6" t="s">
        <v>81</v>
      </c>
      <c r="AN1084" s="6" t="s">
        <v>657</v>
      </c>
      <c r="AO1084" s="6" t="s">
        <v>83</v>
      </c>
      <c r="AP1084" s="6" t="s">
        <v>104</v>
      </c>
      <c r="AQ1084" s="6" t="s">
        <v>196</v>
      </c>
      <c r="AR1084" s="6" t="s">
        <v>169</v>
      </c>
      <c r="AS1084" s="6" t="s">
        <v>87</v>
      </c>
      <c r="AU1084" s="6" t="s">
        <v>88</v>
      </c>
      <c r="AV1084" s="6" t="s">
        <v>78</v>
      </c>
      <c r="AW1084" s="6" t="s">
        <v>119</v>
      </c>
      <c r="AX1084" s="6" t="s">
        <v>78</v>
      </c>
      <c r="AY1084" s="6" t="s">
        <v>229</v>
      </c>
      <c r="AZ1084" s="6" t="s">
        <v>170</v>
      </c>
      <c r="BA1084" s="6" t="s">
        <v>89</v>
      </c>
      <c r="BB1084" s="6" t="s">
        <v>773</v>
      </c>
      <c r="BC1084" s="6" t="s">
        <v>659</v>
      </c>
      <c r="BD1084" s="6" t="s">
        <v>137</v>
      </c>
      <c r="BE1084" s="6" t="s">
        <v>93</v>
      </c>
      <c r="BF1084" s="6" t="s">
        <v>92</v>
      </c>
      <c r="BG1084" s="6" t="s">
        <v>93</v>
      </c>
      <c r="BH1084" s="6" t="s">
        <v>93</v>
      </c>
      <c r="BI1084" s="6" t="s">
        <v>93</v>
      </c>
      <c r="BJ1084" s="6" t="s">
        <v>92</v>
      </c>
      <c r="BK1084" s="6" t="s">
        <v>138</v>
      </c>
      <c r="BL1084" s="6" t="s">
        <v>138</v>
      </c>
      <c r="BM1084" s="6" t="s">
        <v>672</v>
      </c>
      <c r="BN1084" s="6" t="s">
        <v>139</v>
      </c>
      <c r="BO1084" s="6" t="s">
        <v>78</v>
      </c>
      <c r="BP1084" s="6" t="s">
        <v>667</v>
      </c>
    </row>
    <row r="1085" spans="2:70" s="6" customFormat="1">
      <c r="B1085" s="6">
        <v>2984</v>
      </c>
      <c r="C1085" s="6" t="s">
        <v>3917</v>
      </c>
      <c r="D1085" s="6">
        <v>6</v>
      </c>
      <c r="E1085" s="6" t="s">
        <v>68</v>
      </c>
      <c r="F1085" s="6" t="s">
        <v>3918</v>
      </c>
      <c r="G1085" s="6" t="s">
        <v>3917</v>
      </c>
      <c r="H1085" s="6" t="s">
        <v>3919</v>
      </c>
      <c r="I1085" s="6">
        <v>2009</v>
      </c>
      <c r="J1085" s="6" t="s">
        <v>671</v>
      </c>
      <c r="R1085" s="6" t="s">
        <v>354</v>
      </c>
      <c r="AC1085" s="6" t="s">
        <v>148</v>
      </c>
      <c r="AE1085" s="6" t="s">
        <v>162</v>
      </c>
      <c r="AF1085" s="6" t="s">
        <v>206</v>
      </c>
      <c r="AG1085" s="6" t="s">
        <v>164</v>
      </c>
      <c r="AI1085" s="6" t="s">
        <v>87</v>
      </c>
      <c r="AJ1085" s="6" t="s">
        <v>149</v>
      </c>
      <c r="AK1085" s="6" t="s">
        <v>80</v>
      </c>
      <c r="AM1085" s="6" t="s">
        <v>167</v>
      </c>
      <c r="AN1085" s="6" t="s">
        <v>705</v>
      </c>
      <c r="AO1085" s="6" t="s">
        <v>83</v>
      </c>
      <c r="AP1085" s="6" t="s">
        <v>84</v>
      </c>
      <c r="AQ1085" s="6" t="s">
        <v>176</v>
      </c>
      <c r="AR1085" s="6" t="s">
        <v>86</v>
      </c>
      <c r="AS1085" s="6" t="s">
        <v>87</v>
      </c>
      <c r="AU1085" s="6" t="s">
        <v>88</v>
      </c>
      <c r="AV1085" s="6" t="s">
        <v>78</v>
      </c>
      <c r="AW1085" s="6" t="s">
        <v>106</v>
      </c>
      <c r="AX1085" s="6" t="s">
        <v>87</v>
      </c>
      <c r="AY1085" s="6" t="s">
        <v>107</v>
      </c>
      <c r="AZ1085" s="6" t="s">
        <v>89</v>
      </c>
      <c r="BA1085" s="6" t="s">
        <v>89</v>
      </c>
      <c r="BB1085" s="6" t="s">
        <v>230</v>
      </c>
      <c r="BC1085" s="6" t="s">
        <v>230</v>
      </c>
      <c r="BD1085" s="6" t="s">
        <v>137</v>
      </c>
      <c r="BE1085" s="6" t="s">
        <v>93</v>
      </c>
      <c r="BF1085" s="6" t="s">
        <v>92</v>
      </c>
      <c r="BG1085" s="6" t="s">
        <v>92</v>
      </c>
      <c r="BH1085" s="6" t="s">
        <v>92</v>
      </c>
      <c r="BI1085" s="6" t="s">
        <v>92</v>
      </c>
      <c r="BJ1085" s="6" t="s">
        <v>93</v>
      </c>
      <c r="BK1085" s="6" t="s">
        <v>94</v>
      </c>
      <c r="BL1085" s="6" t="s">
        <v>94</v>
      </c>
      <c r="BM1085" s="6" t="s">
        <v>691</v>
      </c>
      <c r="BN1085" s="6" t="s">
        <v>125</v>
      </c>
      <c r="BO1085" s="6" t="s">
        <v>78</v>
      </c>
      <c r="BP1085" s="6" t="s">
        <v>677</v>
      </c>
    </row>
    <row r="1086" spans="2:70" s="6" customFormat="1">
      <c r="B1086" s="6">
        <v>2987</v>
      </c>
      <c r="C1086" s="6" t="s">
        <v>3920</v>
      </c>
      <c r="D1086" s="6">
        <v>6</v>
      </c>
      <c r="E1086" s="6" t="s">
        <v>68</v>
      </c>
      <c r="F1086" s="6" t="s">
        <v>3921</v>
      </c>
      <c r="G1086" s="6" t="s">
        <v>3920</v>
      </c>
      <c r="H1086" s="6" t="s">
        <v>3922</v>
      </c>
      <c r="I1086" s="6">
        <v>2007</v>
      </c>
      <c r="J1086" s="6" t="s">
        <v>97</v>
      </c>
      <c r="X1086" s="6" t="s">
        <v>326</v>
      </c>
      <c r="AC1086" s="6" t="s">
        <v>148</v>
      </c>
      <c r="AE1086" s="6" t="s">
        <v>75</v>
      </c>
      <c r="AF1086" s="6" t="s">
        <v>76</v>
      </c>
      <c r="AG1086" s="6" t="s">
        <v>77</v>
      </c>
      <c r="AI1086" s="6" t="s">
        <v>78</v>
      </c>
      <c r="AJ1086" s="6" t="s">
        <v>309</v>
      </c>
      <c r="AK1086" s="6" t="s">
        <v>80</v>
      </c>
      <c r="AM1086" s="6" t="s">
        <v>167</v>
      </c>
      <c r="AN1086" s="6" t="s">
        <v>664</v>
      </c>
      <c r="AO1086" s="6" t="s">
        <v>104</v>
      </c>
      <c r="AP1086" s="6" t="s">
        <v>84</v>
      </c>
      <c r="AQ1086" s="6" t="s">
        <v>85</v>
      </c>
      <c r="AR1086" s="6" t="s">
        <v>86</v>
      </c>
      <c r="AS1086" s="6" t="s">
        <v>78</v>
      </c>
      <c r="AT1086" s="6" t="s">
        <v>228</v>
      </c>
      <c r="AU1086" s="6" t="s">
        <v>87</v>
      </c>
      <c r="AV1086" s="6" t="s">
        <v>78</v>
      </c>
      <c r="AW1086" s="6" t="s">
        <v>119</v>
      </c>
      <c r="AX1086" s="6" t="s">
        <v>78</v>
      </c>
      <c r="AY1086" s="6" t="s">
        <v>159</v>
      </c>
      <c r="AZ1086" s="6" t="s">
        <v>89</v>
      </c>
      <c r="BA1086" s="6" t="s">
        <v>89</v>
      </c>
      <c r="BB1086" s="6" t="s">
        <v>665</v>
      </c>
      <c r="BC1086" s="6" t="s">
        <v>665</v>
      </c>
      <c r="BD1086" s="6" t="s">
        <v>91</v>
      </c>
      <c r="BE1086" s="6" t="s">
        <v>92</v>
      </c>
      <c r="BF1086" s="6" t="s">
        <v>92</v>
      </c>
      <c r="BG1086" s="6" t="s">
        <v>92</v>
      </c>
      <c r="BH1086" s="6" t="s">
        <v>92</v>
      </c>
      <c r="BI1086" s="6" t="s">
        <v>92</v>
      </c>
      <c r="BJ1086" s="6" t="s">
        <v>92</v>
      </c>
      <c r="BK1086" s="6" t="s">
        <v>94</v>
      </c>
      <c r="BL1086" s="6" t="s">
        <v>94</v>
      </c>
      <c r="BM1086" s="6" t="s">
        <v>666</v>
      </c>
      <c r="BN1086" s="6" t="s">
        <v>177</v>
      </c>
      <c r="BO1086" s="6" t="s">
        <v>78</v>
      </c>
      <c r="BP1086" s="6" t="s">
        <v>660</v>
      </c>
    </row>
    <row r="1087" spans="2:70" s="6" customFormat="1">
      <c r="B1087" s="6">
        <v>2993</v>
      </c>
      <c r="C1087" s="6" t="s">
        <v>3923</v>
      </c>
      <c r="D1087" s="6">
        <v>6</v>
      </c>
      <c r="E1087" s="6" t="s">
        <v>68</v>
      </c>
      <c r="F1087" s="6" t="s">
        <v>3924</v>
      </c>
      <c r="G1087" s="6" t="s">
        <v>3923</v>
      </c>
      <c r="H1087" s="6" t="s">
        <v>3925</v>
      </c>
      <c r="I1087" s="6">
        <v>2014</v>
      </c>
      <c r="J1087" s="6" t="s">
        <v>126</v>
      </c>
      <c r="P1087" s="6" t="s">
        <v>99</v>
      </c>
      <c r="AC1087" s="6" t="s">
        <v>148</v>
      </c>
      <c r="AE1087" s="6" t="s">
        <v>87</v>
      </c>
      <c r="AF1087" s="6" t="s">
        <v>175</v>
      </c>
      <c r="AG1087" s="6" t="s">
        <v>164</v>
      </c>
      <c r="AI1087" s="6" t="s">
        <v>87</v>
      </c>
      <c r="AJ1087" s="6" t="s">
        <v>116</v>
      </c>
      <c r="AK1087" s="6" t="s">
        <v>156</v>
      </c>
      <c r="AL1087" s="6" t="s">
        <v>3926</v>
      </c>
      <c r="AN1087" s="6" t="s">
        <v>657</v>
      </c>
      <c r="AO1087" s="6" t="s">
        <v>83</v>
      </c>
      <c r="AP1087" s="6" t="s">
        <v>104</v>
      </c>
      <c r="AQ1087" s="6" t="s">
        <v>118</v>
      </c>
      <c r="AR1087" s="6" t="s">
        <v>130</v>
      </c>
      <c r="AS1087" s="6" t="s">
        <v>87</v>
      </c>
      <c r="AU1087" s="6" t="s">
        <v>88</v>
      </c>
      <c r="AV1087" s="6" t="s">
        <v>78</v>
      </c>
      <c r="AW1087" s="6" t="s">
        <v>119</v>
      </c>
      <c r="AX1087" s="6" t="s">
        <v>87</v>
      </c>
      <c r="AY1087" s="6" t="s">
        <v>107</v>
      </c>
      <c r="AZ1087" s="6" t="s">
        <v>89</v>
      </c>
      <c r="BA1087" s="6" t="s">
        <v>89</v>
      </c>
      <c r="BB1087" s="6" t="s">
        <v>659</v>
      </c>
      <c r="BC1087" s="6" t="s">
        <v>230</v>
      </c>
      <c r="BD1087" s="6" t="s">
        <v>144</v>
      </c>
      <c r="BE1087" s="6" t="s">
        <v>93</v>
      </c>
      <c r="BF1087" s="6" t="s">
        <v>93</v>
      </c>
      <c r="BG1087" s="6" t="s">
        <v>93</v>
      </c>
      <c r="BH1087" s="6" t="s">
        <v>92</v>
      </c>
      <c r="BI1087" s="6" t="s">
        <v>123</v>
      </c>
      <c r="BJ1087" s="6" t="s">
        <v>93</v>
      </c>
      <c r="BK1087" s="6" t="s">
        <v>94</v>
      </c>
      <c r="BL1087" s="6" t="s">
        <v>138</v>
      </c>
      <c r="BM1087" s="6" t="s">
        <v>691</v>
      </c>
      <c r="BN1087" s="6" t="s">
        <v>125</v>
      </c>
      <c r="BO1087" s="6" t="s">
        <v>78</v>
      </c>
      <c r="BP1087" s="6" t="s">
        <v>677</v>
      </c>
      <c r="BR1087" s="6" t="s">
        <v>3927</v>
      </c>
    </row>
    <row r="1088" spans="2:70" s="6" customFormat="1">
      <c r="B1088" s="6">
        <v>2998</v>
      </c>
      <c r="C1088" s="6" t="s">
        <v>3928</v>
      </c>
      <c r="D1088" s="6">
        <v>6</v>
      </c>
      <c r="E1088" s="6" t="s">
        <v>68</v>
      </c>
      <c r="F1088" s="6" t="s">
        <v>3929</v>
      </c>
      <c r="G1088" s="6" t="s">
        <v>3928</v>
      </c>
      <c r="H1088" s="6" t="s">
        <v>3930</v>
      </c>
      <c r="I1088" s="6">
        <v>2014</v>
      </c>
      <c r="J1088" s="6" t="s">
        <v>95</v>
      </c>
      <c r="AA1088" s="6" t="s">
        <v>245</v>
      </c>
      <c r="AC1088" s="6" t="s">
        <v>74</v>
      </c>
      <c r="AE1088" s="6" t="s">
        <v>162</v>
      </c>
      <c r="AF1088" s="6" t="s">
        <v>100</v>
      </c>
      <c r="AG1088" s="6" t="s">
        <v>77</v>
      </c>
      <c r="AI1088" s="6" t="s">
        <v>78</v>
      </c>
      <c r="AJ1088" s="6" t="s">
        <v>309</v>
      </c>
      <c r="AK1088" s="6" t="s">
        <v>166</v>
      </c>
      <c r="AM1088" s="6" t="s">
        <v>81</v>
      </c>
      <c r="AN1088" s="6" t="s">
        <v>739</v>
      </c>
      <c r="AO1088" s="6" t="s">
        <v>104</v>
      </c>
      <c r="AP1088" s="6" t="s">
        <v>84</v>
      </c>
      <c r="AQ1088" s="6" t="s">
        <v>85</v>
      </c>
      <c r="AR1088" s="6" t="s">
        <v>105</v>
      </c>
      <c r="AS1088" s="6" t="s">
        <v>87</v>
      </c>
      <c r="AU1088" s="6" t="s">
        <v>88</v>
      </c>
      <c r="AV1088" s="6" t="s">
        <v>78</v>
      </c>
      <c r="AW1088" s="6" t="s">
        <v>119</v>
      </c>
      <c r="AX1088" s="6" t="s">
        <v>87</v>
      </c>
      <c r="AY1088" s="6" t="s">
        <v>159</v>
      </c>
      <c r="AZ1088" s="6" t="s">
        <v>170</v>
      </c>
      <c r="BA1088" s="6" t="s">
        <v>170</v>
      </c>
      <c r="BB1088" s="6" t="s">
        <v>698</v>
      </c>
      <c r="BC1088" s="6" t="s">
        <v>665</v>
      </c>
      <c r="BD1088" s="6" t="s">
        <v>144</v>
      </c>
      <c r="BE1088" s="6" t="s">
        <v>92</v>
      </c>
      <c r="BF1088" s="6" t="s">
        <v>92</v>
      </c>
      <c r="BG1088" s="6" t="s">
        <v>92</v>
      </c>
      <c r="BH1088" s="6" t="s">
        <v>92</v>
      </c>
      <c r="BI1088" s="6" t="s">
        <v>92</v>
      </c>
      <c r="BJ1088" s="6" t="s">
        <v>92</v>
      </c>
      <c r="BK1088" s="6" t="s">
        <v>94</v>
      </c>
      <c r="BL1088" s="6" t="s">
        <v>94</v>
      </c>
      <c r="BM1088" s="6" t="s">
        <v>666</v>
      </c>
      <c r="BN1088" s="6" t="s">
        <v>177</v>
      </c>
      <c r="BO1088" s="6" t="s">
        <v>87</v>
      </c>
    </row>
    <row r="1089" spans="2:70" s="6" customFormat="1">
      <c r="B1089" s="6">
        <v>3000</v>
      </c>
      <c r="C1089" s="6" t="s">
        <v>3931</v>
      </c>
      <c r="D1089" s="6">
        <v>6</v>
      </c>
      <c r="E1089" s="6" t="s">
        <v>68</v>
      </c>
      <c r="F1089" s="6" t="s">
        <v>3932</v>
      </c>
      <c r="G1089" s="6" t="s">
        <v>3931</v>
      </c>
      <c r="H1089" s="6" t="s">
        <v>3933</v>
      </c>
      <c r="I1089" s="6">
        <v>2013</v>
      </c>
      <c r="J1089" s="6" t="s">
        <v>95</v>
      </c>
      <c r="AA1089" s="6" t="s">
        <v>178</v>
      </c>
      <c r="AC1089" s="6" t="s">
        <v>74</v>
      </c>
      <c r="AE1089" s="6" t="s">
        <v>75</v>
      </c>
      <c r="AF1089" s="6" t="s">
        <v>175</v>
      </c>
      <c r="AG1089" s="6" t="s">
        <v>164</v>
      </c>
      <c r="AI1089" s="6" t="s">
        <v>87</v>
      </c>
      <c r="AJ1089" s="6" t="s">
        <v>79</v>
      </c>
      <c r="AK1089" s="6" t="s">
        <v>80</v>
      </c>
      <c r="AM1089" s="6" t="s">
        <v>222</v>
      </c>
      <c r="AN1089" s="6" t="s">
        <v>739</v>
      </c>
      <c r="AO1089" s="6" t="s">
        <v>83</v>
      </c>
      <c r="AP1089" s="6" t="s">
        <v>104</v>
      </c>
      <c r="AQ1089" s="6" t="s">
        <v>196</v>
      </c>
      <c r="AR1089" s="6" t="s">
        <v>105</v>
      </c>
      <c r="AS1089" s="6" t="s">
        <v>87</v>
      </c>
      <c r="AU1089" s="6" t="s">
        <v>88</v>
      </c>
      <c r="AV1089" s="6" t="s">
        <v>78</v>
      </c>
      <c r="AW1089" s="6" t="s">
        <v>119</v>
      </c>
      <c r="AX1089" s="6" t="s">
        <v>87</v>
      </c>
      <c r="AY1089" s="6" t="s">
        <v>107</v>
      </c>
      <c r="AZ1089" s="6" t="s">
        <v>89</v>
      </c>
      <c r="BA1089" s="6" t="s">
        <v>89</v>
      </c>
      <c r="BB1089" s="6" t="s">
        <v>659</v>
      </c>
      <c r="BC1089" s="6" t="s">
        <v>659</v>
      </c>
      <c r="BD1089" s="6" t="s">
        <v>91</v>
      </c>
      <c r="BE1089" s="6" t="s">
        <v>93</v>
      </c>
      <c r="BF1089" s="6" t="s">
        <v>92</v>
      </c>
      <c r="BG1089" s="6" t="s">
        <v>93</v>
      </c>
      <c r="BH1089" s="6" t="s">
        <v>93</v>
      </c>
      <c r="BI1089" s="6" t="s">
        <v>93</v>
      </c>
      <c r="BJ1089" s="6" t="s">
        <v>93</v>
      </c>
      <c r="BK1089" s="6" t="s">
        <v>138</v>
      </c>
      <c r="BL1089" s="6" t="s">
        <v>138</v>
      </c>
      <c r="BM1089" s="6" t="s">
        <v>666</v>
      </c>
      <c r="BN1089" s="6" t="s">
        <v>177</v>
      </c>
      <c r="BO1089" s="6" t="s">
        <v>78</v>
      </c>
      <c r="BP1089" s="6" t="s">
        <v>677</v>
      </c>
    </row>
    <row r="1090" spans="2:70" s="6" customFormat="1">
      <c r="B1090" s="6">
        <v>3023</v>
      </c>
      <c r="C1090" s="6" t="s">
        <v>3936</v>
      </c>
      <c r="D1090" s="6">
        <v>6</v>
      </c>
      <c r="E1090" s="6" t="s">
        <v>68</v>
      </c>
      <c r="F1090" s="6" t="s">
        <v>3937</v>
      </c>
      <c r="G1090" s="6" t="s">
        <v>3936</v>
      </c>
      <c r="H1090" s="6" t="s">
        <v>3938</v>
      </c>
      <c r="I1090" s="6">
        <v>1985</v>
      </c>
      <c r="J1090" s="6" t="s">
        <v>95</v>
      </c>
      <c r="AA1090" s="6" t="s">
        <v>684</v>
      </c>
      <c r="AC1090" s="6" t="s">
        <v>148</v>
      </c>
      <c r="AE1090" s="6" t="s">
        <v>87</v>
      </c>
      <c r="AF1090" s="6" t="s">
        <v>76</v>
      </c>
      <c r="AG1090" s="6" t="s">
        <v>77</v>
      </c>
      <c r="AI1090" s="6" t="s">
        <v>87</v>
      </c>
      <c r="AJ1090" s="6" t="s">
        <v>116</v>
      </c>
      <c r="AK1090" s="6" t="s">
        <v>166</v>
      </c>
      <c r="AN1090" s="6" t="s">
        <v>657</v>
      </c>
      <c r="AO1090" s="6" t="s">
        <v>83</v>
      </c>
      <c r="AP1090" s="6" t="s">
        <v>83</v>
      </c>
      <c r="AQ1090" s="6" t="s">
        <v>118</v>
      </c>
      <c r="AR1090" s="6" t="s">
        <v>105</v>
      </c>
      <c r="AS1090" s="6" t="s">
        <v>87</v>
      </c>
      <c r="AU1090" s="6" t="s">
        <v>88</v>
      </c>
      <c r="AV1090" s="6" t="s">
        <v>78</v>
      </c>
      <c r="AW1090" s="6" t="s">
        <v>158</v>
      </c>
      <c r="AX1090" s="6" t="s">
        <v>87</v>
      </c>
      <c r="AY1090" s="6" t="s">
        <v>107</v>
      </c>
      <c r="AZ1090" s="6" t="s">
        <v>185</v>
      </c>
      <c r="BA1090" s="6" t="s">
        <v>89</v>
      </c>
      <c r="BB1090" s="6" t="s">
        <v>773</v>
      </c>
      <c r="BC1090" s="6" t="s">
        <v>658</v>
      </c>
      <c r="BD1090" s="6" t="s">
        <v>137</v>
      </c>
      <c r="BE1090" s="6" t="s">
        <v>93</v>
      </c>
      <c r="BF1090" s="6" t="s">
        <v>93</v>
      </c>
      <c r="BG1090" s="6" t="s">
        <v>93</v>
      </c>
      <c r="BH1090" s="6" t="s">
        <v>93</v>
      </c>
      <c r="BI1090" s="6" t="s">
        <v>92</v>
      </c>
      <c r="BJ1090" s="6" t="s">
        <v>92</v>
      </c>
      <c r="BK1090" s="6" t="s">
        <v>138</v>
      </c>
      <c r="BL1090" s="6" t="s">
        <v>138</v>
      </c>
      <c r="BM1090" s="6" t="s">
        <v>672</v>
      </c>
      <c r="BN1090" s="6" t="s">
        <v>139</v>
      </c>
      <c r="BO1090" s="6" t="s">
        <v>78</v>
      </c>
      <c r="BP1090" s="6" t="s">
        <v>687</v>
      </c>
    </row>
    <row r="1091" spans="2:70" s="6" customFormat="1">
      <c r="B1091" s="6">
        <v>3028</v>
      </c>
      <c r="C1091" s="6" t="s">
        <v>3939</v>
      </c>
      <c r="D1091" s="6">
        <v>6</v>
      </c>
      <c r="E1091" s="6" t="s">
        <v>68</v>
      </c>
      <c r="F1091" s="6" t="s">
        <v>3940</v>
      </c>
      <c r="G1091" s="6" t="s">
        <v>3939</v>
      </c>
      <c r="H1091" s="6" t="s">
        <v>3941</v>
      </c>
      <c r="I1091" s="6">
        <v>1982</v>
      </c>
      <c r="J1091" s="6" t="s">
        <v>341</v>
      </c>
      <c r="V1091" s="6" t="s">
        <v>354</v>
      </c>
      <c r="AC1091" s="6" t="s">
        <v>148</v>
      </c>
      <c r="AE1091" s="6" t="s">
        <v>75</v>
      </c>
      <c r="AF1091" s="6" t="s">
        <v>206</v>
      </c>
      <c r="AG1091" s="6" t="s">
        <v>77</v>
      </c>
      <c r="AI1091" s="6" t="s">
        <v>87</v>
      </c>
      <c r="AJ1091" s="6" t="s">
        <v>309</v>
      </c>
      <c r="AK1091" s="6" t="s">
        <v>156</v>
      </c>
      <c r="AL1091" s="6" t="s">
        <v>3942</v>
      </c>
      <c r="AM1091" s="6" t="s">
        <v>222</v>
      </c>
      <c r="AN1091" s="6" t="s">
        <v>664</v>
      </c>
      <c r="AO1091" s="6" t="s">
        <v>83</v>
      </c>
      <c r="AP1091" s="6" t="s">
        <v>84</v>
      </c>
      <c r="AQ1091" s="6" t="s">
        <v>196</v>
      </c>
      <c r="AR1091" s="6" t="s">
        <v>86</v>
      </c>
      <c r="AS1091" s="6" t="s">
        <v>78</v>
      </c>
      <c r="AT1091" s="6" t="s">
        <v>228</v>
      </c>
      <c r="AU1091" s="6" t="s">
        <v>87</v>
      </c>
      <c r="AV1091" s="6" t="s">
        <v>78</v>
      </c>
      <c r="AW1091" s="6" t="s">
        <v>119</v>
      </c>
      <c r="AX1091" s="6" t="s">
        <v>87</v>
      </c>
      <c r="AY1091" s="6" t="s">
        <v>107</v>
      </c>
      <c r="AZ1091" s="6" t="s">
        <v>89</v>
      </c>
      <c r="BA1091" s="6" t="s">
        <v>89</v>
      </c>
      <c r="BB1091" s="6" t="s">
        <v>665</v>
      </c>
      <c r="BC1091" s="6" t="s">
        <v>665</v>
      </c>
      <c r="BD1091" s="6" t="s">
        <v>137</v>
      </c>
      <c r="BE1091" s="6" t="s">
        <v>92</v>
      </c>
      <c r="BF1091" s="6" t="s">
        <v>92</v>
      </c>
      <c r="BG1091" s="6" t="s">
        <v>92</v>
      </c>
      <c r="BH1091" s="6" t="s">
        <v>92</v>
      </c>
      <c r="BI1091" s="6" t="s">
        <v>92</v>
      </c>
      <c r="BJ1091" s="6" t="s">
        <v>93</v>
      </c>
      <c r="BK1091" s="6" t="s">
        <v>138</v>
      </c>
      <c r="BL1091" s="6" t="s">
        <v>94</v>
      </c>
      <c r="BM1091" s="6" t="s">
        <v>686</v>
      </c>
      <c r="BN1091" s="6" t="s">
        <v>139</v>
      </c>
      <c r="BO1091" s="6" t="s">
        <v>78</v>
      </c>
      <c r="BP1091" s="6" t="s">
        <v>687</v>
      </c>
    </row>
    <row r="1092" spans="2:70" s="6" customFormat="1">
      <c r="B1092" s="6">
        <v>3031</v>
      </c>
      <c r="C1092" s="6" t="s">
        <v>3943</v>
      </c>
      <c r="D1092" s="6">
        <v>6</v>
      </c>
      <c r="E1092" s="6" t="s">
        <v>68</v>
      </c>
      <c r="F1092" s="6" t="s">
        <v>3944</v>
      </c>
      <c r="G1092" s="6" t="s">
        <v>3943</v>
      </c>
      <c r="H1092" s="6" t="s">
        <v>3945</v>
      </c>
      <c r="I1092" s="6">
        <v>2013</v>
      </c>
      <c r="J1092" s="6" t="s">
        <v>161</v>
      </c>
      <c r="O1092" s="6" t="s">
        <v>99</v>
      </c>
      <c r="AC1092" s="6" t="s">
        <v>135</v>
      </c>
      <c r="AI1092" s="6" t="s">
        <v>88</v>
      </c>
      <c r="AO1092" s="6" t="s">
        <v>128</v>
      </c>
      <c r="AP1092" s="6" t="s">
        <v>84</v>
      </c>
      <c r="AQ1092" s="6" t="s">
        <v>85</v>
      </c>
      <c r="AR1092" s="6" t="s">
        <v>102</v>
      </c>
      <c r="AS1092" s="6" t="s">
        <v>87</v>
      </c>
      <c r="AU1092" s="6" t="s">
        <v>88</v>
      </c>
      <c r="AV1092" s="6" t="s">
        <v>78</v>
      </c>
      <c r="AW1092" s="6" t="s">
        <v>158</v>
      </c>
      <c r="AX1092" s="6" t="s">
        <v>87</v>
      </c>
      <c r="AY1092" s="6" t="s">
        <v>107</v>
      </c>
      <c r="AZ1092" s="6" t="s">
        <v>185</v>
      </c>
      <c r="BA1092" s="6" t="s">
        <v>89</v>
      </c>
      <c r="BB1092" s="6" t="s">
        <v>659</v>
      </c>
      <c r="BC1092" s="6" t="s">
        <v>102</v>
      </c>
      <c r="BD1092" s="6" t="s">
        <v>137</v>
      </c>
      <c r="BE1092" s="6" t="s">
        <v>93</v>
      </c>
      <c r="BF1092" s="6" t="s">
        <v>93</v>
      </c>
      <c r="BG1092" s="6" t="s">
        <v>92</v>
      </c>
      <c r="BH1092" s="6" t="s">
        <v>92</v>
      </c>
      <c r="BI1092" s="6" t="s">
        <v>123</v>
      </c>
      <c r="BJ1092" s="6" t="s">
        <v>93</v>
      </c>
      <c r="BK1092" s="6" t="s">
        <v>94</v>
      </c>
      <c r="BL1092" s="6" t="s">
        <v>138</v>
      </c>
      <c r="BM1092" s="6" t="s">
        <v>691</v>
      </c>
      <c r="BN1092" s="6" t="s">
        <v>125</v>
      </c>
      <c r="BO1092" s="6" t="s">
        <v>78</v>
      </c>
      <c r="BP1092" s="6" t="s">
        <v>687</v>
      </c>
    </row>
    <row r="1093" spans="2:70" s="6" customFormat="1">
      <c r="B1093" s="6">
        <v>3037</v>
      </c>
      <c r="C1093" s="6" t="s">
        <v>3946</v>
      </c>
      <c r="D1093" s="6">
        <v>6</v>
      </c>
      <c r="E1093" s="6" t="s">
        <v>68</v>
      </c>
      <c r="F1093" s="6" t="s">
        <v>3947</v>
      </c>
      <c r="G1093" s="6" t="s">
        <v>3946</v>
      </c>
      <c r="H1093" s="6" t="s">
        <v>3948</v>
      </c>
      <c r="I1093" s="6">
        <v>2016</v>
      </c>
      <c r="J1093" s="6" t="s">
        <v>697</v>
      </c>
      <c r="Z1093" s="6" t="s">
        <v>916</v>
      </c>
      <c r="AC1093" s="6" t="s">
        <v>135</v>
      </c>
      <c r="AI1093" s="6" t="s">
        <v>88</v>
      </c>
      <c r="AO1093" s="6" t="s">
        <v>136</v>
      </c>
      <c r="AP1093" s="6" t="s">
        <v>104</v>
      </c>
      <c r="AQ1093" s="6" t="s">
        <v>118</v>
      </c>
      <c r="AR1093" s="6" t="s">
        <v>86</v>
      </c>
      <c r="AS1093" s="6" t="s">
        <v>87</v>
      </c>
      <c r="AU1093" s="6" t="s">
        <v>88</v>
      </c>
      <c r="AV1093" s="6" t="s">
        <v>87</v>
      </c>
      <c r="AX1093" s="6" t="s">
        <v>88</v>
      </c>
      <c r="AZ1093" s="6" t="s">
        <v>89</v>
      </c>
      <c r="BA1093" s="6" t="s">
        <v>170</v>
      </c>
      <c r="BB1093" s="6" t="s">
        <v>659</v>
      </c>
      <c r="BC1093" s="6" t="s">
        <v>230</v>
      </c>
      <c r="BD1093" s="6" t="s">
        <v>91</v>
      </c>
      <c r="BE1093" s="6" t="s">
        <v>92</v>
      </c>
      <c r="BF1093" s="6" t="s">
        <v>123</v>
      </c>
      <c r="BG1093" s="6" t="s">
        <v>93</v>
      </c>
      <c r="BH1093" s="6" t="s">
        <v>92</v>
      </c>
      <c r="BI1093" s="6" t="s">
        <v>92</v>
      </c>
      <c r="BJ1093" s="6" t="s">
        <v>92</v>
      </c>
      <c r="BK1093" s="6" t="s">
        <v>138</v>
      </c>
      <c r="BL1093" s="6" t="s">
        <v>94</v>
      </c>
      <c r="BM1093" s="6" t="s">
        <v>109</v>
      </c>
      <c r="BN1093" s="6" t="s">
        <v>102</v>
      </c>
      <c r="BO1093" s="6" t="s">
        <v>78</v>
      </c>
      <c r="BP1093" s="6" t="s">
        <v>667</v>
      </c>
    </row>
    <row r="1094" spans="2:70" s="6" customFormat="1">
      <c r="B1094" s="6">
        <v>3053</v>
      </c>
      <c r="C1094" s="6" t="s">
        <v>3949</v>
      </c>
      <c r="D1094" s="6">
        <v>6</v>
      </c>
      <c r="E1094" s="6" t="s">
        <v>68</v>
      </c>
      <c r="F1094" s="6" t="s">
        <v>3950</v>
      </c>
      <c r="G1094" s="6" t="s">
        <v>3949</v>
      </c>
      <c r="H1094" s="6" t="s">
        <v>3951</v>
      </c>
      <c r="I1094" s="6">
        <v>2012</v>
      </c>
      <c r="J1094" s="6" t="s">
        <v>341</v>
      </c>
      <c r="V1094" s="6" t="s">
        <v>354</v>
      </c>
      <c r="AC1094" s="6" t="s">
        <v>135</v>
      </c>
      <c r="AI1094" s="6" t="s">
        <v>88</v>
      </c>
      <c r="AO1094" s="6" t="s">
        <v>83</v>
      </c>
      <c r="AP1094" s="6" t="s">
        <v>104</v>
      </c>
      <c r="AQ1094" s="6" t="s">
        <v>196</v>
      </c>
      <c r="AR1094" s="6" t="s">
        <v>105</v>
      </c>
      <c r="AS1094" s="6" t="s">
        <v>87</v>
      </c>
      <c r="AU1094" s="6" t="s">
        <v>88</v>
      </c>
      <c r="AV1094" s="6" t="s">
        <v>78</v>
      </c>
      <c r="AW1094" s="6" t="s">
        <v>119</v>
      </c>
      <c r="AX1094" s="6" t="s">
        <v>78</v>
      </c>
      <c r="AY1094" s="6" t="s">
        <v>107</v>
      </c>
      <c r="AZ1094" s="6" t="s">
        <v>89</v>
      </c>
      <c r="BA1094" s="6" t="s">
        <v>89</v>
      </c>
      <c r="BB1094" s="6" t="s">
        <v>665</v>
      </c>
      <c r="BC1094" s="6" t="s">
        <v>665</v>
      </c>
      <c r="BD1094" s="6" t="s">
        <v>137</v>
      </c>
      <c r="BE1094" s="6" t="s">
        <v>93</v>
      </c>
      <c r="BF1094" s="6" t="s">
        <v>92</v>
      </c>
      <c r="BG1094" s="6" t="s">
        <v>93</v>
      </c>
      <c r="BH1094" s="6" t="s">
        <v>92</v>
      </c>
      <c r="BI1094" s="6" t="s">
        <v>92</v>
      </c>
      <c r="BJ1094" s="6" t="s">
        <v>93</v>
      </c>
      <c r="BK1094" s="6" t="s">
        <v>138</v>
      </c>
      <c r="BL1094" s="6" t="s">
        <v>94</v>
      </c>
      <c r="BM1094" s="6" t="s">
        <v>691</v>
      </c>
      <c r="BN1094" s="6" t="s">
        <v>125</v>
      </c>
      <c r="BO1094" s="6" t="s">
        <v>78</v>
      </c>
      <c r="BP1094" s="6" t="s">
        <v>677</v>
      </c>
      <c r="BR1094" s="6" t="s">
        <v>3952</v>
      </c>
    </row>
    <row r="1095" spans="2:70" s="6" customFormat="1">
      <c r="B1095" s="6">
        <v>3054</v>
      </c>
      <c r="C1095" s="6" t="s">
        <v>3953</v>
      </c>
      <c r="D1095" s="6">
        <v>6</v>
      </c>
      <c r="E1095" s="6" t="s">
        <v>68</v>
      </c>
      <c r="F1095" s="6" t="s">
        <v>3954</v>
      </c>
      <c r="G1095" s="6" t="s">
        <v>3953</v>
      </c>
      <c r="H1095" s="6" t="s">
        <v>3955</v>
      </c>
      <c r="I1095" s="6">
        <v>2013</v>
      </c>
      <c r="J1095" s="6" t="s">
        <v>341</v>
      </c>
      <c r="V1095" s="6" t="s">
        <v>354</v>
      </c>
      <c r="AC1095" s="6" t="s">
        <v>135</v>
      </c>
      <c r="AI1095" s="6" t="s">
        <v>88</v>
      </c>
      <c r="AO1095" s="6" t="s">
        <v>83</v>
      </c>
      <c r="AP1095" s="6" t="s">
        <v>104</v>
      </c>
      <c r="AQ1095" s="6" t="s">
        <v>196</v>
      </c>
      <c r="AR1095" s="6" t="s">
        <v>86</v>
      </c>
      <c r="AS1095" s="6" t="s">
        <v>87</v>
      </c>
      <c r="AU1095" s="6" t="s">
        <v>88</v>
      </c>
      <c r="AV1095" s="6" t="s">
        <v>78</v>
      </c>
      <c r="AW1095" s="6" t="s">
        <v>119</v>
      </c>
      <c r="AX1095" s="6" t="s">
        <v>87</v>
      </c>
      <c r="AY1095" s="6" t="s">
        <v>107</v>
      </c>
      <c r="AZ1095" s="6" t="s">
        <v>89</v>
      </c>
      <c r="BA1095" s="6" t="s">
        <v>89</v>
      </c>
      <c r="BB1095" s="6" t="s">
        <v>659</v>
      </c>
      <c r="BC1095" s="6" t="s">
        <v>230</v>
      </c>
      <c r="BD1095" s="6" t="s">
        <v>137</v>
      </c>
      <c r="BE1095" s="6" t="s">
        <v>92</v>
      </c>
      <c r="BF1095" s="6" t="s">
        <v>92</v>
      </c>
      <c r="BG1095" s="6" t="s">
        <v>92</v>
      </c>
      <c r="BH1095" s="6" t="s">
        <v>92</v>
      </c>
      <c r="BI1095" s="6" t="s">
        <v>123</v>
      </c>
      <c r="BJ1095" s="6" t="s">
        <v>92</v>
      </c>
      <c r="BK1095" s="6" t="s">
        <v>138</v>
      </c>
      <c r="BL1095" s="6" t="s">
        <v>138</v>
      </c>
      <c r="BM1095" s="6" t="s">
        <v>691</v>
      </c>
      <c r="BN1095" s="6" t="s">
        <v>192</v>
      </c>
      <c r="BO1095" s="6" t="s">
        <v>78</v>
      </c>
      <c r="BP1095" s="6" t="s">
        <v>687</v>
      </c>
      <c r="BR1095" s="6" t="s">
        <v>3956</v>
      </c>
    </row>
    <row r="1096" spans="2:70" s="6" customFormat="1">
      <c r="B1096" s="6">
        <v>3059</v>
      </c>
      <c r="C1096" s="6" t="s">
        <v>3957</v>
      </c>
      <c r="D1096" s="6">
        <v>6</v>
      </c>
      <c r="E1096" s="6" t="s">
        <v>68</v>
      </c>
      <c r="F1096" s="6" t="s">
        <v>3958</v>
      </c>
      <c r="G1096" s="6" t="s">
        <v>3957</v>
      </c>
      <c r="H1096" s="6" t="s">
        <v>3959</v>
      </c>
      <c r="I1096" s="6">
        <v>2009</v>
      </c>
      <c r="J1096" s="6" t="s">
        <v>161</v>
      </c>
      <c r="O1096" s="6" t="s">
        <v>99</v>
      </c>
      <c r="AC1096" s="6" t="s">
        <v>74</v>
      </c>
      <c r="AE1096" s="6" t="s">
        <v>162</v>
      </c>
      <c r="AF1096" s="6" t="s">
        <v>100</v>
      </c>
      <c r="AG1096" s="6" t="s">
        <v>467</v>
      </c>
      <c r="AI1096" s="6" t="s">
        <v>87</v>
      </c>
      <c r="AJ1096" s="6" t="s">
        <v>149</v>
      </c>
      <c r="AK1096" s="6" t="s">
        <v>103</v>
      </c>
      <c r="AM1096" s="6" t="s">
        <v>81</v>
      </c>
      <c r="AN1096" s="6" t="s">
        <v>739</v>
      </c>
      <c r="AO1096" s="6" t="s">
        <v>83</v>
      </c>
      <c r="AP1096" s="6" t="s">
        <v>83</v>
      </c>
      <c r="AQ1096" s="6" t="s">
        <v>196</v>
      </c>
      <c r="AR1096" s="6" t="s">
        <v>86</v>
      </c>
      <c r="AS1096" s="6" t="s">
        <v>87</v>
      </c>
      <c r="AU1096" s="6" t="s">
        <v>88</v>
      </c>
      <c r="AV1096" s="6" t="s">
        <v>78</v>
      </c>
      <c r="AW1096" s="6" t="s">
        <v>119</v>
      </c>
      <c r="AX1096" s="6" t="s">
        <v>87</v>
      </c>
      <c r="AY1096" s="6" t="s">
        <v>107</v>
      </c>
      <c r="AZ1096" s="6" t="s">
        <v>89</v>
      </c>
      <c r="BA1096" s="6" t="s">
        <v>89</v>
      </c>
      <c r="BB1096" s="6" t="s">
        <v>665</v>
      </c>
      <c r="BC1096" s="6" t="s">
        <v>665</v>
      </c>
      <c r="BD1096" s="6" t="s">
        <v>137</v>
      </c>
      <c r="BE1096" s="6" t="s">
        <v>93</v>
      </c>
      <c r="BF1096" s="6" t="s">
        <v>93</v>
      </c>
      <c r="BG1096" s="6" t="s">
        <v>93</v>
      </c>
      <c r="BH1096" s="6" t="s">
        <v>93</v>
      </c>
      <c r="BI1096" s="6" t="s">
        <v>93</v>
      </c>
      <c r="BJ1096" s="6" t="s">
        <v>93</v>
      </c>
      <c r="BK1096" s="6" t="s">
        <v>138</v>
      </c>
      <c r="BL1096" s="6" t="s">
        <v>138</v>
      </c>
      <c r="BM1096" s="6" t="s">
        <v>672</v>
      </c>
      <c r="BN1096" s="6" t="s">
        <v>208</v>
      </c>
      <c r="BO1096" s="6" t="s">
        <v>78</v>
      </c>
      <c r="BP1096" s="6" t="s">
        <v>660</v>
      </c>
    </row>
    <row r="1097" spans="2:70" s="6" customFormat="1">
      <c r="B1097" s="6">
        <v>3062</v>
      </c>
      <c r="C1097" s="6" t="s">
        <v>3960</v>
      </c>
      <c r="D1097" s="6">
        <v>6</v>
      </c>
      <c r="E1097" s="6" t="s">
        <v>68</v>
      </c>
      <c r="F1097" s="6" t="s">
        <v>3961</v>
      </c>
      <c r="G1097" s="6" t="s">
        <v>3962</v>
      </c>
      <c r="H1097" s="6" t="s">
        <v>3963</v>
      </c>
      <c r="I1097" s="6">
        <v>2013</v>
      </c>
      <c r="J1097" s="6" t="s">
        <v>341</v>
      </c>
      <c r="V1097" s="6" t="s">
        <v>354</v>
      </c>
      <c r="AC1097" s="6" t="s">
        <v>127</v>
      </c>
      <c r="AI1097" s="6" t="s">
        <v>88</v>
      </c>
      <c r="AO1097" s="6" t="s">
        <v>128</v>
      </c>
      <c r="AP1097" s="6" t="s">
        <v>104</v>
      </c>
      <c r="AQ1097" s="6" t="s">
        <v>118</v>
      </c>
      <c r="AR1097" s="6" t="s">
        <v>169</v>
      </c>
      <c r="AS1097" s="6" t="s">
        <v>78</v>
      </c>
      <c r="AT1097" s="6" t="s">
        <v>237</v>
      </c>
      <c r="AU1097" s="6" t="s">
        <v>87</v>
      </c>
      <c r="AV1097" s="6" t="s">
        <v>87</v>
      </c>
      <c r="AX1097" s="6" t="s">
        <v>88</v>
      </c>
      <c r="AZ1097" s="6" t="s">
        <v>185</v>
      </c>
      <c r="BA1097" s="6" t="s">
        <v>89</v>
      </c>
      <c r="BB1097" s="6" t="s">
        <v>102</v>
      </c>
      <c r="BC1097" s="6" t="s">
        <v>659</v>
      </c>
      <c r="BD1097" s="6" t="s">
        <v>137</v>
      </c>
      <c r="BE1097" s="6" t="s">
        <v>93</v>
      </c>
      <c r="BF1097" s="6" t="s">
        <v>93</v>
      </c>
      <c r="BG1097" s="6" t="s">
        <v>93</v>
      </c>
      <c r="BH1097" s="6" t="s">
        <v>92</v>
      </c>
      <c r="BI1097" s="6" t="s">
        <v>123</v>
      </c>
      <c r="BJ1097" s="6" t="s">
        <v>92</v>
      </c>
      <c r="BK1097" s="6" t="s">
        <v>94</v>
      </c>
      <c r="BL1097" s="6" t="s">
        <v>138</v>
      </c>
      <c r="BM1097" s="6" t="s">
        <v>109</v>
      </c>
      <c r="BN1097" s="6" t="s">
        <v>192</v>
      </c>
      <c r="BO1097" s="6" t="s">
        <v>87</v>
      </c>
    </row>
    <row r="1098" spans="2:70" s="6" customFormat="1">
      <c r="B1098" s="6">
        <v>3078</v>
      </c>
      <c r="C1098" s="6" t="s">
        <v>3964</v>
      </c>
      <c r="D1098" s="6">
        <v>6</v>
      </c>
      <c r="E1098" s="6" t="s">
        <v>68</v>
      </c>
      <c r="F1098" s="6" t="s">
        <v>3965</v>
      </c>
      <c r="G1098" s="6" t="s">
        <v>3966</v>
      </c>
      <c r="H1098" s="6" t="s">
        <v>3967</v>
      </c>
      <c r="I1098" s="6">
        <v>2016</v>
      </c>
      <c r="J1098" s="6" t="s">
        <v>543</v>
      </c>
      <c r="U1098" s="6" t="s">
        <v>1515</v>
      </c>
      <c r="AC1098" s="6" t="s">
        <v>135</v>
      </c>
      <c r="AI1098" s="6" t="s">
        <v>88</v>
      </c>
      <c r="AO1098" s="6" t="s">
        <v>104</v>
      </c>
      <c r="AP1098" s="6" t="s">
        <v>84</v>
      </c>
      <c r="AQ1098" s="6" t="s">
        <v>118</v>
      </c>
      <c r="AR1098" s="6" t="s">
        <v>105</v>
      </c>
      <c r="AS1098" s="6" t="s">
        <v>87</v>
      </c>
      <c r="AU1098" s="6" t="s">
        <v>88</v>
      </c>
      <c r="AV1098" s="6" t="s">
        <v>87</v>
      </c>
      <c r="AX1098" s="6" t="s">
        <v>88</v>
      </c>
      <c r="AZ1098" s="6" t="s">
        <v>89</v>
      </c>
      <c r="BA1098" s="6" t="s">
        <v>89</v>
      </c>
      <c r="BB1098" s="6" t="s">
        <v>658</v>
      </c>
      <c r="BC1098" s="6" t="s">
        <v>658</v>
      </c>
      <c r="BD1098" s="6" t="s">
        <v>102</v>
      </c>
      <c r="BE1098" s="6" t="s">
        <v>123</v>
      </c>
      <c r="BF1098" s="6" t="s">
        <v>92</v>
      </c>
      <c r="BG1098" s="6" t="s">
        <v>92</v>
      </c>
      <c r="BH1098" s="6" t="s">
        <v>123</v>
      </c>
      <c r="BI1098" s="6" t="s">
        <v>123</v>
      </c>
      <c r="BJ1098" s="6" t="s">
        <v>92</v>
      </c>
      <c r="BK1098" s="6" t="s">
        <v>94</v>
      </c>
      <c r="BL1098" s="6" t="s">
        <v>138</v>
      </c>
      <c r="BM1098" s="6" t="s">
        <v>109</v>
      </c>
      <c r="BN1098" s="6" t="s">
        <v>192</v>
      </c>
      <c r="BO1098" s="6" t="s">
        <v>87</v>
      </c>
      <c r="BR1098" s="6" t="s">
        <v>3968</v>
      </c>
    </row>
    <row r="1099" spans="2:70" s="6" customFormat="1">
      <c r="B1099" s="6">
        <v>3080</v>
      </c>
      <c r="C1099" s="6" t="s">
        <v>3969</v>
      </c>
      <c r="D1099" s="6">
        <v>6</v>
      </c>
      <c r="E1099" s="6" t="s">
        <v>68</v>
      </c>
      <c r="F1099" s="6" t="s">
        <v>3970</v>
      </c>
      <c r="G1099" s="6" t="s">
        <v>3969</v>
      </c>
      <c r="H1099" s="6" t="s">
        <v>3971</v>
      </c>
      <c r="I1099" s="6">
        <v>2016</v>
      </c>
      <c r="J1099" s="6" t="s">
        <v>543</v>
      </c>
      <c r="U1099" s="6" t="s">
        <v>544</v>
      </c>
      <c r="AC1099" s="6" t="s">
        <v>135</v>
      </c>
      <c r="AI1099" s="6" t="s">
        <v>88</v>
      </c>
      <c r="AO1099" s="6" t="s">
        <v>84</v>
      </c>
      <c r="AP1099" s="6" t="s">
        <v>84</v>
      </c>
      <c r="AQ1099" s="6" t="s">
        <v>118</v>
      </c>
      <c r="AR1099" s="6" t="s">
        <v>105</v>
      </c>
      <c r="AS1099" s="6" t="s">
        <v>87</v>
      </c>
      <c r="AU1099" s="6" t="s">
        <v>88</v>
      </c>
      <c r="AV1099" s="6" t="s">
        <v>87</v>
      </c>
      <c r="AX1099" s="6" t="s">
        <v>88</v>
      </c>
      <c r="AZ1099" s="6" t="s">
        <v>89</v>
      </c>
      <c r="BA1099" s="6" t="s">
        <v>89</v>
      </c>
      <c r="BB1099" s="6" t="s">
        <v>665</v>
      </c>
      <c r="BC1099" s="6" t="s">
        <v>665</v>
      </c>
      <c r="BD1099" s="6" t="s">
        <v>144</v>
      </c>
      <c r="BE1099" s="6" t="s">
        <v>123</v>
      </c>
      <c r="BF1099" s="6" t="s">
        <v>92</v>
      </c>
      <c r="BG1099" s="6" t="s">
        <v>92</v>
      </c>
      <c r="BH1099" s="6" t="s">
        <v>123</v>
      </c>
      <c r="BI1099" s="6" t="s">
        <v>92</v>
      </c>
      <c r="BJ1099" s="6" t="s">
        <v>123</v>
      </c>
      <c r="BK1099" s="6" t="s">
        <v>94</v>
      </c>
      <c r="BL1099" s="6" t="s">
        <v>94</v>
      </c>
      <c r="BM1099" s="6" t="s">
        <v>109</v>
      </c>
      <c r="BN1099" s="6" t="s">
        <v>192</v>
      </c>
      <c r="BO1099" s="6" t="s">
        <v>87</v>
      </c>
      <c r="BR1099" s="6" t="s">
        <v>3972</v>
      </c>
    </row>
    <row r="1100" spans="2:70" s="6" customFormat="1">
      <c r="B1100" s="6">
        <v>3099</v>
      </c>
      <c r="C1100" s="6" t="s">
        <v>3973</v>
      </c>
      <c r="D1100" s="6">
        <v>6</v>
      </c>
      <c r="E1100" s="6" t="s">
        <v>68</v>
      </c>
      <c r="F1100" s="6" t="s">
        <v>3974</v>
      </c>
      <c r="G1100" s="6" t="s">
        <v>3973</v>
      </c>
      <c r="H1100" s="6" t="s">
        <v>3975</v>
      </c>
      <c r="I1100" s="6">
        <v>2013</v>
      </c>
      <c r="J1100" s="6" t="s">
        <v>341</v>
      </c>
      <c r="V1100" s="6" t="s">
        <v>354</v>
      </c>
      <c r="AC1100" s="6" t="s">
        <v>148</v>
      </c>
      <c r="AE1100" s="6" t="s">
        <v>75</v>
      </c>
      <c r="AF1100" s="6" t="s">
        <v>175</v>
      </c>
      <c r="AG1100" s="6" t="s">
        <v>164</v>
      </c>
      <c r="AI1100" s="6" t="s">
        <v>87</v>
      </c>
      <c r="AJ1100" s="6" t="s">
        <v>79</v>
      </c>
      <c r="AK1100" s="6" t="s">
        <v>80</v>
      </c>
      <c r="AM1100" s="6" t="s">
        <v>81</v>
      </c>
      <c r="AN1100" s="6" t="s">
        <v>657</v>
      </c>
      <c r="AO1100" s="6" t="s">
        <v>104</v>
      </c>
      <c r="AP1100" s="6" t="s">
        <v>84</v>
      </c>
      <c r="AQ1100" s="6" t="s">
        <v>85</v>
      </c>
      <c r="AR1100" s="6" t="s">
        <v>105</v>
      </c>
      <c r="AS1100" s="6" t="s">
        <v>87</v>
      </c>
      <c r="AU1100" s="6" t="s">
        <v>88</v>
      </c>
      <c r="AV1100" s="6" t="s">
        <v>87</v>
      </c>
      <c r="AX1100" s="6" t="s">
        <v>88</v>
      </c>
      <c r="AZ1100" s="6" t="s">
        <v>89</v>
      </c>
      <c r="BA1100" s="6" t="s">
        <v>89</v>
      </c>
      <c r="BB1100" s="6" t="s">
        <v>659</v>
      </c>
      <c r="BC1100" s="6" t="s">
        <v>230</v>
      </c>
      <c r="BD1100" s="6" t="s">
        <v>137</v>
      </c>
      <c r="BE1100" s="6" t="s">
        <v>123</v>
      </c>
      <c r="BF1100" s="6" t="s">
        <v>122</v>
      </c>
      <c r="BG1100" s="6" t="s">
        <v>92</v>
      </c>
      <c r="BH1100" s="6" t="s">
        <v>92</v>
      </c>
      <c r="BI1100" s="6" t="s">
        <v>191</v>
      </c>
      <c r="BJ1100" s="6" t="s">
        <v>92</v>
      </c>
      <c r="BK1100" s="6" t="s">
        <v>94</v>
      </c>
      <c r="BL1100" s="6" t="s">
        <v>94</v>
      </c>
      <c r="BM1100" s="6" t="s">
        <v>109</v>
      </c>
      <c r="BN1100" s="6" t="s">
        <v>125</v>
      </c>
      <c r="BO1100" s="6" t="s">
        <v>78</v>
      </c>
      <c r="BP1100" s="6" t="s">
        <v>660</v>
      </c>
    </row>
    <row r="1101" spans="2:70" s="6" customFormat="1">
      <c r="B1101" s="6">
        <v>3100</v>
      </c>
      <c r="C1101" s="6" t="s">
        <v>3976</v>
      </c>
      <c r="D1101" s="6">
        <v>6</v>
      </c>
      <c r="E1101" s="6" t="s">
        <v>68</v>
      </c>
      <c r="F1101" s="6" t="s">
        <v>3977</v>
      </c>
      <c r="G1101" s="6" t="s">
        <v>3976</v>
      </c>
      <c r="H1101" s="6" t="s">
        <v>3978</v>
      </c>
      <c r="I1101" s="6">
        <v>2013</v>
      </c>
      <c r="J1101" s="6" t="s">
        <v>341</v>
      </c>
      <c r="V1101" s="6" t="s">
        <v>354</v>
      </c>
      <c r="AC1101" s="6" t="s">
        <v>135</v>
      </c>
      <c r="AI1101" s="6" t="s">
        <v>88</v>
      </c>
      <c r="AO1101" s="6" t="s">
        <v>136</v>
      </c>
      <c r="AP1101" s="6" t="s">
        <v>83</v>
      </c>
      <c r="AQ1101" s="6" t="s">
        <v>85</v>
      </c>
      <c r="AR1101" s="6" t="s">
        <v>86</v>
      </c>
      <c r="AS1101" s="6" t="s">
        <v>78</v>
      </c>
      <c r="AT1101" s="6" t="s">
        <v>228</v>
      </c>
      <c r="AU1101" s="6" t="s">
        <v>87</v>
      </c>
      <c r="AV1101" s="6" t="s">
        <v>87</v>
      </c>
      <c r="AX1101" s="6" t="s">
        <v>88</v>
      </c>
      <c r="AZ1101" s="6" t="s">
        <v>89</v>
      </c>
      <c r="BA1101" s="6" t="s">
        <v>89</v>
      </c>
      <c r="BB1101" s="6" t="s">
        <v>698</v>
      </c>
      <c r="BC1101" s="6" t="s">
        <v>659</v>
      </c>
      <c r="BD1101" s="6" t="s">
        <v>137</v>
      </c>
      <c r="BE1101" s="6" t="s">
        <v>93</v>
      </c>
      <c r="BF1101" s="6" t="s">
        <v>92</v>
      </c>
      <c r="BG1101" s="6" t="s">
        <v>93</v>
      </c>
      <c r="BH1101" s="6" t="s">
        <v>93</v>
      </c>
      <c r="BI1101" s="6" t="s">
        <v>92</v>
      </c>
      <c r="BJ1101" s="6" t="s">
        <v>93</v>
      </c>
      <c r="BK1101" s="6" t="s">
        <v>138</v>
      </c>
      <c r="BL1101" s="6" t="s">
        <v>138</v>
      </c>
      <c r="BM1101" s="6" t="s">
        <v>109</v>
      </c>
      <c r="BN1101" s="6" t="s">
        <v>192</v>
      </c>
      <c r="BO1101" s="6" t="s">
        <v>78</v>
      </c>
      <c r="BP1101" s="6" t="s">
        <v>687</v>
      </c>
      <c r="BR1101" s="6" t="s">
        <v>3979</v>
      </c>
    </row>
    <row r="1102" spans="2:70" s="6" customFormat="1">
      <c r="B1102" s="6">
        <v>3101</v>
      </c>
      <c r="C1102" s="6" t="s">
        <v>3980</v>
      </c>
      <c r="D1102" s="6">
        <v>6</v>
      </c>
      <c r="E1102" s="6" t="s">
        <v>68</v>
      </c>
      <c r="F1102" s="6" t="s">
        <v>3981</v>
      </c>
      <c r="G1102" s="6" t="s">
        <v>3980</v>
      </c>
      <c r="H1102" s="6" t="s">
        <v>3982</v>
      </c>
      <c r="I1102" s="6">
        <v>2013</v>
      </c>
      <c r="J1102" s="6" t="s">
        <v>341</v>
      </c>
      <c r="V1102" s="6" t="s">
        <v>354</v>
      </c>
      <c r="AC1102" s="6" t="s">
        <v>135</v>
      </c>
      <c r="AI1102" s="6" t="s">
        <v>88</v>
      </c>
      <c r="AO1102" s="6" t="s">
        <v>83</v>
      </c>
      <c r="AP1102" s="6" t="s">
        <v>84</v>
      </c>
      <c r="AQ1102" s="6" t="s">
        <v>85</v>
      </c>
      <c r="AR1102" s="6" t="s">
        <v>86</v>
      </c>
      <c r="AS1102" s="6" t="s">
        <v>87</v>
      </c>
      <c r="AU1102" s="6" t="s">
        <v>88</v>
      </c>
      <c r="AV1102" s="6" t="s">
        <v>78</v>
      </c>
      <c r="AW1102" s="6" t="s">
        <v>119</v>
      </c>
      <c r="AX1102" s="6" t="s">
        <v>78</v>
      </c>
      <c r="AY1102" s="6" t="s">
        <v>107</v>
      </c>
      <c r="AZ1102" s="6" t="s">
        <v>89</v>
      </c>
      <c r="BA1102" s="6" t="s">
        <v>89</v>
      </c>
      <c r="BB1102" s="6" t="s">
        <v>698</v>
      </c>
      <c r="BC1102" s="6" t="s">
        <v>658</v>
      </c>
      <c r="BD1102" s="6" t="s">
        <v>137</v>
      </c>
      <c r="BE1102" s="6" t="s">
        <v>92</v>
      </c>
      <c r="BF1102" s="6" t="s">
        <v>93</v>
      </c>
      <c r="BG1102" s="6" t="s">
        <v>92</v>
      </c>
      <c r="BH1102" s="6" t="s">
        <v>93</v>
      </c>
      <c r="BI1102" s="6" t="s">
        <v>123</v>
      </c>
      <c r="BJ1102" s="6" t="s">
        <v>93</v>
      </c>
      <c r="BK1102" s="6" t="s">
        <v>94</v>
      </c>
      <c r="BL1102" s="6" t="s">
        <v>94</v>
      </c>
      <c r="BM1102" s="6" t="s">
        <v>691</v>
      </c>
      <c r="BN1102" s="6" t="s">
        <v>177</v>
      </c>
      <c r="BO1102" s="6" t="s">
        <v>78</v>
      </c>
      <c r="BP1102" s="6" t="s">
        <v>687</v>
      </c>
      <c r="BR1102" s="6" t="s">
        <v>3983</v>
      </c>
    </row>
    <row r="1103" spans="2:70" s="6" customFormat="1">
      <c r="B1103" s="6">
        <v>3102</v>
      </c>
      <c r="C1103" s="6" t="s">
        <v>3984</v>
      </c>
      <c r="D1103" s="6">
        <v>6</v>
      </c>
      <c r="E1103" s="6" t="s">
        <v>68</v>
      </c>
      <c r="F1103" s="6" t="s">
        <v>3985</v>
      </c>
      <c r="G1103" s="6" t="s">
        <v>3984</v>
      </c>
      <c r="H1103" s="6" t="s">
        <v>3986</v>
      </c>
      <c r="I1103" s="6">
        <v>1998</v>
      </c>
      <c r="J1103" s="6" t="s">
        <v>95</v>
      </c>
      <c r="AA1103" s="6" t="s">
        <v>844</v>
      </c>
      <c r="AC1103" s="6" t="s">
        <v>148</v>
      </c>
      <c r="AE1103" s="6" t="s">
        <v>87</v>
      </c>
      <c r="AF1103" s="6" t="s">
        <v>206</v>
      </c>
      <c r="AG1103" s="6" t="s">
        <v>77</v>
      </c>
      <c r="AI1103" s="6" t="s">
        <v>87</v>
      </c>
      <c r="AJ1103" s="6" t="s">
        <v>102</v>
      </c>
      <c r="AK1103" s="6" t="s">
        <v>156</v>
      </c>
      <c r="AL1103" s="6" t="s">
        <v>3987</v>
      </c>
      <c r="AN1103" s="6" t="s">
        <v>657</v>
      </c>
      <c r="AO1103" s="6" t="s">
        <v>84</v>
      </c>
      <c r="AP1103" s="6" t="s">
        <v>104</v>
      </c>
      <c r="AQ1103" s="6" t="s">
        <v>85</v>
      </c>
      <c r="AR1103" s="6" t="s">
        <v>130</v>
      </c>
      <c r="AS1103" s="6" t="s">
        <v>87</v>
      </c>
      <c r="AU1103" s="6" t="s">
        <v>88</v>
      </c>
      <c r="AV1103" s="6" t="s">
        <v>78</v>
      </c>
      <c r="AW1103" s="6" t="s">
        <v>106</v>
      </c>
      <c r="AX1103" s="6" t="s">
        <v>87</v>
      </c>
      <c r="AY1103" s="6" t="s">
        <v>159</v>
      </c>
      <c r="AZ1103" s="6" t="s">
        <v>183</v>
      </c>
      <c r="BA1103" s="6" t="s">
        <v>89</v>
      </c>
      <c r="BB1103" s="6" t="s">
        <v>658</v>
      </c>
      <c r="BC1103" s="6" t="s">
        <v>698</v>
      </c>
      <c r="BD1103" s="6" t="s">
        <v>137</v>
      </c>
      <c r="BE1103" s="6" t="s">
        <v>93</v>
      </c>
      <c r="BF1103" s="6" t="s">
        <v>93</v>
      </c>
      <c r="BG1103" s="6" t="s">
        <v>92</v>
      </c>
      <c r="BH1103" s="6" t="s">
        <v>92</v>
      </c>
      <c r="BI1103" s="6" t="s">
        <v>92</v>
      </c>
      <c r="BJ1103" s="6" t="s">
        <v>92</v>
      </c>
      <c r="BK1103" s="6" t="s">
        <v>94</v>
      </c>
      <c r="BL1103" s="6" t="s">
        <v>94</v>
      </c>
      <c r="BM1103" s="6" t="s">
        <v>672</v>
      </c>
      <c r="BN1103" s="6" t="s">
        <v>139</v>
      </c>
      <c r="BO1103" s="6" t="s">
        <v>78</v>
      </c>
      <c r="BP1103" s="6" t="s">
        <v>687</v>
      </c>
    </row>
    <row r="1104" spans="2:70" s="6" customFormat="1">
      <c r="B1104" s="6">
        <v>3111</v>
      </c>
      <c r="C1104" s="6" t="s">
        <v>3988</v>
      </c>
      <c r="D1104" s="6">
        <v>6</v>
      </c>
      <c r="E1104" s="6" t="s">
        <v>68</v>
      </c>
      <c r="F1104" s="6" t="s">
        <v>3989</v>
      </c>
      <c r="G1104" s="6" t="s">
        <v>3988</v>
      </c>
      <c r="H1104" s="6" t="s">
        <v>3990</v>
      </c>
      <c r="I1104" s="6">
        <v>2015</v>
      </c>
      <c r="J1104" s="6" t="s">
        <v>161</v>
      </c>
      <c r="O1104" s="6" t="s">
        <v>98</v>
      </c>
      <c r="AC1104" s="6" t="s">
        <v>148</v>
      </c>
      <c r="AE1104" s="6" t="s">
        <v>75</v>
      </c>
      <c r="AF1104" s="6" t="s">
        <v>175</v>
      </c>
      <c r="AG1104" s="6" t="s">
        <v>164</v>
      </c>
      <c r="AI1104" s="6" t="s">
        <v>78</v>
      </c>
      <c r="AJ1104" s="6" t="s">
        <v>309</v>
      </c>
      <c r="AK1104" s="6" t="s">
        <v>103</v>
      </c>
      <c r="AM1104" s="6" t="s">
        <v>81</v>
      </c>
      <c r="AN1104" s="6" t="s">
        <v>739</v>
      </c>
      <c r="AO1104" s="6" t="s">
        <v>102</v>
      </c>
      <c r="AP1104" s="6" t="s">
        <v>104</v>
      </c>
      <c r="AQ1104" s="6" t="s">
        <v>85</v>
      </c>
      <c r="AR1104" s="6" t="s">
        <v>105</v>
      </c>
      <c r="AS1104" s="6" t="s">
        <v>87</v>
      </c>
      <c r="AU1104" s="6" t="s">
        <v>88</v>
      </c>
      <c r="AV1104" s="6" t="s">
        <v>87</v>
      </c>
      <c r="AX1104" s="6" t="s">
        <v>88</v>
      </c>
      <c r="AZ1104" s="6" t="s">
        <v>89</v>
      </c>
      <c r="BA1104" s="6" t="s">
        <v>89</v>
      </c>
      <c r="BB1104" s="6" t="s">
        <v>665</v>
      </c>
      <c r="BC1104" s="6" t="s">
        <v>665</v>
      </c>
      <c r="BD1104" s="6" t="s">
        <v>91</v>
      </c>
      <c r="BE1104" s="6" t="s">
        <v>93</v>
      </c>
      <c r="BF1104" s="6" t="s">
        <v>123</v>
      </c>
      <c r="BG1104" s="6" t="s">
        <v>93</v>
      </c>
      <c r="BH1104" s="6" t="s">
        <v>93</v>
      </c>
      <c r="BI1104" s="6" t="s">
        <v>93</v>
      </c>
      <c r="BJ1104" s="6" t="s">
        <v>93</v>
      </c>
      <c r="BK1104" s="6" t="s">
        <v>94</v>
      </c>
      <c r="BL1104" s="6" t="s">
        <v>94</v>
      </c>
      <c r="BM1104" s="6" t="s">
        <v>109</v>
      </c>
      <c r="BN1104" s="6" t="s">
        <v>125</v>
      </c>
      <c r="BO1104" s="6" t="s">
        <v>78</v>
      </c>
      <c r="BP1104" s="6" t="s">
        <v>660</v>
      </c>
    </row>
    <row r="1105" spans="2:70" s="6" customFormat="1">
      <c r="B1105" s="6">
        <v>3117</v>
      </c>
      <c r="C1105" s="6" t="s">
        <v>3991</v>
      </c>
      <c r="D1105" s="6">
        <v>6</v>
      </c>
      <c r="E1105" s="6" t="s">
        <v>68</v>
      </c>
      <c r="F1105" s="6" t="s">
        <v>3992</v>
      </c>
      <c r="G1105" s="6" t="s">
        <v>3991</v>
      </c>
      <c r="H1105" s="6" t="s">
        <v>3993</v>
      </c>
      <c r="I1105" s="6">
        <v>2015</v>
      </c>
      <c r="J1105" s="6" t="s">
        <v>341</v>
      </c>
      <c r="V1105" s="6" t="s">
        <v>354</v>
      </c>
      <c r="AC1105" s="6" t="s">
        <v>135</v>
      </c>
      <c r="AI1105" s="6" t="s">
        <v>88</v>
      </c>
      <c r="AO1105" s="6" t="s">
        <v>104</v>
      </c>
      <c r="AP1105" s="6" t="s">
        <v>83</v>
      </c>
      <c r="AQ1105" s="6" t="s">
        <v>85</v>
      </c>
      <c r="AR1105" s="6" t="s">
        <v>105</v>
      </c>
      <c r="AS1105" s="6" t="s">
        <v>87</v>
      </c>
      <c r="AU1105" s="6" t="s">
        <v>88</v>
      </c>
      <c r="AV1105" s="6" t="s">
        <v>78</v>
      </c>
      <c r="AW1105" s="6" t="s">
        <v>106</v>
      </c>
      <c r="AX1105" s="6" t="s">
        <v>87</v>
      </c>
      <c r="AY1105" s="6" t="s">
        <v>107</v>
      </c>
      <c r="AZ1105" s="6" t="s">
        <v>89</v>
      </c>
      <c r="BA1105" s="6" t="s">
        <v>89</v>
      </c>
      <c r="BB1105" s="6" t="s">
        <v>665</v>
      </c>
      <c r="BC1105" s="6" t="s">
        <v>665</v>
      </c>
      <c r="BD1105" s="6" t="s">
        <v>137</v>
      </c>
      <c r="BE1105" s="6" t="s">
        <v>93</v>
      </c>
      <c r="BF1105" s="6" t="s">
        <v>92</v>
      </c>
      <c r="BG1105" s="6" t="s">
        <v>93</v>
      </c>
      <c r="BH1105" s="6" t="s">
        <v>93</v>
      </c>
      <c r="BI1105" s="6" t="s">
        <v>93</v>
      </c>
      <c r="BJ1105" s="6" t="s">
        <v>93</v>
      </c>
      <c r="BK1105" s="6" t="s">
        <v>138</v>
      </c>
      <c r="BL1105" s="6" t="s">
        <v>138</v>
      </c>
      <c r="BM1105" s="6" t="s">
        <v>691</v>
      </c>
      <c r="BN1105" s="6" t="s">
        <v>125</v>
      </c>
      <c r="BO1105" s="6" t="s">
        <v>78</v>
      </c>
      <c r="BP1105" s="6" t="s">
        <v>687</v>
      </c>
    </row>
    <row r="1106" spans="2:70" s="6" customFormat="1">
      <c r="B1106" s="6">
        <v>3118</v>
      </c>
      <c r="C1106" s="6" t="s">
        <v>3994</v>
      </c>
      <c r="D1106" s="6">
        <v>6</v>
      </c>
      <c r="E1106" s="6" t="s">
        <v>68</v>
      </c>
      <c r="F1106" s="6" t="s">
        <v>3995</v>
      </c>
      <c r="G1106" s="6" t="s">
        <v>3994</v>
      </c>
      <c r="H1106" s="6" t="s">
        <v>3996</v>
      </c>
      <c r="I1106" s="6">
        <v>2012</v>
      </c>
      <c r="J1106" s="6" t="s">
        <v>341</v>
      </c>
      <c r="V1106" s="6" t="s">
        <v>354</v>
      </c>
      <c r="AC1106" s="6" t="s">
        <v>74</v>
      </c>
      <c r="AE1106" s="6" t="s">
        <v>87</v>
      </c>
      <c r="AF1106" s="6" t="s">
        <v>76</v>
      </c>
      <c r="AG1106" s="6" t="s">
        <v>164</v>
      </c>
      <c r="AI1106" s="6" t="s">
        <v>87</v>
      </c>
      <c r="AJ1106" s="6" t="s">
        <v>116</v>
      </c>
      <c r="AK1106" s="6" t="s">
        <v>156</v>
      </c>
      <c r="AL1106" s="6" t="s">
        <v>3997</v>
      </c>
      <c r="AN1106" s="6" t="s">
        <v>657</v>
      </c>
      <c r="AO1106" s="6" t="s">
        <v>84</v>
      </c>
      <c r="AP1106" s="6" t="s">
        <v>104</v>
      </c>
      <c r="AQ1106" s="6" t="s">
        <v>85</v>
      </c>
      <c r="AR1106" s="6" t="s">
        <v>86</v>
      </c>
      <c r="AS1106" s="6" t="s">
        <v>87</v>
      </c>
      <c r="AU1106" s="6" t="s">
        <v>88</v>
      </c>
      <c r="AV1106" s="6" t="s">
        <v>78</v>
      </c>
      <c r="AW1106" s="6" t="s">
        <v>106</v>
      </c>
      <c r="AX1106" s="6" t="s">
        <v>87</v>
      </c>
      <c r="AY1106" s="6" t="s">
        <v>107</v>
      </c>
      <c r="AZ1106" s="6" t="s">
        <v>89</v>
      </c>
      <c r="BA1106" s="6" t="s">
        <v>89</v>
      </c>
      <c r="BB1106" s="6" t="s">
        <v>665</v>
      </c>
      <c r="BC1106" s="6" t="s">
        <v>665</v>
      </c>
      <c r="BD1106" s="6" t="s">
        <v>137</v>
      </c>
      <c r="BE1106" s="6" t="s">
        <v>93</v>
      </c>
      <c r="BF1106" s="6" t="s">
        <v>92</v>
      </c>
      <c r="BG1106" s="6" t="s">
        <v>92</v>
      </c>
      <c r="BH1106" s="6" t="s">
        <v>92</v>
      </c>
      <c r="BI1106" s="6" t="s">
        <v>92</v>
      </c>
      <c r="BJ1106" s="6" t="s">
        <v>93</v>
      </c>
      <c r="BK1106" s="6" t="s">
        <v>94</v>
      </c>
      <c r="BL1106" s="6" t="s">
        <v>138</v>
      </c>
      <c r="BM1106" s="6" t="s">
        <v>691</v>
      </c>
      <c r="BN1106" s="6" t="s">
        <v>111</v>
      </c>
      <c r="BO1106" s="6" t="s">
        <v>78</v>
      </c>
      <c r="BP1106" s="6" t="s">
        <v>667</v>
      </c>
    </row>
    <row r="1107" spans="2:70" s="6" customFormat="1">
      <c r="B1107" s="6">
        <v>3121</v>
      </c>
      <c r="C1107" s="6" t="s">
        <v>3998</v>
      </c>
      <c r="D1107" s="6">
        <v>6</v>
      </c>
      <c r="E1107" s="6" t="s">
        <v>68</v>
      </c>
      <c r="F1107" s="6" t="s">
        <v>3999</v>
      </c>
      <c r="G1107" s="6" t="s">
        <v>3998</v>
      </c>
      <c r="H1107" s="6" t="s">
        <v>4000</v>
      </c>
      <c r="I1107" s="6">
        <v>2013</v>
      </c>
      <c r="J1107" s="6" t="s">
        <v>341</v>
      </c>
      <c r="V1107" s="6" t="s">
        <v>354</v>
      </c>
      <c r="AC1107" s="6" t="s">
        <v>135</v>
      </c>
      <c r="AI1107" s="6" t="s">
        <v>88</v>
      </c>
      <c r="AO1107" s="6" t="s">
        <v>84</v>
      </c>
      <c r="AP1107" s="6" t="s">
        <v>83</v>
      </c>
      <c r="AQ1107" s="6" t="s">
        <v>85</v>
      </c>
      <c r="AR1107" s="6" t="s">
        <v>105</v>
      </c>
      <c r="AS1107" s="6" t="s">
        <v>87</v>
      </c>
      <c r="AU1107" s="6" t="s">
        <v>88</v>
      </c>
      <c r="AV1107" s="6" t="s">
        <v>78</v>
      </c>
      <c r="AW1107" s="6" t="s">
        <v>119</v>
      </c>
      <c r="AX1107" s="6" t="s">
        <v>87</v>
      </c>
      <c r="AY1107" s="6" t="s">
        <v>107</v>
      </c>
      <c r="AZ1107" s="6" t="s">
        <v>89</v>
      </c>
      <c r="BA1107" s="6" t="s">
        <v>89</v>
      </c>
      <c r="BB1107" s="6" t="s">
        <v>665</v>
      </c>
      <c r="BC1107" s="6" t="s">
        <v>665</v>
      </c>
      <c r="BD1107" s="6" t="s">
        <v>137</v>
      </c>
      <c r="BE1107" s="6" t="s">
        <v>93</v>
      </c>
      <c r="BF1107" s="6" t="s">
        <v>93</v>
      </c>
      <c r="BG1107" s="6" t="s">
        <v>93</v>
      </c>
      <c r="BH1107" s="6" t="s">
        <v>93</v>
      </c>
      <c r="BI1107" s="6" t="s">
        <v>93</v>
      </c>
      <c r="BJ1107" s="6" t="s">
        <v>93</v>
      </c>
      <c r="BK1107" s="6" t="s">
        <v>138</v>
      </c>
      <c r="BL1107" s="6" t="s">
        <v>138</v>
      </c>
      <c r="BM1107" s="6" t="s">
        <v>691</v>
      </c>
      <c r="BN1107" s="6" t="s">
        <v>125</v>
      </c>
      <c r="BO1107" s="6" t="s">
        <v>78</v>
      </c>
      <c r="BP1107" s="6" t="s">
        <v>687</v>
      </c>
    </row>
    <row r="1108" spans="2:70" s="6" customFormat="1">
      <c r="B1108" s="6">
        <v>3122</v>
      </c>
      <c r="C1108" s="6" t="s">
        <v>4001</v>
      </c>
      <c r="D1108" s="6">
        <v>6</v>
      </c>
      <c r="E1108" s="6" t="s">
        <v>68</v>
      </c>
      <c r="F1108" s="6" t="s">
        <v>4002</v>
      </c>
      <c r="G1108" s="6" t="s">
        <v>4001</v>
      </c>
      <c r="H1108" s="6" t="s">
        <v>4003</v>
      </c>
      <c r="I1108" s="6">
        <v>2015</v>
      </c>
      <c r="J1108" s="6" t="s">
        <v>341</v>
      </c>
      <c r="V1108" s="6" t="s">
        <v>354</v>
      </c>
      <c r="AC1108" s="6" t="s">
        <v>148</v>
      </c>
      <c r="AE1108" s="6" t="s">
        <v>87</v>
      </c>
      <c r="AF1108" s="6" t="s">
        <v>175</v>
      </c>
      <c r="AG1108" s="6" t="s">
        <v>164</v>
      </c>
      <c r="AI1108" s="6" t="s">
        <v>87</v>
      </c>
      <c r="AJ1108" s="6" t="s">
        <v>116</v>
      </c>
      <c r="AK1108" s="6" t="s">
        <v>272</v>
      </c>
      <c r="AN1108" s="6" t="s">
        <v>739</v>
      </c>
      <c r="AO1108" s="6" t="s">
        <v>83</v>
      </c>
      <c r="AP1108" s="6" t="s">
        <v>104</v>
      </c>
      <c r="AQ1108" s="6" t="s">
        <v>85</v>
      </c>
      <c r="AR1108" s="6" t="s">
        <v>130</v>
      </c>
      <c r="AS1108" s="6" t="s">
        <v>87</v>
      </c>
      <c r="AU1108" s="6" t="s">
        <v>88</v>
      </c>
      <c r="AV1108" s="6" t="s">
        <v>87</v>
      </c>
      <c r="AX1108" s="6" t="s">
        <v>88</v>
      </c>
      <c r="AZ1108" s="6" t="s">
        <v>89</v>
      </c>
      <c r="BA1108" s="6" t="s">
        <v>89</v>
      </c>
      <c r="BB1108" s="6" t="s">
        <v>665</v>
      </c>
      <c r="BC1108" s="6" t="s">
        <v>659</v>
      </c>
      <c r="BD1108" s="6" t="s">
        <v>137</v>
      </c>
      <c r="BE1108" s="6" t="s">
        <v>93</v>
      </c>
      <c r="BF1108" s="6" t="s">
        <v>93</v>
      </c>
      <c r="BG1108" s="6" t="s">
        <v>93</v>
      </c>
      <c r="BH1108" s="6" t="s">
        <v>93</v>
      </c>
      <c r="BI1108" s="6" t="s">
        <v>93</v>
      </c>
      <c r="BJ1108" s="6" t="s">
        <v>93</v>
      </c>
      <c r="BK1108" s="6" t="s">
        <v>94</v>
      </c>
      <c r="BL1108" s="6" t="s">
        <v>94</v>
      </c>
      <c r="BM1108" s="6" t="s">
        <v>109</v>
      </c>
      <c r="BN1108" s="6" t="s">
        <v>125</v>
      </c>
      <c r="BO1108" s="6" t="s">
        <v>78</v>
      </c>
      <c r="BP1108" s="6" t="s">
        <v>687</v>
      </c>
    </row>
    <row r="1109" spans="2:70" s="6" customFormat="1">
      <c r="B1109" s="6">
        <v>3123</v>
      </c>
      <c r="C1109" s="6" t="s">
        <v>4004</v>
      </c>
      <c r="D1109" s="6">
        <v>6</v>
      </c>
      <c r="E1109" s="6" t="s">
        <v>68</v>
      </c>
      <c r="F1109" s="6" t="s">
        <v>4005</v>
      </c>
      <c r="G1109" s="6" t="s">
        <v>4004</v>
      </c>
      <c r="H1109" s="6" t="s">
        <v>4006</v>
      </c>
      <c r="I1109" s="6">
        <v>2012</v>
      </c>
      <c r="J1109" s="6" t="s">
        <v>341</v>
      </c>
      <c r="V1109" s="6" t="s">
        <v>354</v>
      </c>
      <c r="AC1109" s="6" t="s">
        <v>135</v>
      </c>
      <c r="AI1109" s="6" t="s">
        <v>88</v>
      </c>
      <c r="AO1109" s="6" t="s">
        <v>128</v>
      </c>
      <c r="AP1109" s="6" t="s">
        <v>104</v>
      </c>
      <c r="AQ1109" s="6" t="s">
        <v>85</v>
      </c>
      <c r="AR1109" s="6" t="s">
        <v>86</v>
      </c>
      <c r="AS1109" s="6" t="s">
        <v>87</v>
      </c>
      <c r="AU1109" s="6" t="s">
        <v>88</v>
      </c>
      <c r="AV1109" s="6" t="s">
        <v>78</v>
      </c>
      <c r="AW1109" s="6" t="s">
        <v>158</v>
      </c>
      <c r="AX1109" s="6" t="s">
        <v>87</v>
      </c>
      <c r="AY1109" s="6" t="s">
        <v>159</v>
      </c>
      <c r="AZ1109" s="6" t="s">
        <v>89</v>
      </c>
      <c r="BA1109" s="6" t="s">
        <v>89</v>
      </c>
      <c r="BB1109" s="6" t="s">
        <v>659</v>
      </c>
      <c r="BC1109" s="6" t="s">
        <v>230</v>
      </c>
      <c r="BD1109" s="6" t="s">
        <v>137</v>
      </c>
      <c r="BE1109" s="6" t="s">
        <v>92</v>
      </c>
      <c r="BF1109" s="6" t="s">
        <v>92</v>
      </c>
      <c r="BG1109" s="6" t="s">
        <v>123</v>
      </c>
      <c r="BH1109" s="6" t="s">
        <v>92</v>
      </c>
      <c r="BI1109" s="6" t="s">
        <v>123</v>
      </c>
      <c r="BJ1109" s="6" t="s">
        <v>92</v>
      </c>
      <c r="BK1109" s="6" t="s">
        <v>124</v>
      </c>
      <c r="BL1109" s="6" t="s">
        <v>124</v>
      </c>
      <c r="BM1109" s="6" t="s">
        <v>691</v>
      </c>
      <c r="BN1109" s="6" t="s">
        <v>102</v>
      </c>
      <c r="BO1109" s="6" t="s">
        <v>78</v>
      </c>
      <c r="BP1109" s="6" t="s">
        <v>660</v>
      </c>
      <c r="BR1109" s="6" t="s">
        <v>4007</v>
      </c>
    </row>
    <row r="1110" spans="2:70" s="6" customFormat="1">
      <c r="B1110" s="6">
        <v>3124</v>
      </c>
      <c r="C1110" s="6" t="s">
        <v>4008</v>
      </c>
      <c r="D1110" s="6">
        <v>6</v>
      </c>
      <c r="E1110" s="6" t="s">
        <v>68</v>
      </c>
      <c r="F1110" s="6" t="s">
        <v>4009</v>
      </c>
      <c r="G1110" s="6" t="s">
        <v>4008</v>
      </c>
      <c r="H1110" s="6" t="s">
        <v>4010</v>
      </c>
      <c r="I1110" s="6">
        <v>2013</v>
      </c>
      <c r="J1110" s="6" t="s">
        <v>341</v>
      </c>
      <c r="V1110" s="6" t="s">
        <v>354</v>
      </c>
      <c r="AC1110" s="6" t="s">
        <v>135</v>
      </c>
      <c r="AI1110" s="6" t="s">
        <v>88</v>
      </c>
      <c r="AO1110" s="6" t="s">
        <v>83</v>
      </c>
      <c r="AP1110" s="6" t="s">
        <v>83</v>
      </c>
      <c r="AQ1110" s="6" t="s">
        <v>85</v>
      </c>
      <c r="AR1110" s="6" t="s">
        <v>86</v>
      </c>
      <c r="AS1110" s="6" t="s">
        <v>87</v>
      </c>
      <c r="AU1110" s="6" t="s">
        <v>88</v>
      </c>
      <c r="AV1110" s="6" t="s">
        <v>78</v>
      </c>
      <c r="AW1110" s="6" t="s">
        <v>119</v>
      </c>
      <c r="AX1110" s="6" t="s">
        <v>78</v>
      </c>
      <c r="AY1110" s="6" t="s">
        <v>107</v>
      </c>
      <c r="AZ1110" s="6" t="s">
        <v>89</v>
      </c>
      <c r="BA1110" s="6" t="s">
        <v>89</v>
      </c>
      <c r="BB1110" s="6" t="s">
        <v>658</v>
      </c>
      <c r="BC1110" s="6" t="s">
        <v>665</v>
      </c>
      <c r="BD1110" s="6" t="s">
        <v>137</v>
      </c>
      <c r="BE1110" s="6" t="s">
        <v>93</v>
      </c>
      <c r="BF1110" s="6" t="s">
        <v>92</v>
      </c>
      <c r="BG1110" s="6" t="s">
        <v>92</v>
      </c>
      <c r="BH1110" s="6" t="s">
        <v>93</v>
      </c>
      <c r="BI1110" s="6" t="s">
        <v>92</v>
      </c>
      <c r="BJ1110" s="6" t="s">
        <v>93</v>
      </c>
      <c r="BK1110" s="6" t="s">
        <v>94</v>
      </c>
      <c r="BL1110" s="6" t="s">
        <v>94</v>
      </c>
      <c r="BM1110" s="6" t="s">
        <v>691</v>
      </c>
      <c r="BN1110" s="6" t="s">
        <v>192</v>
      </c>
      <c r="BO1110" s="6" t="s">
        <v>78</v>
      </c>
      <c r="BP1110" s="6" t="s">
        <v>660</v>
      </c>
    </row>
    <row r="1111" spans="2:70" s="6" customFormat="1">
      <c r="B1111" s="6">
        <v>3128</v>
      </c>
      <c r="C1111" s="6" t="s">
        <v>4011</v>
      </c>
      <c r="D1111" s="6">
        <v>6</v>
      </c>
      <c r="E1111" s="6" t="s">
        <v>68</v>
      </c>
      <c r="F1111" s="6" t="s">
        <v>4012</v>
      </c>
      <c r="G1111" s="6" t="s">
        <v>4011</v>
      </c>
      <c r="H1111" s="6" t="s">
        <v>4013</v>
      </c>
      <c r="I1111" s="6">
        <v>2015</v>
      </c>
      <c r="J1111" s="6" t="s">
        <v>341</v>
      </c>
      <c r="V1111" s="6" t="s">
        <v>354</v>
      </c>
      <c r="AC1111" s="6" t="s">
        <v>148</v>
      </c>
      <c r="AE1111" s="6" t="s">
        <v>87</v>
      </c>
      <c r="AF1111" s="6" t="s">
        <v>206</v>
      </c>
      <c r="AG1111" s="6" t="s">
        <v>164</v>
      </c>
      <c r="AI1111" s="6" t="s">
        <v>87</v>
      </c>
      <c r="AJ1111" s="6" t="s">
        <v>116</v>
      </c>
      <c r="AK1111" s="6" t="s">
        <v>272</v>
      </c>
      <c r="AN1111" s="6" t="s">
        <v>657</v>
      </c>
      <c r="AO1111" s="6" t="s">
        <v>104</v>
      </c>
      <c r="AP1111" s="6" t="s">
        <v>104</v>
      </c>
      <c r="AQ1111" s="6" t="s">
        <v>85</v>
      </c>
      <c r="AR1111" s="6" t="s">
        <v>105</v>
      </c>
      <c r="AS1111" s="6" t="s">
        <v>87</v>
      </c>
      <c r="AU1111" s="6" t="s">
        <v>88</v>
      </c>
      <c r="AV1111" s="6" t="s">
        <v>87</v>
      </c>
      <c r="AX1111" s="6" t="s">
        <v>88</v>
      </c>
      <c r="AZ1111" s="6" t="s">
        <v>89</v>
      </c>
      <c r="BA1111" s="6" t="s">
        <v>89</v>
      </c>
      <c r="BB1111" s="6" t="s">
        <v>665</v>
      </c>
      <c r="BC1111" s="6" t="s">
        <v>698</v>
      </c>
      <c r="BD1111" s="6" t="s">
        <v>137</v>
      </c>
      <c r="BE1111" s="6" t="s">
        <v>93</v>
      </c>
      <c r="BF1111" s="6" t="s">
        <v>93</v>
      </c>
      <c r="BG1111" s="6" t="s">
        <v>92</v>
      </c>
      <c r="BH1111" s="6" t="s">
        <v>92</v>
      </c>
      <c r="BI1111" s="6" t="s">
        <v>92</v>
      </c>
      <c r="BJ1111" s="6" t="s">
        <v>92</v>
      </c>
      <c r="BK1111" s="6" t="s">
        <v>94</v>
      </c>
      <c r="BL1111" s="6" t="s">
        <v>94</v>
      </c>
      <c r="BM1111" s="6" t="s">
        <v>109</v>
      </c>
      <c r="BN1111" s="6" t="s">
        <v>111</v>
      </c>
      <c r="BO1111" s="6" t="s">
        <v>78</v>
      </c>
      <c r="BP1111" s="6" t="s">
        <v>660</v>
      </c>
    </row>
    <row r="1112" spans="2:70" s="6" customFormat="1">
      <c r="B1112" s="6">
        <v>3129</v>
      </c>
      <c r="C1112" s="6" t="s">
        <v>4014</v>
      </c>
      <c r="D1112" s="6">
        <v>6</v>
      </c>
      <c r="E1112" s="6" t="s">
        <v>68</v>
      </c>
      <c r="F1112" s="6" t="s">
        <v>4015</v>
      </c>
      <c r="G1112" s="6" t="s">
        <v>4014</v>
      </c>
      <c r="H1112" s="6" t="s">
        <v>4016</v>
      </c>
      <c r="I1112" s="6">
        <v>2012</v>
      </c>
      <c r="J1112" s="6" t="s">
        <v>341</v>
      </c>
      <c r="V1112" s="6" t="s">
        <v>354</v>
      </c>
      <c r="AC1112" s="6" t="s">
        <v>135</v>
      </c>
      <c r="AI1112" s="6" t="s">
        <v>88</v>
      </c>
      <c r="AO1112" s="6" t="s">
        <v>104</v>
      </c>
      <c r="AP1112" s="6" t="s">
        <v>84</v>
      </c>
      <c r="AQ1112" s="6" t="s">
        <v>196</v>
      </c>
      <c r="AR1112" s="6" t="s">
        <v>86</v>
      </c>
      <c r="AS1112" s="6" t="s">
        <v>78</v>
      </c>
      <c r="AT1112" s="6" t="s">
        <v>228</v>
      </c>
      <c r="AU1112" s="6" t="s">
        <v>78</v>
      </c>
      <c r="AV1112" s="6" t="s">
        <v>78</v>
      </c>
      <c r="AW1112" s="6" t="s">
        <v>119</v>
      </c>
      <c r="AX1112" s="6" t="s">
        <v>78</v>
      </c>
      <c r="AY1112" s="6" t="s">
        <v>107</v>
      </c>
      <c r="AZ1112" s="6" t="s">
        <v>89</v>
      </c>
      <c r="BA1112" s="6" t="s">
        <v>89</v>
      </c>
      <c r="BB1112" s="6" t="s">
        <v>658</v>
      </c>
      <c r="BC1112" s="6" t="s">
        <v>665</v>
      </c>
      <c r="BD1112" s="6" t="s">
        <v>137</v>
      </c>
      <c r="BE1112" s="6" t="s">
        <v>92</v>
      </c>
      <c r="BF1112" s="6" t="s">
        <v>123</v>
      </c>
      <c r="BG1112" s="6" t="s">
        <v>92</v>
      </c>
      <c r="BH1112" s="6" t="s">
        <v>92</v>
      </c>
      <c r="BI1112" s="6" t="s">
        <v>123</v>
      </c>
      <c r="BJ1112" s="6" t="s">
        <v>92</v>
      </c>
      <c r="BK1112" s="6" t="s">
        <v>94</v>
      </c>
      <c r="BL1112" s="6" t="s">
        <v>94</v>
      </c>
      <c r="BM1112" s="6" t="s">
        <v>691</v>
      </c>
      <c r="BN1112" s="6" t="s">
        <v>102</v>
      </c>
      <c r="BO1112" s="6" t="s">
        <v>78</v>
      </c>
      <c r="BP1112" s="6" t="s">
        <v>687</v>
      </c>
    </row>
    <row r="1113" spans="2:70" s="6" customFormat="1">
      <c r="B1113" s="6">
        <v>3130</v>
      </c>
      <c r="C1113" s="6" t="s">
        <v>4017</v>
      </c>
      <c r="D1113" s="6">
        <v>6</v>
      </c>
      <c r="E1113" s="6" t="s">
        <v>68</v>
      </c>
      <c r="F1113" s="6" t="s">
        <v>4018</v>
      </c>
      <c r="G1113" s="6" t="s">
        <v>4017</v>
      </c>
      <c r="H1113" s="6" t="s">
        <v>444</v>
      </c>
      <c r="I1113" s="6">
        <v>2014</v>
      </c>
      <c r="J1113" s="6" t="s">
        <v>341</v>
      </c>
      <c r="V1113" s="6" t="s">
        <v>354</v>
      </c>
      <c r="AC1113" s="6" t="s">
        <v>135</v>
      </c>
      <c r="AI1113" s="6" t="s">
        <v>88</v>
      </c>
      <c r="AO1113" s="6" t="s">
        <v>136</v>
      </c>
      <c r="AP1113" s="6" t="s">
        <v>84</v>
      </c>
      <c r="AQ1113" s="6" t="s">
        <v>85</v>
      </c>
      <c r="AR1113" s="6" t="s">
        <v>105</v>
      </c>
      <c r="AS1113" s="6" t="s">
        <v>87</v>
      </c>
      <c r="AU1113" s="6" t="s">
        <v>88</v>
      </c>
      <c r="AV1113" s="6" t="s">
        <v>78</v>
      </c>
      <c r="AW1113" s="6" t="s">
        <v>119</v>
      </c>
      <c r="AX1113" s="6" t="s">
        <v>87</v>
      </c>
      <c r="AY1113" s="6" t="s">
        <v>107</v>
      </c>
      <c r="AZ1113" s="6" t="s">
        <v>89</v>
      </c>
      <c r="BA1113" s="6" t="s">
        <v>89</v>
      </c>
      <c r="BB1113" s="6" t="s">
        <v>659</v>
      </c>
      <c r="BC1113" s="6" t="s">
        <v>658</v>
      </c>
      <c r="BD1113" s="6" t="s">
        <v>137</v>
      </c>
      <c r="BE1113" s="6" t="s">
        <v>93</v>
      </c>
      <c r="BF1113" s="6" t="s">
        <v>92</v>
      </c>
      <c r="BG1113" s="6" t="s">
        <v>92</v>
      </c>
      <c r="BH1113" s="6" t="s">
        <v>93</v>
      </c>
      <c r="BI1113" s="6" t="s">
        <v>123</v>
      </c>
      <c r="BJ1113" s="6" t="s">
        <v>93</v>
      </c>
      <c r="BK1113" s="6" t="s">
        <v>94</v>
      </c>
      <c r="BL1113" s="6" t="s">
        <v>94</v>
      </c>
      <c r="BM1113" s="6" t="s">
        <v>691</v>
      </c>
      <c r="BN1113" s="6" t="s">
        <v>192</v>
      </c>
      <c r="BO1113" s="6" t="s">
        <v>78</v>
      </c>
      <c r="BP1113" s="6" t="s">
        <v>687</v>
      </c>
    </row>
    <row r="1114" spans="2:70" s="6" customFormat="1">
      <c r="B1114" s="6">
        <v>3131</v>
      </c>
      <c r="C1114" s="6" t="s">
        <v>4019</v>
      </c>
      <c r="D1114" s="6">
        <v>6</v>
      </c>
      <c r="E1114" s="6" t="s">
        <v>68</v>
      </c>
      <c r="F1114" s="6" t="s">
        <v>4020</v>
      </c>
      <c r="G1114" s="6" t="s">
        <v>4019</v>
      </c>
      <c r="H1114" s="6" t="s">
        <v>4021</v>
      </c>
      <c r="I1114" s="6">
        <v>2012</v>
      </c>
      <c r="J1114" s="6" t="s">
        <v>341</v>
      </c>
      <c r="V1114" s="6" t="s">
        <v>354</v>
      </c>
      <c r="AC1114" s="6" t="s">
        <v>135</v>
      </c>
      <c r="AI1114" s="6" t="s">
        <v>88</v>
      </c>
      <c r="AO1114" s="6" t="s">
        <v>102</v>
      </c>
      <c r="AP1114" s="6" t="s">
        <v>104</v>
      </c>
      <c r="AQ1114" s="6" t="s">
        <v>196</v>
      </c>
      <c r="AR1114" s="6" t="s">
        <v>130</v>
      </c>
      <c r="AS1114" s="6" t="s">
        <v>87</v>
      </c>
      <c r="AU1114" s="6" t="s">
        <v>88</v>
      </c>
      <c r="AV1114" s="6" t="s">
        <v>78</v>
      </c>
      <c r="AW1114" s="6" t="s">
        <v>158</v>
      </c>
      <c r="AX1114" s="6" t="s">
        <v>87</v>
      </c>
      <c r="AY1114" s="6" t="s">
        <v>107</v>
      </c>
      <c r="AZ1114" s="6" t="s">
        <v>89</v>
      </c>
      <c r="BA1114" s="6" t="s">
        <v>89</v>
      </c>
      <c r="BB1114" s="6" t="s">
        <v>102</v>
      </c>
      <c r="BC1114" s="6" t="s">
        <v>102</v>
      </c>
      <c r="BD1114" s="6" t="s">
        <v>137</v>
      </c>
      <c r="BE1114" s="6" t="s">
        <v>93</v>
      </c>
      <c r="BF1114" s="6" t="s">
        <v>93</v>
      </c>
      <c r="BG1114" s="6" t="s">
        <v>93</v>
      </c>
      <c r="BH1114" s="6" t="s">
        <v>93</v>
      </c>
      <c r="BI1114" s="6" t="s">
        <v>93</v>
      </c>
      <c r="BJ1114" s="6" t="s">
        <v>93</v>
      </c>
      <c r="BK1114" s="6" t="s">
        <v>138</v>
      </c>
      <c r="BL1114" s="6" t="s">
        <v>138</v>
      </c>
      <c r="BM1114" s="6" t="s">
        <v>691</v>
      </c>
      <c r="BN1114" s="6" t="s">
        <v>102</v>
      </c>
      <c r="BO1114" s="6" t="s">
        <v>78</v>
      </c>
      <c r="BP1114" s="6" t="s">
        <v>687</v>
      </c>
    </row>
    <row r="1115" spans="2:70" s="6" customFormat="1">
      <c r="B1115" s="6">
        <v>3136</v>
      </c>
      <c r="C1115" s="6" t="s">
        <v>4022</v>
      </c>
      <c r="D1115" s="6">
        <v>6</v>
      </c>
      <c r="E1115" s="6" t="s">
        <v>68</v>
      </c>
      <c r="F1115" s="6" t="s">
        <v>4023</v>
      </c>
      <c r="G1115" s="6" t="s">
        <v>4022</v>
      </c>
      <c r="H1115" s="6" t="s">
        <v>4024</v>
      </c>
      <c r="I1115" s="6">
        <v>2014</v>
      </c>
      <c r="J1115" s="6" t="s">
        <v>341</v>
      </c>
      <c r="V1115" s="6" t="s">
        <v>346</v>
      </c>
      <c r="AC1115" s="6" t="s">
        <v>135</v>
      </c>
      <c r="AI1115" s="6" t="s">
        <v>88</v>
      </c>
      <c r="AO1115" s="6" t="s">
        <v>83</v>
      </c>
      <c r="AP1115" s="6" t="s">
        <v>104</v>
      </c>
      <c r="AQ1115" s="6" t="s">
        <v>176</v>
      </c>
      <c r="AR1115" s="6" t="s">
        <v>130</v>
      </c>
      <c r="AS1115" s="6" t="s">
        <v>87</v>
      </c>
      <c r="AU1115" s="6" t="s">
        <v>88</v>
      </c>
      <c r="AV1115" s="6" t="s">
        <v>87</v>
      </c>
      <c r="AX1115" s="6" t="s">
        <v>88</v>
      </c>
      <c r="AZ1115" s="6" t="s">
        <v>170</v>
      </c>
      <c r="BA1115" s="6" t="s">
        <v>89</v>
      </c>
      <c r="BB1115" s="6" t="s">
        <v>665</v>
      </c>
      <c r="BC1115" s="6" t="s">
        <v>230</v>
      </c>
      <c r="BD1115" s="6" t="s">
        <v>137</v>
      </c>
      <c r="BE1115" s="6" t="s">
        <v>93</v>
      </c>
      <c r="BF1115" s="6" t="s">
        <v>92</v>
      </c>
      <c r="BG1115" s="6" t="s">
        <v>93</v>
      </c>
      <c r="BH1115" s="6" t="s">
        <v>93</v>
      </c>
      <c r="BI1115" s="6" t="s">
        <v>123</v>
      </c>
      <c r="BJ1115" s="6" t="s">
        <v>93</v>
      </c>
      <c r="BK1115" s="6" t="s">
        <v>94</v>
      </c>
      <c r="BL1115" s="6" t="s">
        <v>94</v>
      </c>
      <c r="BM1115" s="6" t="s">
        <v>109</v>
      </c>
      <c r="BN1115" s="6" t="s">
        <v>192</v>
      </c>
      <c r="BO1115" s="6" t="s">
        <v>78</v>
      </c>
      <c r="BP1115" s="6" t="s">
        <v>667</v>
      </c>
    </row>
    <row r="1116" spans="2:70" s="6" customFormat="1">
      <c r="B1116" s="6">
        <v>3137</v>
      </c>
      <c r="C1116" s="6" t="s">
        <v>4025</v>
      </c>
      <c r="D1116" s="6">
        <v>6</v>
      </c>
      <c r="E1116" s="6" t="s">
        <v>68</v>
      </c>
      <c r="F1116" s="6" t="s">
        <v>4026</v>
      </c>
      <c r="G1116" s="6" t="s">
        <v>4025</v>
      </c>
      <c r="H1116" s="6" t="s">
        <v>4027</v>
      </c>
      <c r="I1116" s="6">
        <v>2015</v>
      </c>
      <c r="J1116" s="6" t="s">
        <v>341</v>
      </c>
      <c r="V1116" s="6" t="s">
        <v>346</v>
      </c>
      <c r="AC1116" s="6" t="s">
        <v>135</v>
      </c>
      <c r="AI1116" s="6" t="s">
        <v>88</v>
      </c>
      <c r="AO1116" s="6" t="s">
        <v>104</v>
      </c>
      <c r="AP1116" s="6" t="s">
        <v>84</v>
      </c>
      <c r="AQ1116" s="6" t="s">
        <v>118</v>
      </c>
      <c r="AR1116" s="6" t="s">
        <v>130</v>
      </c>
      <c r="AS1116" s="6" t="s">
        <v>87</v>
      </c>
      <c r="AU1116" s="6" t="s">
        <v>88</v>
      </c>
      <c r="AV1116" s="6" t="s">
        <v>78</v>
      </c>
      <c r="AW1116" s="6" t="s">
        <v>106</v>
      </c>
      <c r="AX1116" s="6" t="s">
        <v>87</v>
      </c>
      <c r="AY1116" s="6" t="s">
        <v>107</v>
      </c>
      <c r="AZ1116" s="6" t="s">
        <v>170</v>
      </c>
      <c r="BA1116" s="6" t="s">
        <v>89</v>
      </c>
      <c r="BB1116" s="6" t="s">
        <v>773</v>
      </c>
      <c r="BC1116" s="6" t="s">
        <v>698</v>
      </c>
      <c r="BD1116" s="6" t="s">
        <v>137</v>
      </c>
      <c r="BE1116" s="6" t="s">
        <v>92</v>
      </c>
      <c r="BF1116" s="6" t="s">
        <v>123</v>
      </c>
      <c r="BG1116" s="6" t="s">
        <v>123</v>
      </c>
      <c r="BH1116" s="6" t="s">
        <v>123</v>
      </c>
      <c r="BI1116" s="6" t="s">
        <v>122</v>
      </c>
      <c r="BJ1116" s="6" t="s">
        <v>92</v>
      </c>
      <c r="BK1116" s="6" t="s">
        <v>124</v>
      </c>
      <c r="BL1116" s="6" t="s">
        <v>124</v>
      </c>
      <c r="BM1116" s="6" t="s">
        <v>109</v>
      </c>
      <c r="BN1116" s="6" t="s">
        <v>192</v>
      </c>
      <c r="BO1116" s="6" t="s">
        <v>78</v>
      </c>
      <c r="BP1116" s="6" t="s">
        <v>687</v>
      </c>
    </row>
    <row r="1117" spans="2:70" s="6" customFormat="1">
      <c r="B1117" s="6">
        <v>3143</v>
      </c>
      <c r="C1117" s="6" t="s">
        <v>4028</v>
      </c>
      <c r="D1117" s="6">
        <v>6</v>
      </c>
      <c r="E1117" s="6" t="s">
        <v>68</v>
      </c>
      <c r="F1117" s="6" t="s">
        <v>4029</v>
      </c>
      <c r="G1117" s="6" t="s">
        <v>4028</v>
      </c>
      <c r="H1117" s="6" t="s">
        <v>4030</v>
      </c>
      <c r="I1117" s="6">
        <v>2012</v>
      </c>
      <c r="J1117" s="6" t="s">
        <v>341</v>
      </c>
      <c r="V1117" s="6" t="s">
        <v>354</v>
      </c>
      <c r="AC1117" s="6" t="s">
        <v>135</v>
      </c>
      <c r="AI1117" s="6" t="s">
        <v>88</v>
      </c>
      <c r="AO1117" s="6" t="s">
        <v>84</v>
      </c>
      <c r="AP1117" s="6" t="s">
        <v>104</v>
      </c>
      <c r="AQ1117" s="6" t="s">
        <v>118</v>
      </c>
      <c r="AR1117" s="6" t="s">
        <v>105</v>
      </c>
      <c r="AS1117" s="6" t="s">
        <v>87</v>
      </c>
      <c r="AU1117" s="6" t="s">
        <v>88</v>
      </c>
      <c r="AV1117" s="6" t="s">
        <v>78</v>
      </c>
      <c r="AW1117" s="6" t="s">
        <v>106</v>
      </c>
      <c r="AX1117" s="6" t="s">
        <v>78</v>
      </c>
      <c r="AY1117" s="6" t="s">
        <v>107</v>
      </c>
      <c r="AZ1117" s="6" t="s">
        <v>89</v>
      </c>
      <c r="BA1117" s="6" t="s">
        <v>89</v>
      </c>
      <c r="BB1117" s="6" t="s">
        <v>698</v>
      </c>
      <c r="BC1117" s="6" t="s">
        <v>698</v>
      </c>
      <c r="BD1117" s="6" t="s">
        <v>137</v>
      </c>
      <c r="BE1117" s="6" t="s">
        <v>93</v>
      </c>
      <c r="BF1117" s="6" t="s">
        <v>93</v>
      </c>
      <c r="BG1117" s="6" t="s">
        <v>92</v>
      </c>
      <c r="BH1117" s="6" t="s">
        <v>92</v>
      </c>
      <c r="BI1117" s="6" t="s">
        <v>93</v>
      </c>
      <c r="BJ1117" s="6" t="s">
        <v>93</v>
      </c>
      <c r="BK1117" s="6" t="s">
        <v>94</v>
      </c>
      <c r="BL1117" s="6" t="s">
        <v>138</v>
      </c>
      <c r="BM1117" s="6" t="s">
        <v>691</v>
      </c>
      <c r="BN1117" s="6" t="s">
        <v>111</v>
      </c>
      <c r="BO1117" s="6" t="s">
        <v>78</v>
      </c>
      <c r="BP1117" s="6" t="s">
        <v>687</v>
      </c>
    </row>
    <row r="1118" spans="2:70" s="6" customFormat="1">
      <c r="B1118" s="6">
        <v>3144</v>
      </c>
      <c r="C1118" s="6" t="s">
        <v>4031</v>
      </c>
      <c r="D1118" s="6">
        <v>6</v>
      </c>
      <c r="E1118" s="6" t="s">
        <v>68</v>
      </c>
      <c r="F1118" s="6" t="s">
        <v>4032</v>
      </c>
      <c r="G1118" s="6" t="s">
        <v>4031</v>
      </c>
      <c r="H1118" s="6" t="s">
        <v>4033</v>
      </c>
      <c r="I1118" s="6">
        <v>2012</v>
      </c>
      <c r="J1118" s="6" t="s">
        <v>341</v>
      </c>
      <c r="V1118" s="6" t="s">
        <v>354</v>
      </c>
      <c r="AC1118" s="6" t="s">
        <v>135</v>
      </c>
      <c r="AI1118" s="6" t="s">
        <v>88</v>
      </c>
      <c r="AO1118" s="6" t="s">
        <v>84</v>
      </c>
      <c r="AP1118" s="6" t="s">
        <v>83</v>
      </c>
      <c r="AQ1118" s="6" t="s">
        <v>85</v>
      </c>
      <c r="AR1118" s="6" t="s">
        <v>102</v>
      </c>
      <c r="AS1118" s="6" t="s">
        <v>87</v>
      </c>
      <c r="AU1118" s="6" t="s">
        <v>88</v>
      </c>
      <c r="AV1118" s="6" t="s">
        <v>78</v>
      </c>
      <c r="AW1118" s="6" t="s">
        <v>158</v>
      </c>
      <c r="AX1118" s="6" t="s">
        <v>87</v>
      </c>
      <c r="AY1118" s="6" t="s">
        <v>107</v>
      </c>
      <c r="AZ1118" s="6" t="s">
        <v>89</v>
      </c>
      <c r="BA1118" s="6" t="s">
        <v>89</v>
      </c>
      <c r="BB1118" s="6" t="s">
        <v>658</v>
      </c>
      <c r="BC1118" s="6" t="s">
        <v>665</v>
      </c>
      <c r="BD1118" s="6" t="s">
        <v>137</v>
      </c>
      <c r="BE1118" s="6" t="s">
        <v>92</v>
      </c>
      <c r="BF1118" s="6" t="s">
        <v>92</v>
      </c>
      <c r="BG1118" s="6" t="s">
        <v>123</v>
      </c>
      <c r="BH1118" s="6" t="s">
        <v>92</v>
      </c>
      <c r="BI1118" s="6" t="s">
        <v>92</v>
      </c>
      <c r="BJ1118" s="6" t="s">
        <v>123</v>
      </c>
      <c r="BK1118" s="6" t="s">
        <v>94</v>
      </c>
      <c r="BL1118" s="6" t="s">
        <v>94</v>
      </c>
      <c r="BM1118" s="6" t="s">
        <v>691</v>
      </c>
      <c r="BN1118" s="6" t="s">
        <v>192</v>
      </c>
      <c r="BO1118" s="6" t="s">
        <v>78</v>
      </c>
      <c r="BP1118" s="6" t="s">
        <v>677</v>
      </c>
    </row>
    <row r="1119" spans="2:70" s="6" customFormat="1">
      <c r="B1119" s="6">
        <v>3150</v>
      </c>
      <c r="C1119" s="6" t="s">
        <v>4034</v>
      </c>
      <c r="D1119" s="6">
        <v>6</v>
      </c>
      <c r="E1119" s="6" t="s">
        <v>68</v>
      </c>
      <c r="F1119" s="6" t="s">
        <v>4035</v>
      </c>
      <c r="G1119" s="6" t="s">
        <v>4034</v>
      </c>
      <c r="H1119" s="6" t="s">
        <v>4036</v>
      </c>
      <c r="I1119" s="6">
        <v>2015</v>
      </c>
      <c r="J1119" s="6" t="s">
        <v>341</v>
      </c>
      <c r="V1119" s="6" t="s">
        <v>354</v>
      </c>
      <c r="AC1119" s="6" t="s">
        <v>135</v>
      </c>
      <c r="AI1119" s="6" t="s">
        <v>88</v>
      </c>
      <c r="AO1119" s="6" t="s">
        <v>102</v>
      </c>
      <c r="AP1119" s="6" t="s">
        <v>84</v>
      </c>
      <c r="AQ1119" s="6" t="s">
        <v>196</v>
      </c>
      <c r="AR1119" s="6" t="s">
        <v>105</v>
      </c>
      <c r="AS1119" s="6" t="s">
        <v>87</v>
      </c>
      <c r="AU1119" s="6" t="s">
        <v>88</v>
      </c>
      <c r="AV1119" s="6" t="s">
        <v>87</v>
      </c>
      <c r="AX1119" s="6" t="s">
        <v>88</v>
      </c>
      <c r="AZ1119" s="6" t="s">
        <v>89</v>
      </c>
      <c r="BA1119" s="6" t="s">
        <v>89</v>
      </c>
      <c r="BB1119" s="6" t="s">
        <v>658</v>
      </c>
      <c r="BC1119" s="6" t="s">
        <v>230</v>
      </c>
      <c r="BD1119" s="6" t="s">
        <v>137</v>
      </c>
      <c r="BE1119" s="6" t="s">
        <v>123</v>
      </c>
      <c r="BF1119" s="6" t="s">
        <v>123</v>
      </c>
      <c r="BG1119" s="6" t="s">
        <v>93</v>
      </c>
      <c r="BH1119" s="6" t="s">
        <v>92</v>
      </c>
      <c r="BI1119" s="6" t="s">
        <v>92</v>
      </c>
      <c r="BJ1119" s="6" t="s">
        <v>92</v>
      </c>
      <c r="BK1119" s="6" t="s">
        <v>94</v>
      </c>
      <c r="BL1119" s="6" t="s">
        <v>138</v>
      </c>
      <c r="BM1119" s="6" t="s">
        <v>109</v>
      </c>
      <c r="BN1119" s="6" t="s">
        <v>102</v>
      </c>
      <c r="BO1119" s="6" t="s">
        <v>78</v>
      </c>
      <c r="BP1119" s="6" t="s">
        <v>667</v>
      </c>
    </row>
    <row r="1120" spans="2:70" s="6" customFormat="1">
      <c r="B1120" s="6">
        <v>3152</v>
      </c>
      <c r="C1120" s="6" t="s">
        <v>4037</v>
      </c>
      <c r="D1120" s="6">
        <v>6</v>
      </c>
      <c r="E1120" s="6" t="s">
        <v>68</v>
      </c>
      <c r="F1120" s="6" t="s">
        <v>4038</v>
      </c>
      <c r="G1120" s="6" t="s">
        <v>4037</v>
      </c>
      <c r="H1120" s="6" t="s">
        <v>4039</v>
      </c>
      <c r="I1120" s="6">
        <v>2012</v>
      </c>
      <c r="J1120" s="6" t="s">
        <v>341</v>
      </c>
      <c r="V1120" s="6" t="s">
        <v>354</v>
      </c>
      <c r="AC1120" s="6" t="s">
        <v>135</v>
      </c>
      <c r="AI1120" s="6" t="s">
        <v>88</v>
      </c>
      <c r="AO1120" s="6" t="s">
        <v>83</v>
      </c>
      <c r="AP1120" s="6" t="s">
        <v>83</v>
      </c>
      <c r="AQ1120" s="6" t="s">
        <v>196</v>
      </c>
      <c r="AR1120" s="6" t="s">
        <v>169</v>
      </c>
      <c r="AS1120" s="6" t="s">
        <v>87</v>
      </c>
      <c r="AU1120" s="6" t="s">
        <v>88</v>
      </c>
      <c r="AV1120" s="6" t="s">
        <v>78</v>
      </c>
      <c r="AW1120" s="6" t="s">
        <v>119</v>
      </c>
      <c r="AX1120" s="6" t="s">
        <v>87</v>
      </c>
      <c r="AY1120" s="6" t="s">
        <v>107</v>
      </c>
      <c r="AZ1120" s="6" t="s">
        <v>89</v>
      </c>
      <c r="BA1120" s="6" t="s">
        <v>89</v>
      </c>
      <c r="BB1120" s="6" t="s">
        <v>90</v>
      </c>
      <c r="BC1120" s="6" t="s">
        <v>665</v>
      </c>
      <c r="BD1120" s="6" t="s">
        <v>137</v>
      </c>
      <c r="BE1120" s="6" t="s">
        <v>93</v>
      </c>
      <c r="BF1120" s="6" t="s">
        <v>93</v>
      </c>
      <c r="BG1120" s="6" t="s">
        <v>93</v>
      </c>
      <c r="BH1120" s="6" t="s">
        <v>93</v>
      </c>
      <c r="BI1120" s="6" t="s">
        <v>92</v>
      </c>
      <c r="BJ1120" s="6" t="s">
        <v>93</v>
      </c>
      <c r="BK1120" s="6" t="s">
        <v>138</v>
      </c>
      <c r="BL1120" s="6" t="s">
        <v>94</v>
      </c>
      <c r="BM1120" s="6" t="s">
        <v>691</v>
      </c>
      <c r="BN1120" s="6" t="s">
        <v>111</v>
      </c>
      <c r="BO1120" s="6" t="s">
        <v>78</v>
      </c>
      <c r="BP1120" s="6" t="s">
        <v>687</v>
      </c>
      <c r="BR1120" s="6" t="s">
        <v>4040</v>
      </c>
    </row>
    <row r="1121" spans="1:71" s="6" customFormat="1">
      <c r="B1121" s="6">
        <v>3159</v>
      </c>
      <c r="C1121" s="6" t="s">
        <v>4041</v>
      </c>
      <c r="D1121" s="6">
        <v>6</v>
      </c>
      <c r="E1121" s="6" t="s">
        <v>68</v>
      </c>
      <c r="F1121" s="6" t="s">
        <v>4042</v>
      </c>
      <c r="G1121" s="6" t="s">
        <v>4041</v>
      </c>
      <c r="H1121" s="6" t="s">
        <v>4043</v>
      </c>
      <c r="I1121" s="6">
        <v>2012</v>
      </c>
      <c r="J1121" s="6" t="s">
        <v>341</v>
      </c>
      <c r="V1121" s="6" t="s">
        <v>354</v>
      </c>
      <c r="AC1121" s="6" t="s">
        <v>135</v>
      </c>
      <c r="AI1121" s="6" t="s">
        <v>88</v>
      </c>
      <c r="AO1121" s="6" t="s">
        <v>104</v>
      </c>
      <c r="AP1121" s="6" t="s">
        <v>84</v>
      </c>
      <c r="AQ1121" s="6" t="s">
        <v>85</v>
      </c>
      <c r="AR1121" s="6" t="s">
        <v>105</v>
      </c>
      <c r="AS1121" s="6" t="s">
        <v>87</v>
      </c>
      <c r="AU1121" s="6" t="s">
        <v>88</v>
      </c>
      <c r="AV1121" s="6" t="s">
        <v>78</v>
      </c>
      <c r="AW1121" s="6" t="s">
        <v>119</v>
      </c>
      <c r="AX1121" s="6" t="s">
        <v>78</v>
      </c>
      <c r="AY1121" s="6" t="s">
        <v>107</v>
      </c>
      <c r="AZ1121" s="6" t="s">
        <v>89</v>
      </c>
      <c r="BA1121" s="6" t="s">
        <v>89</v>
      </c>
      <c r="BB1121" s="6" t="s">
        <v>665</v>
      </c>
      <c r="BC1121" s="6" t="s">
        <v>665</v>
      </c>
      <c r="BD1121" s="6" t="s">
        <v>137</v>
      </c>
      <c r="BE1121" s="6" t="s">
        <v>92</v>
      </c>
      <c r="BF1121" s="6" t="s">
        <v>92</v>
      </c>
      <c r="BG1121" s="6" t="s">
        <v>92</v>
      </c>
      <c r="BH1121" s="6" t="s">
        <v>92</v>
      </c>
      <c r="BI1121" s="6" t="s">
        <v>92</v>
      </c>
      <c r="BJ1121" s="6" t="s">
        <v>92</v>
      </c>
      <c r="BK1121" s="6" t="s">
        <v>94</v>
      </c>
      <c r="BL1121" s="6" t="s">
        <v>94</v>
      </c>
      <c r="BM1121" s="6" t="s">
        <v>691</v>
      </c>
      <c r="BN1121" s="6" t="s">
        <v>102</v>
      </c>
      <c r="BO1121" s="6" t="s">
        <v>87</v>
      </c>
    </row>
    <row r="1122" spans="1:71" s="6" customFormat="1">
      <c r="B1122" s="6">
        <v>3161</v>
      </c>
      <c r="C1122" s="6" t="s">
        <v>4044</v>
      </c>
      <c r="D1122" s="6">
        <v>6</v>
      </c>
      <c r="E1122" s="6" t="s">
        <v>68</v>
      </c>
      <c r="F1122" s="6" t="s">
        <v>4045</v>
      </c>
      <c r="G1122" s="6" t="s">
        <v>4044</v>
      </c>
      <c r="H1122" s="6" t="s">
        <v>4046</v>
      </c>
      <c r="I1122" s="6">
        <v>2008</v>
      </c>
      <c r="J1122" s="6" t="s">
        <v>95</v>
      </c>
      <c r="AA1122" s="6" t="s">
        <v>227</v>
      </c>
      <c r="AC1122" s="6" t="s">
        <v>74</v>
      </c>
      <c r="AE1122" s="6" t="s">
        <v>87</v>
      </c>
      <c r="AF1122" s="6" t="s">
        <v>76</v>
      </c>
      <c r="AG1122" s="6" t="s">
        <v>77</v>
      </c>
      <c r="AI1122" s="6" t="s">
        <v>87</v>
      </c>
      <c r="AJ1122" s="6" t="s">
        <v>116</v>
      </c>
      <c r="AK1122" s="6" t="s">
        <v>80</v>
      </c>
      <c r="AN1122" s="6" t="s">
        <v>739</v>
      </c>
      <c r="AO1122" s="6" t="s">
        <v>84</v>
      </c>
      <c r="AP1122" s="6" t="s">
        <v>104</v>
      </c>
      <c r="AQ1122" s="6" t="s">
        <v>118</v>
      </c>
      <c r="AR1122" s="6" t="s">
        <v>86</v>
      </c>
      <c r="AS1122" s="6" t="s">
        <v>87</v>
      </c>
      <c r="AU1122" s="6" t="s">
        <v>88</v>
      </c>
      <c r="AV1122" s="6" t="s">
        <v>78</v>
      </c>
      <c r="AW1122" s="6" t="s">
        <v>106</v>
      </c>
      <c r="AX1122" s="6" t="s">
        <v>87</v>
      </c>
      <c r="AY1122" s="6" t="s">
        <v>107</v>
      </c>
      <c r="AZ1122" s="6" t="s">
        <v>170</v>
      </c>
      <c r="BA1122" s="6" t="s">
        <v>170</v>
      </c>
      <c r="BB1122" s="6" t="s">
        <v>659</v>
      </c>
      <c r="BC1122" s="6" t="s">
        <v>665</v>
      </c>
      <c r="BD1122" s="6" t="s">
        <v>144</v>
      </c>
      <c r="BE1122" s="6" t="s">
        <v>93</v>
      </c>
      <c r="BF1122" s="6" t="s">
        <v>93</v>
      </c>
      <c r="BG1122" s="6" t="s">
        <v>92</v>
      </c>
      <c r="BH1122" s="6" t="s">
        <v>92</v>
      </c>
      <c r="BI1122" s="6" t="s">
        <v>123</v>
      </c>
      <c r="BJ1122" s="6" t="s">
        <v>92</v>
      </c>
      <c r="BK1122" s="6" t="s">
        <v>94</v>
      </c>
      <c r="BL1122" s="6" t="s">
        <v>94</v>
      </c>
      <c r="BM1122" s="6" t="s">
        <v>691</v>
      </c>
      <c r="BN1122" s="6" t="s">
        <v>418</v>
      </c>
      <c r="BO1122" s="6" t="s">
        <v>78</v>
      </c>
      <c r="BP1122" s="6" t="s">
        <v>687</v>
      </c>
    </row>
    <row r="1123" spans="1:71" s="6" customFormat="1">
      <c r="B1123" s="6">
        <v>3174</v>
      </c>
      <c r="C1123" s="6" t="s">
        <v>4047</v>
      </c>
      <c r="D1123" s="6">
        <v>6</v>
      </c>
      <c r="E1123" s="6" t="s">
        <v>68</v>
      </c>
      <c r="F1123" s="6" t="s">
        <v>4048</v>
      </c>
      <c r="G1123" s="6" t="s">
        <v>4047</v>
      </c>
      <c r="H1123" s="6" t="s">
        <v>4049</v>
      </c>
      <c r="I1123" s="6">
        <v>2012</v>
      </c>
      <c r="J1123" s="6" t="s">
        <v>341</v>
      </c>
      <c r="V1123" s="6" t="s">
        <v>354</v>
      </c>
      <c r="AC1123" s="6" t="s">
        <v>74</v>
      </c>
      <c r="AE1123" s="6" t="s">
        <v>162</v>
      </c>
      <c r="AF1123" s="6" t="s">
        <v>206</v>
      </c>
      <c r="AG1123" s="6" t="s">
        <v>164</v>
      </c>
      <c r="AI1123" s="6" t="s">
        <v>87</v>
      </c>
      <c r="AJ1123" s="6" t="s">
        <v>79</v>
      </c>
      <c r="AK1123" s="6" t="s">
        <v>80</v>
      </c>
      <c r="AM1123" s="6" t="s">
        <v>222</v>
      </c>
      <c r="AN1123" s="6" t="s">
        <v>657</v>
      </c>
      <c r="AO1123" s="6" t="s">
        <v>84</v>
      </c>
      <c r="AP1123" s="6" t="s">
        <v>84</v>
      </c>
      <c r="AQ1123" s="6" t="s">
        <v>85</v>
      </c>
      <c r="AR1123" s="6" t="s">
        <v>105</v>
      </c>
      <c r="AS1123" s="6" t="s">
        <v>87</v>
      </c>
      <c r="AU1123" s="6" t="s">
        <v>88</v>
      </c>
      <c r="AV1123" s="6" t="s">
        <v>78</v>
      </c>
      <c r="AW1123" s="6" t="s">
        <v>106</v>
      </c>
      <c r="AX1123" s="6" t="s">
        <v>87</v>
      </c>
      <c r="AY1123" s="6" t="s">
        <v>107</v>
      </c>
      <c r="AZ1123" s="6" t="s">
        <v>89</v>
      </c>
      <c r="BA1123" s="6" t="s">
        <v>89</v>
      </c>
      <c r="BB1123" s="6" t="s">
        <v>659</v>
      </c>
      <c r="BC1123" s="6" t="s">
        <v>665</v>
      </c>
      <c r="BD1123" s="6" t="s">
        <v>137</v>
      </c>
      <c r="BE1123" s="6" t="s">
        <v>92</v>
      </c>
      <c r="BF1123" s="6" t="s">
        <v>123</v>
      </c>
      <c r="BG1123" s="6" t="s">
        <v>92</v>
      </c>
      <c r="BH1123" s="6" t="s">
        <v>123</v>
      </c>
      <c r="BI1123" s="6" t="s">
        <v>123</v>
      </c>
      <c r="BJ1123" s="6" t="s">
        <v>92</v>
      </c>
      <c r="BK1123" s="6" t="s">
        <v>94</v>
      </c>
      <c r="BL1123" s="6" t="s">
        <v>94</v>
      </c>
      <c r="BM1123" s="6" t="s">
        <v>691</v>
      </c>
      <c r="BN1123" s="6" t="s">
        <v>177</v>
      </c>
      <c r="BO1123" s="6" t="s">
        <v>78</v>
      </c>
      <c r="BP1123" s="6" t="s">
        <v>687</v>
      </c>
    </row>
    <row r="1124" spans="1:71" s="6" customFormat="1">
      <c r="B1124" s="6">
        <v>3178</v>
      </c>
      <c r="C1124" s="6" t="s">
        <v>4050</v>
      </c>
      <c r="D1124" s="6">
        <v>6</v>
      </c>
      <c r="E1124" s="6" t="s">
        <v>68</v>
      </c>
      <c r="F1124" s="6" t="s">
        <v>4051</v>
      </c>
      <c r="G1124" s="6" t="s">
        <v>4050</v>
      </c>
      <c r="H1124" s="6" t="s">
        <v>4052</v>
      </c>
      <c r="I1124" s="6">
        <v>2015</v>
      </c>
      <c r="J1124" s="6" t="s">
        <v>341</v>
      </c>
      <c r="V1124" s="6" t="s">
        <v>354</v>
      </c>
      <c r="AC1124" s="6" t="s">
        <v>135</v>
      </c>
      <c r="AI1124" s="6" t="s">
        <v>88</v>
      </c>
      <c r="AO1124" s="6" t="s">
        <v>128</v>
      </c>
      <c r="AP1124" s="6" t="s">
        <v>84</v>
      </c>
      <c r="AQ1124" s="6" t="s">
        <v>85</v>
      </c>
      <c r="AR1124" s="6" t="s">
        <v>86</v>
      </c>
      <c r="AS1124" s="6" t="s">
        <v>87</v>
      </c>
      <c r="AU1124" s="6" t="s">
        <v>88</v>
      </c>
      <c r="AV1124" s="6" t="s">
        <v>87</v>
      </c>
      <c r="AX1124" s="6" t="s">
        <v>88</v>
      </c>
      <c r="AZ1124" s="6" t="s">
        <v>89</v>
      </c>
      <c r="BA1124" s="6" t="s">
        <v>89</v>
      </c>
      <c r="BB1124" s="6" t="s">
        <v>665</v>
      </c>
      <c r="BC1124" s="6" t="s">
        <v>659</v>
      </c>
      <c r="BD1124" s="6" t="s">
        <v>137</v>
      </c>
      <c r="BE1124" s="6" t="s">
        <v>123</v>
      </c>
      <c r="BF1124" s="6" t="s">
        <v>123</v>
      </c>
      <c r="BG1124" s="6" t="s">
        <v>123</v>
      </c>
      <c r="BH1124" s="6" t="s">
        <v>123</v>
      </c>
      <c r="BI1124" s="6" t="s">
        <v>92</v>
      </c>
      <c r="BJ1124" s="6" t="s">
        <v>92</v>
      </c>
      <c r="BK1124" s="6" t="s">
        <v>94</v>
      </c>
      <c r="BL1124" s="6" t="s">
        <v>94</v>
      </c>
      <c r="BM1124" s="6" t="s">
        <v>109</v>
      </c>
      <c r="BN1124" s="6" t="s">
        <v>111</v>
      </c>
      <c r="BO1124" s="6" t="s">
        <v>78</v>
      </c>
      <c r="BP1124" s="6" t="s">
        <v>687</v>
      </c>
    </row>
    <row r="1125" spans="1:71" s="6" customFormat="1">
      <c r="B1125" s="6">
        <v>3179</v>
      </c>
      <c r="C1125" s="6" t="s">
        <v>4053</v>
      </c>
      <c r="D1125" s="6">
        <v>6</v>
      </c>
      <c r="E1125" s="6" t="s">
        <v>68</v>
      </c>
      <c r="F1125" s="6" t="s">
        <v>4054</v>
      </c>
      <c r="G1125" s="6" t="s">
        <v>4053</v>
      </c>
      <c r="H1125" s="6" t="s">
        <v>4055</v>
      </c>
      <c r="I1125" s="6">
        <v>2015</v>
      </c>
      <c r="J1125" s="6" t="s">
        <v>341</v>
      </c>
      <c r="V1125" s="6" t="s">
        <v>354</v>
      </c>
      <c r="AC1125" s="6" t="s">
        <v>102</v>
      </c>
      <c r="AI1125" s="6" t="s">
        <v>88</v>
      </c>
      <c r="AO1125" s="6" t="s">
        <v>104</v>
      </c>
      <c r="AP1125" s="6" t="s">
        <v>84</v>
      </c>
      <c r="AQ1125" s="6" t="s">
        <v>118</v>
      </c>
      <c r="AR1125" s="6" t="s">
        <v>102</v>
      </c>
      <c r="AS1125" s="6" t="s">
        <v>87</v>
      </c>
      <c r="AU1125" s="6" t="s">
        <v>88</v>
      </c>
      <c r="AV1125" s="6" t="s">
        <v>87</v>
      </c>
      <c r="AX1125" s="6" t="s">
        <v>88</v>
      </c>
      <c r="AZ1125" s="6" t="s">
        <v>89</v>
      </c>
      <c r="BA1125" s="6" t="s">
        <v>89</v>
      </c>
      <c r="BB1125" s="6" t="s">
        <v>665</v>
      </c>
      <c r="BC1125" s="6" t="s">
        <v>665</v>
      </c>
      <c r="BD1125" s="6" t="s">
        <v>137</v>
      </c>
      <c r="BE1125" s="6" t="s">
        <v>92</v>
      </c>
      <c r="BF1125" s="6" t="s">
        <v>92</v>
      </c>
      <c r="BG1125" s="6" t="s">
        <v>92</v>
      </c>
      <c r="BH1125" s="6" t="s">
        <v>92</v>
      </c>
      <c r="BI1125" s="6" t="s">
        <v>93</v>
      </c>
      <c r="BJ1125" s="6" t="s">
        <v>92</v>
      </c>
      <c r="BK1125" s="6" t="s">
        <v>94</v>
      </c>
      <c r="BL1125" s="6" t="s">
        <v>94</v>
      </c>
      <c r="BM1125" s="6" t="s">
        <v>109</v>
      </c>
      <c r="BN1125" s="6" t="s">
        <v>102</v>
      </c>
      <c r="BO1125" s="6" t="s">
        <v>78</v>
      </c>
      <c r="BP1125" s="6" t="s">
        <v>660</v>
      </c>
    </row>
    <row r="1126" spans="1:71" s="6" customFormat="1">
      <c r="A1126"/>
      <c r="B1126"/>
      <c r="C1126"/>
      <c r="D1126"/>
      <c r="E1126"/>
      <c r="F1126"/>
      <c r="G1126"/>
      <c r="H1126"/>
      <c r="I1126"/>
      <c r="J1126"/>
      <c r="K1126"/>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row>
    <row r="1127" spans="1:71" s="6" customFormat="1">
      <c r="A1127"/>
      <c r="B1127"/>
      <c r="C1127"/>
      <c r="D1127"/>
      <c r="E1127"/>
      <c r="F1127"/>
      <c r="G1127"/>
      <c r="H1127"/>
      <c r="I1127"/>
      <c r="J1127"/>
      <c r="K1127"/>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row>
    <row r="1128" spans="1:71" s="6" customFormat="1">
      <c r="A1128"/>
      <c r="B1128"/>
      <c r="C1128"/>
      <c r="D1128"/>
      <c r="E1128"/>
      <c r="F1128"/>
      <c r="G1128"/>
      <c r="H1128"/>
      <c r="I1128"/>
      <c r="J1128"/>
      <c r="K1128"/>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row>
    <row r="1129" spans="1:71" s="6" customFormat="1">
      <c r="A1129"/>
      <c r="B1129"/>
      <c r="C1129"/>
      <c r="D1129"/>
      <c r="E1129"/>
      <c r="F1129"/>
      <c r="G1129"/>
      <c r="H1129"/>
      <c r="I1129"/>
      <c r="J1129"/>
      <c r="K1129"/>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row>
    <row r="1130" spans="1:71" s="6" customFormat="1">
      <c r="A1130"/>
      <c r="B1130"/>
      <c r="C1130"/>
      <c r="D1130"/>
      <c r="E1130"/>
      <c r="F1130"/>
      <c r="G1130"/>
      <c r="H1130"/>
      <c r="I1130"/>
      <c r="J1130"/>
      <c r="K1130"/>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row>
    <row r="1131" spans="1:71" s="6" customFormat="1">
      <c r="A1131"/>
      <c r="B1131"/>
      <c r="C1131"/>
      <c r="D1131"/>
      <c r="E1131"/>
      <c r="F1131"/>
      <c r="G1131"/>
      <c r="H1131"/>
      <c r="I1131"/>
      <c r="J1131"/>
      <c r="K1131"/>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row>
    <row r="1132" spans="1:71" s="6" customFormat="1">
      <c r="A1132"/>
      <c r="B1132"/>
      <c r="C1132"/>
      <c r="D1132"/>
      <c r="E1132"/>
      <c r="F1132"/>
      <c r="G1132"/>
      <c r="H1132"/>
      <c r="I1132"/>
      <c r="J1132"/>
      <c r="K113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row>
    <row r="1133" spans="1:71" s="6" customFormat="1">
      <c r="A1133"/>
      <c r="B1133"/>
      <c r="C1133"/>
      <c r="D1133"/>
      <c r="E1133"/>
      <c r="F1133"/>
      <c r="G1133"/>
      <c r="H1133"/>
      <c r="I1133"/>
      <c r="J1133"/>
      <c r="K1133"/>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row>
    <row r="1134" spans="1:71" s="6" customFormat="1">
      <c r="A1134"/>
      <c r="B1134"/>
      <c r="C1134"/>
      <c r="D1134"/>
      <c r="E1134"/>
      <c r="F1134"/>
      <c r="G1134"/>
      <c r="H1134"/>
      <c r="I1134"/>
      <c r="J1134"/>
      <c r="K1134"/>
      <c r="L1134"/>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row>
    <row r="1135" spans="1:71" s="6" customFormat="1">
      <c r="A1135"/>
      <c r="B1135"/>
      <c r="C1135"/>
      <c r="D1135"/>
      <c r="E1135"/>
      <c r="F1135"/>
      <c r="G1135"/>
      <c r="H1135"/>
      <c r="I1135"/>
      <c r="J1135"/>
      <c r="K1135"/>
      <c r="L1135"/>
      <c r="M1135"/>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row>
    <row r="1136" spans="1:71" s="6" customFormat="1">
      <c r="A1136"/>
      <c r="B1136"/>
      <c r="C1136"/>
      <c r="D1136"/>
      <c r="E1136"/>
      <c r="F1136"/>
      <c r="G1136"/>
      <c r="H1136"/>
      <c r="I1136"/>
      <c r="J1136"/>
      <c r="K1136"/>
      <c r="L1136"/>
      <c r="M1136"/>
      <c r="N1136"/>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row>
    <row r="1137" spans="1:71" s="6" customFormat="1">
      <c r="A1137"/>
      <c r="B1137"/>
      <c r="C1137"/>
      <c r="D1137"/>
      <c r="E1137"/>
      <c r="F1137"/>
      <c r="G1137"/>
      <c r="H1137"/>
      <c r="I1137"/>
      <c r="J1137"/>
      <c r="K1137"/>
      <c r="L1137"/>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row>
    <row r="1138" spans="1:71" s="6" customFormat="1">
      <c r="A1138"/>
      <c r="B1138"/>
      <c r="C1138"/>
      <c r="D1138"/>
      <c r="E1138"/>
      <c r="F1138"/>
      <c r="G1138"/>
      <c r="H1138"/>
      <c r="I1138"/>
      <c r="J1138"/>
      <c r="K1138"/>
      <c r="L1138"/>
      <c r="M1138"/>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row>
    <row r="1139" spans="1:71" s="6" customFormat="1">
      <c r="A1139"/>
      <c r="B1139"/>
      <c r="C1139"/>
      <c r="D1139"/>
      <c r="E1139"/>
      <c r="F1139"/>
      <c r="G1139"/>
      <c r="H1139"/>
      <c r="I1139"/>
      <c r="J1139"/>
      <c r="K1139"/>
      <c r="L1139"/>
      <c r="M1139"/>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row>
    <row r="1140" spans="1:71" s="6" customFormat="1">
      <c r="A1140"/>
      <c r="B1140"/>
      <c r="C1140"/>
      <c r="D1140"/>
      <c r="E1140"/>
      <c r="F1140"/>
      <c r="G1140"/>
      <c r="H1140"/>
      <c r="I1140"/>
      <c r="J1140"/>
      <c r="K1140"/>
      <c r="L1140"/>
      <c r="M1140"/>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row>
  </sheetData>
  <autoFilter ref="B1:BR1125">
    <filterColumn colId="1"/>
    <filterColumn colId="8"/>
    <filterColumn colId="10"/>
  </autoFilter>
  <hyperlinks>
    <hyperlink ref="A1" location="Entrada!A1" display="Entrada"/>
  </hyperlink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dimension ref="A1:XFD219"/>
  <sheetViews>
    <sheetView showGridLines="0" zoomScale="70" zoomScaleNormal="70" workbookViewId="0"/>
  </sheetViews>
  <sheetFormatPr defaultRowHeight="14.25"/>
  <cols>
    <col min="1" max="1" width="15" style="65" customWidth="1"/>
    <col min="2" max="2" width="14.7109375" style="66" customWidth="1"/>
    <col min="3" max="3" width="16.7109375" style="66" customWidth="1"/>
    <col min="4" max="4" width="15.5703125" style="66" customWidth="1"/>
    <col min="5" max="5" width="18.7109375" style="66" customWidth="1"/>
    <col min="6" max="6" width="19.140625" style="66" customWidth="1"/>
    <col min="7" max="8" width="17" style="66" customWidth="1"/>
    <col min="9" max="9" width="13" style="66" customWidth="1"/>
    <col min="10" max="10" width="31.42578125" style="66" customWidth="1"/>
    <col min="11" max="11" width="16.42578125" style="66" customWidth="1"/>
    <col min="12" max="12" width="17.140625" style="66" customWidth="1"/>
    <col min="13" max="13" width="20.5703125" style="66" customWidth="1"/>
    <col min="14" max="14" width="27.42578125" style="66" customWidth="1"/>
    <col min="15" max="15" width="27.140625" style="66" customWidth="1"/>
    <col min="16" max="16" width="30.7109375" style="66" customWidth="1"/>
    <col min="17" max="17" width="19.28515625" style="66" customWidth="1"/>
    <col min="18" max="18" width="21.5703125" style="66" customWidth="1"/>
    <col min="19" max="19" width="67.140625" style="66" customWidth="1"/>
    <col min="20" max="20" width="23.5703125" style="66" customWidth="1"/>
    <col min="21" max="21" width="16.42578125" style="66" customWidth="1"/>
    <col min="22" max="22" width="20.140625" style="66" customWidth="1"/>
    <col min="23" max="23" width="26.42578125" style="66" customWidth="1"/>
    <col min="24" max="24" width="26" style="66" customWidth="1"/>
    <col min="25" max="25" width="29.28515625" style="66" customWidth="1"/>
    <col min="26" max="26" width="33" style="66" customWidth="1"/>
    <col min="27" max="27" width="18.5703125" style="66" customWidth="1"/>
    <col min="28" max="28" width="39" style="66" customWidth="1"/>
    <col min="29" max="29" width="22.28515625" style="66" customWidth="1"/>
    <col min="30" max="30" width="18.42578125" style="66" customWidth="1"/>
    <col min="31" max="31" width="14" style="66" customWidth="1"/>
    <col min="32" max="163" width="13.7109375" style="66" customWidth="1"/>
    <col min="164" max="16384" width="9.140625" style="66"/>
  </cols>
  <sheetData>
    <row r="1" spans="1:45" ht="39" customHeight="1" thickBot="1">
      <c r="A1" s="227" t="s">
        <v>4062</v>
      </c>
      <c r="B1" s="244" t="s">
        <v>3696</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6"/>
    </row>
    <row r="2" spans="1:45" ht="45.75" customHeight="1" thickBot="1">
      <c r="B2" s="247" t="s">
        <v>3697</v>
      </c>
      <c r="C2" s="248"/>
      <c r="D2" s="248"/>
      <c r="E2" s="248"/>
      <c r="F2" s="248"/>
      <c r="G2" s="248"/>
      <c r="H2" s="248"/>
      <c r="I2" s="249"/>
      <c r="J2" s="249"/>
      <c r="K2" s="249"/>
      <c r="L2" s="249"/>
      <c r="M2" s="249"/>
      <c r="N2" s="250"/>
      <c r="O2" s="105"/>
      <c r="V2" s="67"/>
    </row>
    <row r="3" spans="1:45" ht="47.25" customHeight="1" thickBot="1">
      <c r="B3" s="94"/>
      <c r="C3" s="271" t="s">
        <v>3688</v>
      </c>
      <c r="D3" s="272"/>
      <c r="E3" s="272"/>
      <c r="F3" s="272"/>
      <c r="G3" s="272"/>
      <c r="H3" s="273"/>
      <c r="I3" s="87"/>
      <c r="J3" s="266" t="s">
        <v>3693</v>
      </c>
      <c r="K3" s="267"/>
      <c r="L3" s="267"/>
      <c r="M3" s="268"/>
      <c r="N3" s="118"/>
      <c r="O3" s="87"/>
      <c r="P3" s="87"/>
      <c r="Q3" s="87"/>
      <c r="R3" s="73"/>
      <c r="S3" s="73"/>
      <c r="T3" s="73"/>
      <c r="U3" s="73"/>
      <c r="V3" s="67"/>
    </row>
    <row r="4" spans="1:45" s="78" customFormat="1" ht="15.75" thickBot="1">
      <c r="A4" s="70"/>
      <c r="B4" s="102"/>
      <c r="C4" s="274"/>
      <c r="D4" s="275"/>
      <c r="E4" s="275"/>
      <c r="F4" s="275"/>
      <c r="G4" s="275"/>
      <c r="H4" s="276"/>
      <c r="I4" s="103"/>
      <c r="J4" s="109"/>
      <c r="K4" s="110" t="s">
        <v>3689</v>
      </c>
      <c r="L4" s="111"/>
      <c r="M4" s="112"/>
      <c r="N4" s="119"/>
      <c r="O4" s="72"/>
      <c r="P4" s="103"/>
      <c r="Q4" s="103"/>
      <c r="R4" s="73"/>
      <c r="S4" s="73"/>
      <c r="T4" s="73"/>
      <c r="U4" s="73"/>
      <c r="V4" s="75"/>
    </row>
    <row r="5" spans="1:45" s="78" customFormat="1" ht="45.75" thickBot="1">
      <c r="A5" s="70"/>
      <c r="B5" s="102"/>
      <c r="C5" s="107" t="s">
        <v>2404</v>
      </c>
      <c r="D5" s="107">
        <f>Calc!C78</f>
        <v>18368</v>
      </c>
      <c r="E5" s="107" t="s">
        <v>2403</v>
      </c>
      <c r="F5" s="107">
        <f>Calc!E78</f>
        <v>1119</v>
      </c>
      <c r="G5" s="107" t="s">
        <v>2423</v>
      </c>
      <c r="H5" s="108">
        <f>Calc!F78</f>
        <v>0.99944324744271285</v>
      </c>
      <c r="I5" s="103"/>
      <c r="J5" s="113" t="s">
        <v>3692</v>
      </c>
      <c r="K5" s="109" t="s">
        <v>3694</v>
      </c>
      <c r="L5" s="114" t="s">
        <v>3695</v>
      </c>
      <c r="M5" s="114" t="s">
        <v>3690</v>
      </c>
      <c r="N5" s="104"/>
      <c r="O5" s="79"/>
      <c r="P5" s="103"/>
      <c r="Q5" s="103"/>
      <c r="R5" s="73"/>
      <c r="S5" s="73"/>
      <c r="T5" s="73"/>
      <c r="U5" s="73"/>
      <c r="V5" s="75"/>
    </row>
    <row r="6" spans="1:45" s="78" customFormat="1" ht="29.25" thickBot="1">
      <c r="A6" s="70"/>
      <c r="B6" s="80"/>
      <c r="C6" s="81"/>
      <c r="D6" s="81"/>
      <c r="E6" s="81"/>
      <c r="F6" s="81"/>
      <c r="G6" s="81"/>
      <c r="H6" s="81"/>
      <c r="I6" s="81"/>
      <c r="J6" s="109" t="s">
        <v>802</v>
      </c>
      <c r="K6" s="115">
        <v>1274</v>
      </c>
      <c r="L6" s="117">
        <v>13</v>
      </c>
      <c r="M6" s="116">
        <v>0.2828472098608259</v>
      </c>
      <c r="N6" s="104"/>
      <c r="O6" s="103"/>
      <c r="P6" s="103"/>
      <c r="Q6" s="103"/>
      <c r="R6" s="73"/>
      <c r="S6" s="73"/>
      <c r="T6" s="73"/>
      <c r="U6" s="73"/>
      <c r="V6" s="75"/>
    </row>
    <row r="7" spans="1:45" s="78" customFormat="1" ht="15">
      <c r="A7" s="70"/>
      <c r="B7" s="80"/>
      <c r="C7" s="81"/>
      <c r="D7" s="81"/>
      <c r="E7" s="81"/>
      <c r="F7" s="81"/>
      <c r="G7" s="81"/>
      <c r="H7" s="81"/>
      <c r="I7" s="81"/>
      <c r="J7" s="67"/>
      <c r="K7" s="67"/>
      <c r="L7" s="67"/>
      <c r="M7" s="67"/>
      <c r="N7" s="104"/>
      <c r="O7" s="103"/>
      <c r="P7" s="103"/>
      <c r="Q7" s="103"/>
      <c r="R7" s="73"/>
      <c r="S7" s="73"/>
      <c r="T7" s="73"/>
      <c r="U7" s="73"/>
      <c r="V7" s="75"/>
    </row>
    <row r="8" spans="1:45" s="78" customFormat="1" ht="15">
      <c r="A8" s="70"/>
      <c r="B8" s="80"/>
      <c r="C8" s="81"/>
      <c r="D8" s="81"/>
      <c r="E8" s="81"/>
      <c r="F8" s="81"/>
      <c r="G8" s="81"/>
      <c r="H8" s="81"/>
      <c r="I8" s="81"/>
      <c r="J8" s="67"/>
      <c r="K8" s="67"/>
      <c r="L8" s="67"/>
      <c r="M8" s="67"/>
      <c r="N8" s="104"/>
      <c r="O8" s="103"/>
      <c r="P8" s="103"/>
      <c r="Q8" s="103"/>
      <c r="R8" s="73"/>
      <c r="S8" s="73"/>
      <c r="T8" s="73"/>
      <c r="U8" s="73"/>
      <c r="V8" s="75"/>
    </row>
    <row r="9" spans="1:45" s="78" customFormat="1" ht="15">
      <c r="A9" s="70"/>
      <c r="B9" s="80"/>
      <c r="C9" s="81"/>
      <c r="D9" s="81"/>
      <c r="E9" s="81"/>
      <c r="F9" s="81"/>
      <c r="G9" s="81"/>
      <c r="H9" s="81"/>
      <c r="I9" s="81"/>
      <c r="J9" s="67"/>
      <c r="K9" s="67"/>
      <c r="L9" s="67"/>
      <c r="M9" s="67"/>
      <c r="N9" s="104"/>
      <c r="O9" s="103"/>
      <c r="P9" s="103"/>
      <c r="Q9" s="103"/>
      <c r="R9" s="73"/>
      <c r="S9" s="73"/>
      <c r="T9" s="73"/>
      <c r="U9" s="73"/>
      <c r="V9" s="75"/>
    </row>
    <row r="10" spans="1:45" s="78" customFormat="1" ht="15">
      <c r="A10" s="70"/>
      <c r="B10" s="80"/>
      <c r="C10" s="81"/>
      <c r="D10" s="81"/>
      <c r="E10" s="81"/>
      <c r="F10" s="81"/>
      <c r="G10" s="81"/>
      <c r="H10" s="81"/>
      <c r="I10" s="81"/>
      <c r="J10" s="67"/>
      <c r="K10" s="67"/>
      <c r="L10" s="67"/>
      <c r="M10" s="67"/>
      <c r="N10" s="104"/>
      <c r="O10" s="103"/>
      <c r="P10" s="103"/>
      <c r="Q10" s="103"/>
      <c r="R10" s="73"/>
      <c r="S10" s="73"/>
      <c r="T10" s="73"/>
      <c r="U10" s="73"/>
      <c r="V10" s="75"/>
    </row>
    <row r="11" spans="1:45" s="86" customFormat="1" ht="15">
      <c r="A11" s="82"/>
      <c r="B11" s="80"/>
      <c r="C11" s="81"/>
      <c r="D11" s="81"/>
      <c r="E11" s="81"/>
      <c r="F11" s="81"/>
      <c r="G11" s="81"/>
      <c r="H11" s="81"/>
      <c r="I11" s="81"/>
      <c r="J11" s="83"/>
      <c r="K11" s="83"/>
      <c r="L11" s="83"/>
      <c r="M11" s="83"/>
      <c r="N11" s="120"/>
      <c r="O11" s="83"/>
      <c r="P11" s="83"/>
      <c r="Q11" s="83"/>
      <c r="R11" s="73"/>
      <c r="S11" s="73"/>
      <c r="T11" s="73"/>
      <c r="U11" s="73"/>
      <c r="V11" s="71"/>
    </row>
    <row r="12" spans="1:45" ht="15">
      <c r="B12" s="80"/>
      <c r="C12" s="81"/>
      <c r="D12" s="81"/>
      <c r="E12" s="81"/>
      <c r="F12" s="81"/>
      <c r="G12" s="81"/>
      <c r="H12" s="81"/>
      <c r="I12" s="81"/>
      <c r="J12" s="87"/>
      <c r="K12" s="87"/>
      <c r="L12" s="87"/>
      <c r="M12" s="87"/>
      <c r="N12" s="118"/>
      <c r="O12" s="87"/>
      <c r="P12" s="87"/>
      <c r="Q12" s="87"/>
      <c r="R12" s="73"/>
      <c r="S12" s="73"/>
      <c r="T12" s="73"/>
      <c r="U12" s="73"/>
      <c r="V12" s="67"/>
    </row>
    <row r="13" spans="1:45" ht="15">
      <c r="B13" s="80"/>
      <c r="C13" s="81"/>
      <c r="D13" s="81"/>
      <c r="E13" s="81"/>
      <c r="F13" s="81"/>
      <c r="G13" s="81"/>
      <c r="H13" s="81"/>
      <c r="I13" s="81"/>
      <c r="J13" s="87"/>
      <c r="K13" s="87"/>
      <c r="L13" s="87"/>
      <c r="M13" s="87"/>
      <c r="N13" s="118"/>
      <c r="O13" s="87"/>
      <c r="P13" s="87"/>
      <c r="Q13" s="87"/>
      <c r="R13" s="73"/>
      <c r="S13" s="73"/>
      <c r="T13" s="73"/>
      <c r="U13" s="73"/>
      <c r="V13" s="67"/>
    </row>
    <row r="14" spans="1:45" ht="12.75" customHeight="1">
      <c r="B14" s="80"/>
      <c r="C14" s="81"/>
      <c r="D14" s="81"/>
      <c r="E14" s="81"/>
      <c r="F14" s="81"/>
      <c r="G14" s="81"/>
      <c r="H14" s="81"/>
      <c r="I14" s="81"/>
      <c r="J14" s="87"/>
      <c r="K14" s="87"/>
      <c r="L14" s="87"/>
      <c r="M14" s="87"/>
      <c r="N14" s="118"/>
      <c r="O14" s="87"/>
      <c r="P14" s="87"/>
      <c r="Q14" s="87"/>
      <c r="R14" s="73"/>
      <c r="S14" s="73"/>
      <c r="T14" s="73"/>
      <c r="U14" s="73"/>
      <c r="V14" s="67"/>
    </row>
    <row r="15" spans="1:45" s="93" customFormat="1" ht="15">
      <c r="A15" s="88"/>
      <c r="B15" s="80"/>
      <c r="C15" s="81"/>
      <c r="D15" s="81"/>
      <c r="E15" s="81"/>
      <c r="F15" s="81"/>
      <c r="G15" s="81"/>
      <c r="H15" s="81"/>
      <c r="I15" s="81"/>
      <c r="J15" s="89"/>
      <c r="K15" s="89"/>
      <c r="L15" s="89"/>
      <c r="M15" s="89"/>
      <c r="N15" s="121"/>
      <c r="O15" s="89"/>
      <c r="P15" s="89"/>
      <c r="Q15" s="89"/>
      <c r="R15" s="73"/>
      <c r="S15" s="73"/>
      <c r="T15" s="73"/>
      <c r="U15" s="73"/>
      <c r="V15" s="90"/>
    </row>
    <row r="16" spans="1:45" ht="24.75" customHeight="1">
      <c r="B16" s="80"/>
      <c r="C16" s="81"/>
      <c r="D16" s="81"/>
      <c r="E16" s="81"/>
      <c r="F16" s="81"/>
      <c r="G16" s="81"/>
      <c r="H16" s="81"/>
      <c r="I16" s="81"/>
      <c r="J16" s="87"/>
      <c r="K16" s="87"/>
      <c r="L16" s="87"/>
      <c r="M16" s="87"/>
      <c r="N16" s="118"/>
      <c r="O16" s="87"/>
      <c r="P16" s="87"/>
      <c r="Q16" s="87"/>
      <c r="R16" s="73"/>
      <c r="S16" s="73"/>
      <c r="T16" s="73"/>
      <c r="U16" s="73"/>
      <c r="V16" s="67"/>
    </row>
    <row r="17" spans="2:22" ht="15">
      <c r="B17" s="80"/>
      <c r="C17" s="81"/>
      <c r="D17" s="81"/>
      <c r="E17" s="81"/>
      <c r="F17" s="81"/>
      <c r="G17" s="81"/>
      <c r="H17" s="81"/>
      <c r="I17" s="81"/>
      <c r="J17" s="87"/>
      <c r="K17" s="87"/>
      <c r="L17" s="87"/>
      <c r="M17" s="87"/>
      <c r="N17" s="118"/>
      <c r="O17" s="87"/>
      <c r="P17" s="87"/>
      <c r="Q17" s="87"/>
      <c r="R17" s="73"/>
      <c r="S17" s="73"/>
      <c r="T17" s="73"/>
      <c r="U17" s="73"/>
      <c r="V17" s="67"/>
    </row>
    <row r="18" spans="2:22" ht="15">
      <c r="B18" s="80"/>
      <c r="C18" s="81"/>
      <c r="D18" s="81"/>
      <c r="E18" s="81"/>
      <c r="F18" s="81"/>
      <c r="G18" s="81"/>
      <c r="H18" s="81"/>
      <c r="I18" s="81"/>
      <c r="J18" s="87"/>
      <c r="K18" s="87"/>
      <c r="L18" s="87"/>
      <c r="M18" s="87"/>
      <c r="N18" s="118"/>
      <c r="O18" s="87"/>
      <c r="P18" s="87"/>
      <c r="Q18" s="87"/>
      <c r="R18" s="73"/>
      <c r="S18" s="73"/>
      <c r="T18" s="73"/>
      <c r="U18" s="73"/>
      <c r="V18" s="67"/>
    </row>
    <row r="19" spans="2:22" ht="15">
      <c r="B19" s="80"/>
      <c r="C19" s="81"/>
      <c r="D19" s="81"/>
      <c r="E19" s="81"/>
      <c r="F19" s="81"/>
      <c r="G19" s="81"/>
      <c r="H19" s="81"/>
      <c r="I19" s="81"/>
      <c r="J19" s="87"/>
      <c r="K19" s="87"/>
      <c r="L19" s="87"/>
      <c r="M19" s="87"/>
      <c r="N19" s="118"/>
      <c r="O19" s="87"/>
      <c r="P19" s="87"/>
      <c r="Q19" s="87"/>
      <c r="R19" s="73"/>
      <c r="S19" s="73"/>
      <c r="T19" s="73"/>
      <c r="U19" s="73"/>
      <c r="V19" s="67"/>
    </row>
    <row r="20" spans="2:22" ht="15">
      <c r="B20" s="80"/>
      <c r="C20" s="81"/>
      <c r="D20" s="81"/>
      <c r="E20" s="81"/>
      <c r="F20" s="81"/>
      <c r="G20" s="81"/>
      <c r="H20" s="81"/>
      <c r="I20" s="81"/>
      <c r="J20" s="87"/>
      <c r="K20" s="87"/>
      <c r="L20" s="87"/>
      <c r="M20" s="87"/>
      <c r="N20" s="118"/>
      <c r="O20" s="87"/>
      <c r="P20" s="87"/>
      <c r="Q20" s="87"/>
      <c r="R20" s="73"/>
      <c r="S20" s="73"/>
      <c r="T20" s="73"/>
      <c r="U20" s="73"/>
      <c r="V20" s="67"/>
    </row>
    <row r="21" spans="2:22" ht="15">
      <c r="B21" s="80"/>
      <c r="C21" s="81"/>
      <c r="D21" s="81"/>
      <c r="E21" s="81"/>
      <c r="F21" s="81"/>
      <c r="G21" s="81"/>
      <c r="H21" s="81"/>
      <c r="I21" s="81"/>
      <c r="J21" s="87"/>
      <c r="K21" s="87"/>
      <c r="L21" s="87"/>
      <c r="M21" s="87"/>
      <c r="N21" s="118"/>
      <c r="O21" s="87"/>
      <c r="P21" s="87"/>
      <c r="Q21" s="87"/>
      <c r="R21" s="73"/>
      <c r="S21" s="73"/>
      <c r="T21" s="73"/>
      <c r="U21" s="73"/>
      <c r="V21" s="67"/>
    </row>
    <row r="22" spans="2:22" ht="15">
      <c r="B22" s="80"/>
      <c r="C22" s="81"/>
      <c r="D22" s="81"/>
      <c r="E22" s="81"/>
      <c r="F22" s="81"/>
      <c r="G22" s="81"/>
      <c r="H22" s="81"/>
      <c r="I22" s="81"/>
      <c r="J22" s="87"/>
      <c r="K22" s="87"/>
      <c r="L22" s="87"/>
      <c r="M22" s="87"/>
      <c r="N22" s="118"/>
      <c r="O22" s="87"/>
      <c r="P22" s="87"/>
      <c r="Q22" s="87"/>
      <c r="R22" s="73"/>
      <c r="S22" s="73"/>
      <c r="T22" s="73"/>
      <c r="U22" s="73"/>
      <c r="V22" s="67"/>
    </row>
    <row r="23" spans="2:22" ht="15">
      <c r="B23" s="80"/>
      <c r="C23" s="81"/>
      <c r="D23" s="81"/>
      <c r="E23" s="81"/>
      <c r="F23" s="81"/>
      <c r="G23" s="81"/>
      <c r="H23" s="81"/>
      <c r="I23" s="81"/>
      <c r="J23" s="87"/>
      <c r="K23" s="87"/>
      <c r="L23" s="87"/>
      <c r="M23" s="87"/>
      <c r="N23" s="118"/>
      <c r="O23" s="87"/>
      <c r="P23" s="87"/>
      <c r="Q23" s="87"/>
      <c r="R23" s="73"/>
      <c r="S23" s="73"/>
      <c r="T23" s="73"/>
      <c r="U23" s="73"/>
      <c r="V23" s="67"/>
    </row>
    <row r="24" spans="2:22" ht="15">
      <c r="B24" s="80"/>
      <c r="C24" s="81"/>
      <c r="D24" s="81"/>
      <c r="E24" s="81"/>
      <c r="F24" s="81"/>
      <c r="G24" s="81"/>
      <c r="H24" s="81"/>
      <c r="I24" s="81"/>
      <c r="J24" s="87"/>
      <c r="K24" s="87"/>
      <c r="L24" s="87"/>
      <c r="M24" s="87"/>
      <c r="N24" s="118"/>
      <c r="O24" s="87"/>
      <c r="P24" s="87"/>
      <c r="Q24" s="87"/>
      <c r="R24" s="73"/>
      <c r="S24" s="73"/>
      <c r="T24" s="73"/>
      <c r="U24" s="73"/>
      <c r="V24" s="67"/>
    </row>
    <row r="25" spans="2:22" ht="15">
      <c r="B25" s="80"/>
      <c r="C25" s="81"/>
      <c r="D25" s="81"/>
      <c r="E25" s="81"/>
      <c r="F25" s="81"/>
      <c r="G25" s="81"/>
      <c r="H25" s="81"/>
      <c r="I25" s="81"/>
      <c r="J25" s="87"/>
      <c r="K25" s="87"/>
      <c r="L25" s="87"/>
      <c r="M25" s="87"/>
      <c r="N25" s="118"/>
      <c r="O25" s="87"/>
      <c r="P25" s="87"/>
      <c r="Q25" s="87"/>
      <c r="R25" s="73"/>
      <c r="S25" s="73"/>
      <c r="T25" s="73"/>
      <c r="U25" s="73"/>
      <c r="V25" s="67"/>
    </row>
    <row r="26" spans="2:22" ht="15">
      <c r="B26" s="80"/>
      <c r="C26" s="81"/>
      <c r="D26" s="81"/>
      <c r="E26" s="81"/>
      <c r="F26" s="81"/>
      <c r="G26" s="81"/>
      <c r="H26" s="81"/>
      <c r="I26" s="81"/>
      <c r="J26" s="87"/>
      <c r="K26" s="87"/>
      <c r="L26" s="87"/>
      <c r="M26" s="87"/>
      <c r="N26" s="118"/>
      <c r="O26" s="87"/>
      <c r="P26" s="87"/>
      <c r="Q26" s="87"/>
      <c r="R26" s="73"/>
      <c r="S26" s="73"/>
      <c r="T26" s="73"/>
      <c r="U26" s="73"/>
      <c r="V26" s="67"/>
    </row>
    <row r="27" spans="2:22" ht="15">
      <c r="B27" s="80"/>
      <c r="C27" s="81"/>
      <c r="D27" s="81"/>
      <c r="E27" s="81"/>
      <c r="F27" s="81"/>
      <c r="G27" s="81"/>
      <c r="H27" s="81"/>
      <c r="I27" s="81"/>
      <c r="J27" s="87"/>
      <c r="K27" s="87"/>
      <c r="L27" s="87"/>
      <c r="M27" s="87"/>
      <c r="N27" s="118"/>
      <c r="O27" s="87"/>
      <c r="P27" s="87"/>
      <c r="Q27" s="87"/>
      <c r="R27" s="73"/>
      <c r="S27" s="73"/>
      <c r="T27" s="73"/>
      <c r="U27" s="73"/>
      <c r="V27" s="67"/>
    </row>
    <row r="28" spans="2:22" ht="15">
      <c r="B28" s="80"/>
      <c r="C28" s="81"/>
      <c r="D28" s="81"/>
      <c r="E28" s="81"/>
      <c r="F28" s="81"/>
      <c r="G28" s="81"/>
      <c r="H28" s="81"/>
      <c r="I28" s="81"/>
      <c r="J28" s="87"/>
      <c r="K28" s="87"/>
      <c r="L28" s="87"/>
      <c r="M28" s="87"/>
      <c r="N28" s="118"/>
      <c r="O28" s="87"/>
      <c r="P28" s="87"/>
      <c r="Q28" s="87"/>
      <c r="R28" s="73"/>
      <c r="S28" s="73"/>
      <c r="T28" s="73"/>
      <c r="U28" s="73"/>
      <c r="V28" s="67"/>
    </row>
    <row r="29" spans="2:22" ht="15">
      <c r="B29" s="80"/>
      <c r="C29" s="81"/>
      <c r="D29" s="81"/>
      <c r="E29" s="81"/>
      <c r="F29" s="81"/>
      <c r="G29" s="81"/>
      <c r="H29" s="81"/>
      <c r="I29" s="81"/>
      <c r="J29" s="87"/>
      <c r="K29" s="87"/>
      <c r="L29" s="87"/>
      <c r="M29" s="87"/>
      <c r="N29" s="118"/>
      <c r="O29" s="87"/>
      <c r="P29" s="87"/>
      <c r="Q29" s="87"/>
      <c r="R29" s="73"/>
      <c r="S29" s="73"/>
      <c r="T29" s="73"/>
      <c r="U29" s="73"/>
      <c r="V29" s="67"/>
    </row>
    <row r="30" spans="2:22" ht="15">
      <c r="B30" s="80"/>
      <c r="C30" s="81"/>
      <c r="D30" s="81"/>
      <c r="E30" s="81"/>
      <c r="F30" s="81"/>
      <c r="G30" s="81"/>
      <c r="H30" s="81"/>
      <c r="I30" s="81"/>
      <c r="J30" s="87"/>
      <c r="K30" s="87"/>
      <c r="L30" s="87"/>
      <c r="M30" s="87"/>
      <c r="N30" s="118"/>
      <c r="O30" s="87"/>
      <c r="P30" s="87"/>
      <c r="Q30" s="87"/>
      <c r="R30" s="73"/>
      <c r="S30" s="73"/>
      <c r="T30" s="73"/>
      <c r="U30" s="73"/>
      <c r="V30" s="67"/>
    </row>
    <row r="31" spans="2:22" ht="15">
      <c r="B31" s="80"/>
      <c r="C31" s="81"/>
      <c r="D31" s="81"/>
      <c r="E31" s="81"/>
      <c r="F31" s="81"/>
      <c r="G31" s="81"/>
      <c r="H31" s="81"/>
      <c r="I31" s="81"/>
      <c r="J31" s="87"/>
      <c r="K31" s="87"/>
      <c r="L31" s="87"/>
      <c r="M31" s="87"/>
      <c r="N31" s="118"/>
      <c r="O31" s="87"/>
      <c r="P31" s="87"/>
      <c r="Q31" s="87"/>
      <c r="R31" s="73"/>
      <c r="S31" s="73"/>
      <c r="T31" s="73"/>
      <c r="U31" s="73"/>
      <c r="V31" s="67"/>
    </row>
    <row r="32" spans="2:22" ht="15">
      <c r="B32" s="80"/>
      <c r="C32" s="81"/>
      <c r="D32" s="81"/>
      <c r="E32" s="81"/>
      <c r="F32" s="81"/>
      <c r="G32" s="81"/>
      <c r="H32" s="81"/>
      <c r="I32" s="81"/>
      <c r="J32" s="87"/>
      <c r="K32" s="87"/>
      <c r="L32" s="87"/>
      <c r="M32" s="87"/>
      <c r="N32" s="118"/>
      <c r="O32" s="87"/>
      <c r="P32" s="87"/>
      <c r="Q32" s="87"/>
      <c r="R32" s="73"/>
      <c r="S32" s="73"/>
      <c r="T32" s="73"/>
      <c r="U32" s="73"/>
      <c r="V32" s="67"/>
    </row>
    <row r="33" spans="2:44">
      <c r="B33" s="94"/>
      <c r="C33" s="87"/>
      <c r="D33" s="87"/>
      <c r="E33" s="87"/>
      <c r="F33" s="87"/>
      <c r="G33" s="87"/>
      <c r="H33" s="87"/>
      <c r="I33" s="87"/>
      <c r="J33" s="87"/>
      <c r="K33" s="87"/>
      <c r="L33" s="87"/>
      <c r="M33" s="87"/>
      <c r="N33" s="118"/>
      <c r="O33" s="87"/>
      <c r="P33" s="87"/>
      <c r="Q33" s="87"/>
      <c r="R33" s="73"/>
      <c r="S33" s="73"/>
      <c r="T33" s="73"/>
      <c r="U33" s="73"/>
      <c r="V33" s="67"/>
    </row>
    <row r="34" spans="2:44">
      <c r="B34" s="94"/>
      <c r="C34" s="87"/>
      <c r="D34" s="87"/>
      <c r="E34" s="87"/>
      <c r="F34" s="87"/>
      <c r="G34" s="87"/>
      <c r="H34" s="87"/>
      <c r="I34" s="87"/>
      <c r="J34" s="87"/>
      <c r="K34" s="87"/>
      <c r="L34" s="87"/>
      <c r="M34" s="87"/>
      <c r="N34" s="118"/>
      <c r="O34" s="87"/>
      <c r="P34" s="87"/>
      <c r="Q34" s="87"/>
      <c r="R34" s="73"/>
      <c r="S34" s="73"/>
      <c r="T34" s="73"/>
      <c r="U34" s="73"/>
      <c r="V34" s="67"/>
    </row>
    <row r="35" spans="2:44">
      <c r="B35" s="94"/>
      <c r="C35" s="87"/>
      <c r="D35" s="87"/>
      <c r="E35" s="87"/>
      <c r="F35" s="87"/>
      <c r="G35" s="87"/>
      <c r="H35" s="87"/>
      <c r="I35" s="87"/>
      <c r="J35" s="87"/>
      <c r="K35" s="87"/>
      <c r="L35" s="87"/>
      <c r="M35" s="87"/>
      <c r="N35" s="118"/>
      <c r="O35" s="87"/>
      <c r="P35" s="87"/>
      <c r="Q35" s="87"/>
      <c r="R35" s="73"/>
      <c r="S35" s="73"/>
      <c r="T35" s="73"/>
      <c r="U35" s="73"/>
      <c r="V35" s="67"/>
    </row>
    <row r="36" spans="2:44">
      <c r="B36" s="94"/>
      <c r="C36" s="87"/>
      <c r="D36" s="87"/>
      <c r="E36" s="87"/>
      <c r="F36" s="87"/>
      <c r="G36" s="87"/>
      <c r="H36" s="87"/>
      <c r="I36" s="87"/>
      <c r="J36" s="87"/>
      <c r="K36" s="87"/>
      <c r="L36" s="87"/>
      <c r="M36" s="87"/>
      <c r="N36" s="118"/>
      <c r="O36" s="87"/>
      <c r="P36" s="87"/>
      <c r="Q36" s="87"/>
      <c r="R36" s="73"/>
      <c r="S36" s="73"/>
      <c r="T36" s="73"/>
      <c r="U36" s="73"/>
      <c r="V36" s="67"/>
    </row>
    <row r="37" spans="2:44">
      <c r="B37" s="94"/>
      <c r="C37" s="87"/>
      <c r="D37" s="87"/>
      <c r="E37" s="87"/>
      <c r="F37" s="87"/>
      <c r="G37" s="87"/>
      <c r="H37" s="87"/>
      <c r="I37" s="87"/>
      <c r="J37" s="87"/>
      <c r="K37" s="87"/>
      <c r="L37" s="87"/>
      <c r="M37" s="87"/>
      <c r="N37" s="118"/>
      <c r="O37" s="87"/>
      <c r="P37" s="87"/>
      <c r="Q37" s="87"/>
      <c r="R37" s="73"/>
      <c r="S37" s="73"/>
      <c r="T37" s="73"/>
      <c r="U37" s="73"/>
      <c r="V37" s="67"/>
    </row>
    <row r="38" spans="2:44">
      <c r="B38" s="94"/>
      <c r="C38" s="87"/>
      <c r="D38" s="87"/>
      <c r="E38" s="87"/>
      <c r="F38" s="87"/>
      <c r="G38" s="87"/>
      <c r="H38" s="87"/>
      <c r="I38" s="87"/>
      <c r="J38" s="87"/>
      <c r="K38" s="87"/>
      <c r="L38" s="87"/>
      <c r="M38" s="87"/>
      <c r="N38" s="118"/>
      <c r="O38" s="87"/>
      <c r="P38" s="87"/>
      <c r="Q38" s="87"/>
      <c r="R38" s="73"/>
      <c r="S38" s="73"/>
      <c r="T38" s="73"/>
      <c r="U38" s="73"/>
      <c r="V38" s="67"/>
    </row>
    <row r="39" spans="2:44" ht="15" thickBot="1">
      <c r="B39" s="95"/>
      <c r="C39" s="96"/>
      <c r="D39" s="96"/>
      <c r="E39" s="96"/>
      <c r="F39" s="96"/>
      <c r="G39" s="96"/>
      <c r="H39" s="96"/>
      <c r="I39" s="96"/>
      <c r="J39" s="96"/>
      <c r="K39" s="96"/>
      <c r="L39" s="96"/>
      <c r="M39" s="96"/>
      <c r="N39" s="122"/>
      <c r="O39" s="87"/>
      <c r="P39" s="87"/>
      <c r="Q39" s="87"/>
      <c r="R39" s="73"/>
      <c r="S39" s="73"/>
      <c r="T39" s="73"/>
      <c r="U39" s="73"/>
      <c r="V39" s="67"/>
    </row>
    <row r="40" spans="2:44">
      <c r="B40" s="87"/>
      <c r="C40" s="87"/>
      <c r="D40" s="87"/>
      <c r="E40" s="87"/>
      <c r="F40" s="87"/>
      <c r="G40" s="87"/>
      <c r="H40" s="87"/>
      <c r="I40" s="87"/>
      <c r="J40" s="87"/>
      <c r="K40" s="87"/>
      <c r="L40" s="87"/>
      <c r="M40" s="87"/>
      <c r="N40" s="87"/>
      <c r="O40" s="87"/>
      <c r="P40" s="87"/>
      <c r="Q40" s="87"/>
      <c r="R40" s="73"/>
      <c r="S40" s="73"/>
      <c r="T40" s="73"/>
      <c r="U40" s="73"/>
      <c r="V40" s="67"/>
    </row>
    <row r="41" spans="2:44" ht="15" thickBot="1">
      <c r="B41" s="87"/>
      <c r="C41" s="87"/>
      <c r="D41" s="87"/>
      <c r="E41" s="87"/>
      <c r="F41" s="87"/>
      <c r="G41" s="87"/>
      <c r="H41" s="87"/>
      <c r="I41" s="87"/>
      <c r="J41" s="87"/>
      <c r="K41" s="87"/>
      <c r="L41" s="87"/>
      <c r="M41" s="87"/>
      <c r="N41" s="87"/>
      <c r="O41" s="87"/>
      <c r="P41" s="87"/>
      <c r="Q41" s="87"/>
      <c r="R41" s="73"/>
      <c r="S41" s="73"/>
      <c r="T41" s="73"/>
      <c r="U41" s="73"/>
      <c r="V41" s="67"/>
    </row>
    <row r="42" spans="2:44" ht="36.75" customHeight="1" thickBot="1">
      <c r="B42" s="247" t="s">
        <v>3698</v>
      </c>
      <c r="C42" s="249"/>
      <c r="D42" s="249"/>
      <c r="E42" s="249"/>
      <c r="F42" s="249"/>
      <c r="G42" s="249"/>
      <c r="H42" s="249"/>
      <c r="I42" s="249"/>
      <c r="J42" s="249"/>
      <c r="K42" s="249"/>
      <c r="L42" s="249"/>
      <c r="M42" s="249"/>
      <c r="N42" s="249"/>
      <c r="O42" s="249"/>
      <c r="P42" s="249"/>
      <c r="Q42" s="249"/>
      <c r="R42" s="250"/>
      <c r="S42" s="247" t="s">
        <v>3698</v>
      </c>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50"/>
    </row>
    <row r="43" spans="2:44" ht="14.25" customHeight="1">
      <c r="B43" s="68"/>
      <c r="C43" s="67"/>
      <c r="D43" s="67"/>
      <c r="E43" s="67"/>
      <c r="F43" s="67"/>
      <c r="G43" s="67"/>
      <c r="H43" s="67"/>
      <c r="I43" s="67"/>
      <c r="J43" s="67"/>
      <c r="K43" s="67"/>
      <c r="L43" s="67"/>
      <c r="M43" s="67"/>
      <c r="N43" s="67"/>
      <c r="O43" s="67"/>
      <c r="P43" s="67"/>
      <c r="Q43" s="67"/>
      <c r="R43" s="69"/>
      <c r="S43" s="254" t="s">
        <v>3934</v>
      </c>
      <c r="T43" s="255"/>
      <c r="U43" s="255"/>
      <c r="V43" s="255"/>
      <c r="W43" s="255"/>
      <c r="X43" s="255"/>
      <c r="Y43" s="255"/>
      <c r="Z43" s="255"/>
      <c r="AA43" s="256"/>
      <c r="AB43" s="67"/>
      <c r="AC43" s="67"/>
      <c r="AD43" s="67"/>
      <c r="AE43" s="67"/>
      <c r="AF43" s="67"/>
      <c r="AG43" s="67"/>
      <c r="AH43" s="67"/>
      <c r="AI43" s="67"/>
      <c r="AJ43" s="67"/>
      <c r="AK43" s="67"/>
      <c r="AL43" s="67"/>
      <c r="AM43" s="67"/>
      <c r="AN43" s="67"/>
      <c r="AO43" s="67"/>
      <c r="AP43" s="67"/>
      <c r="AQ43" s="67"/>
      <c r="AR43" s="69"/>
    </row>
    <row r="44" spans="2:44" ht="15" customHeight="1" thickBot="1">
      <c r="B44" s="68"/>
      <c r="C44" s="67"/>
      <c r="D44" s="67"/>
      <c r="E44" s="67"/>
      <c r="F44" s="67"/>
      <c r="G44" s="67"/>
      <c r="H44" s="67"/>
      <c r="I44" s="106"/>
      <c r="J44" s="106"/>
      <c r="K44" s="106"/>
      <c r="L44" s="106"/>
      <c r="M44" s="106"/>
      <c r="N44" s="106"/>
      <c r="O44" s="106"/>
      <c r="P44" s="106"/>
      <c r="Q44" s="67"/>
      <c r="R44" s="69"/>
      <c r="S44" s="257"/>
      <c r="T44" s="258"/>
      <c r="U44" s="258"/>
      <c r="V44" s="258"/>
      <c r="W44" s="258"/>
      <c r="X44" s="258"/>
      <c r="Y44" s="258"/>
      <c r="Z44" s="258"/>
      <c r="AA44" s="259"/>
      <c r="AB44" s="67"/>
      <c r="AC44" s="67"/>
      <c r="AD44" s="67"/>
      <c r="AE44" s="67"/>
      <c r="AF44" s="67"/>
      <c r="AG44" s="67"/>
      <c r="AH44" s="67"/>
      <c r="AI44" s="67"/>
      <c r="AJ44" s="67"/>
      <c r="AK44" s="67"/>
      <c r="AL44" s="67"/>
      <c r="AM44" s="67"/>
      <c r="AN44" s="67"/>
      <c r="AO44" s="67"/>
      <c r="AP44" s="67"/>
      <c r="AQ44" s="67"/>
      <c r="AR44" s="69"/>
    </row>
    <row r="45" spans="2:44" ht="34.5" customHeight="1" thickBot="1">
      <c r="B45" s="269" t="s">
        <v>3688</v>
      </c>
      <c r="C45" s="270"/>
      <c r="D45" s="270"/>
      <c r="E45" s="270"/>
      <c r="F45" s="270"/>
      <c r="G45" s="270"/>
      <c r="H45" s="270"/>
      <c r="I45" s="270"/>
      <c r="J45" s="260" t="s">
        <v>3693</v>
      </c>
      <c r="K45" s="261"/>
      <c r="L45" s="261"/>
      <c r="M45" s="261"/>
      <c r="N45" s="261"/>
      <c r="O45" s="261"/>
      <c r="P45" s="261"/>
      <c r="Q45" s="261"/>
      <c r="R45" s="262"/>
      <c r="S45" s="260" t="s">
        <v>3716</v>
      </c>
      <c r="T45" s="261"/>
      <c r="U45" s="261"/>
      <c r="V45" s="261"/>
      <c r="W45" s="261"/>
      <c r="X45" s="261"/>
      <c r="Y45" s="261"/>
      <c r="Z45" s="261"/>
      <c r="AA45" s="262"/>
      <c r="AB45" s="67"/>
      <c r="AC45" s="67"/>
      <c r="AD45" s="67"/>
      <c r="AE45" s="67"/>
      <c r="AF45" s="67"/>
      <c r="AG45" s="67"/>
      <c r="AH45" s="67"/>
      <c r="AI45" s="67"/>
      <c r="AJ45" s="67"/>
      <c r="AK45" s="67"/>
      <c r="AL45" s="67"/>
      <c r="AM45" s="67"/>
      <c r="AN45" s="67"/>
      <c r="AO45" s="67"/>
      <c r="AP45" s="67"/>
      <c r="AQ45" s="67"/>
      <c r="AR45" s="69"/>
    </row>
    <row r="46" spans="2:44" ht="15.75" thickBot="1">
      <c r="B46" s="282" t="s">
        <v>2415</v>
      </c>
      <c r="C46" s="283"/>
      <c r="D46" s="283"/>
      <c r="E46" s="283"/>
      <c r="F46" s="283"/>
      <c r="G46" s="283"/>
      <c r="H46" s="283"/>
      <c r="I46" s="284"/>
      <c r="J46" s="109"/>
      <c r="K46" s="110" t="s">
        <v>3689</v>
      </c>
      <c r="L46" s="111"/>
      <c r="M46" s="127"/>
      <c r="N46" s="127"/>
      <c r="O46" s="127"/>
      <c r="P46" s="127"/>
      <c r="Q46" s="112"/>
      <c r="R46" s="213"/>
      <c r="S46" s="185" t="s">
        <v>3692</v>
      </c>
      <c r="T46" s="224" t="s">
        <v>95</v>
      </c>
      <c r="U46" s="219"/>
      <c r="V46" s="220"/>
      <c r="W46" s="220"/>
      <c r="X46" s="220"/>
      <c r="Y46" s="220"/>
      <c r="Z46" s="220"/>
      <c r="AA46" s="218"/>
      <c r="AB46" s="168"/>
      <c r="AC46" s="67"/>
      <c r="AD46" s="67"/>
      <c r="AE46" s="67"/>
      <c r="AF46" s="67"/>
      <c r="AG46" s="67"/>
      <c r="AH46" s="67"/>
      <c r="AI46" s="67"/>
      <c r="AJ46" s="67"/>
      <c r="AK46" s="67"/>
      <c r="AL46" s="67"/>
      <c r="AM46" s="67"/>
      <c r="AN46" s="67"/>
      <c r="AO46" s="67"/>
      <c r="AP46" s="67"/>
      <c r="AQ46" s="67"/>
      <c r="AR46" s="69"/>
    </row>
    <row r="47" spans="2:44" ht="30.75" thickBot="1">
      <c r="B47" s="107" t="s">
        <v>2409</v>
      </c>
      <c r="C47" s="107" t="s">
        <v>2410</v>
      </c>
      <c r="D47" s="107" t="s">
        <v>2414</v>
      </c>
      <c r="E47" s="107" t="s">
        <v>2411</v>
      </c>
      <c r="F47" s="123" t="s">
        <v>2412</v>
      </c>
      <c r="G47" s="107" t="s">
        <v>2422</v>
      </c>
      <c r="H47" s="107" t="s">
        <v>3691</v>
      </c>
      <c r="I47" s="107" t="s">
        <v>2413</v>
      </c>
      <c r="J47" s="113" t="s">
        <v>3692</v>
      </c>
      <c r="K47" s="109" t="s">
        <v>2409</v>
      </c>
      <c r="L47" s="114" t="s">
        <v>2410</v>
      </c>
      <c r="M47" s="114" t="s">
        <v>2414</v>
      </c>
      <c r="N47" s="114" t="s">
        <v>2411</v>
      </c>
      <c r="O47" s="114" t="s">
        <v>2412</v>
      </c>
      <c r="P47" s="114" t="s">
        <v>2422</v>
      </c>
      <c r="Q47" s="114" t="s">
        <v>3691</v>
      </c>
      <c r="R47" s="214"/>
      <c r="S47" s="169"/>
      <c r="T47" s="163"/>
      <c r="U47" s="216"/>
      <c r="V47" s="221"/>
      <c r="W47" s="221"/>
      <c r="X47" s="221"/>
      <c r="Y47" s="221"/>
      <c r="Z47" s="221"/>
      <c r="AA47" s="217"/>
      <c r="AB47" s="168"/>
      <c r="AC47" s="67"/>
      <c r="AD47" s="67"/>
      <c r="AE47" s="67"/>
      <c r="AF47" s="67"/>
      <c r="AG47" s="67"/>
      <c r="AH47" s="67"/>
      <c r="AI47" s="67"/>
      <c r="AJ47" s="67"/>
      <c r="AK47" s="67"/>
      <c r="AL47" s="67"/>
      <c r="AM47" s="67"/>
      <c r="AN47" s="67"/>
      <c r="AO47" s="67"/>
      <c r="AP47" s="67"/>
      <c r="AQ47" s="67"/>
      <c r="AR47" s="69"/>
    </row>
    <row r="48" spans="2:44" ht="15.75" thickBot="1">
      <c r="B48" s="124">
        <f>Calc!C56</f>
        <v>4.384485947282978</v>
      </c>
      <c r="C48" s="124">
        <f>Calc!D56</f>
        <v>3.8477581721465643</v>
      </c>
      <c r="D48" s="124">
        <f>Calc!E56</f>
        <v>4.0643579890906629</v>
      </c>
      <c r="E48" s="124">
        <f>Calc!F56</f>
        <v>4.0408600879509002</v>
      </c>
      <c r="F48" s="124">
        <f>Calc!G56</f>
        <v>3.3854222834221428</v>
      </c>
      <c r="G48" s="124">
        <f>Calc!H56</f>
        <v>4.440548187872202</v>
      </c>
      <c r="H48" s="124">
        <f>Calc!I56</f>
        <v>3.2190149720180674</v>
      </c>
      <c r="I48" s="124">
        <f>Calc!K56</f>
        <v>3.9117782342547875</v>
      </c>
      <c r="J48" s="223" t="s">
        <v>95</v>
      </c>
      <c r="K48" s="222">
        <v>4.6201413427561837</v>
      </c>
      <c r="L48" s="222">
        <v>4.377208480565371</v>
      </c>
      <c r="M48" s="222">
        <v>4.2198581560283692</v>
      </c>
      <c r="N48" s="222">
        <v>4.1888297872340425</v>
      </c>
      <c r="O48" s="222">
        <v>3.874113475177305</v>
      </c>
      <c r="P48" s="222">
        <v>4.1445035460992905</v>
      </c>
      <c r="Q48" s="223">
        <v>3.1810035842293907</v>
      </c>
      <c r="R48" s="214"/>
      <c r="S48" s="169"/>
      <c r="T48" s="162" t="s">
        <v>3689</v>
      </c>
      <c r="U48" s="163"/>
      <c r="V48" s="163"/>
      <c r="W48" s="163"/>
      <c r="X48" s="163"/>
      <c r="Y48" s="163"/>
      <c r="Z48" s="163"/>
      <c r="AA48" s="163"/>
      <c r="AB48" s="168"/>
      <c r="AC48" s="67"/>
      <c r="AD48" s="67"/>
      <c r="AE48" s="67"/>
      <c r="AF48" s="67"/>
      <c r="AG48" s="67"/>
      <c r="AH48" s="67"/>
      <c r="AI48" s="67"/>
      <c r="AJ48" s="67"/>
      <c r="AK48" s="67"/>
      <c r="AL48" s="67"/>
      <c r="AM48" s="67"/>
      <c r="AN48" s="67"/>
      <c r="AO48" s="67"/>
      <c r="AP48" s="67"/>
      <c r="AQ48" s="67"/>
      <c r="AR48" s="69"/>
    </row>
    <row r="49" spans="2:44" ht="15.75" thickBot="1">
      <c r="B49" s="102"/>
      <c r="C49" s="103"/>
      <c r="D49" s="103"/>
      <c r="E49" s="103"/>
      <c r="F49" s="103"/>
      <c r="G49" s="97"/>
      <c r="H49" s="103"/>
      <c r="I49" s="103"/>
      <c r="J49"/>
      <c r="K49"/>
      <c r="L49"/>
      <c r="M49"/>
      <c r="N49"/>
      <c r="O49"/>
      <c r="P49"/>
      <c r="Q49"/>
      <c r="R49" s="214"/>
      <c r="S49" s="177" t="s">
        <v>3706</v>
      </c>
      <c r="T49" s="188" t="s">
        <v>3707</v>
      </c>
      <c r="U49" s="188" t="s">
        <v>3708</v>
      </c>
      <c r="V49" s="188" t="s">
        <v>3709</v>
      </c>
      <c r="W49" s="188" t="s">
        <v>3710</v>
      </c>
      <c r="X49" s="188" t="s">
        <v>3711</v>
      </c>
      <c r="Y49" s="188" t="s">
        <v>3712</v>
      </c>
      <c r="Z49" s="188" t="s">
        <v>3713</v>
      </c>
      <c r="AA49" s="163" t="s">
        <v>4056</v>
      </c>
      <c r="AB49" s="168"/>
      <c r="AC49" s="67"/>
      <c r="AD49" s="67"/>
      <c r="AE49" s="67"/>
      <c r="AF49" s="67"/>
      <c r="AG49" s="67"/>
      <c r="AH49" s="67"/>
      <c r="AI49" s="67"/>
      <c r="AJ49" s="67"/>
      <c r="AK49" s="67"/>
      <c r="AL49" s="67"/>
      <c r="AM49" s="67"/>
      <c r="AN49" s="67"/>
      <c r="AO49" s="67"/>
      <c r="AP49" s="67"/>
      <c r="AQ49" s="67"/>
      <c r="AR49" s="69"/>
    </row>
    <row r="50" spans="2:44" ht="15" thickBot="1">
      <c r="B50" s="277"/>
      <c r="C50" s="278"/>
      <c r="D50" s="278"/>
      <c r="E50" s="278"/>
      <c r="F50" s="278"/>
      <c r="G50" s="278"/>
      <c r="H50" s="278"/>
      <c r="I50" s="278"/>
      <c r="J50" s="209"/>
      <c r="K50" s="209"/>
      <c r="L50" s="209"/>
      <c r="M50" s="209"/>
      <c r="N50" s="209"/>
      <c r="O50" s="209"/>
      <c r="P50" s="209"/>
      <c r="Q50" s="209"/>
      <c r="R50" s="215"/>
      <c r="S50" s="169" t="s">
        <v>95</v>
      </c>
      <c r="T50" s="167">
        <v>4.6201413427561837</v>
      </c>
      <c r="U50" s="167">
        <v>4.377208480565371</v>
      </c>
      <c r="V50" s="167">
        <v>4.2198581560283692</v>
      </c>
      <c r="W50" s="167">
        <v>4.1888297872340425</v>
      </c>
      <c r="X50" s="167">
        <v>3.874113475177305</v>
      </c>
      <c r="Y50" s="167">
        <v>4.1445035460992905</v>
      </c>
      <c r="Z50" s="167">
        <v>3.1810035842293907</v>
      </c>
      <c r="AA50" s="167">
        <v>4.0494617449098209</v>
      </c>
      <c r="AB50" s="168"/>
      <c r="AC50" s="67"/>
      <c r="AD50" s="67"/>
      <c r="AE50" s="67"/>
      <c r="AF50" s="67"/>
      <c r="AG50" s="67"/>
      <c r="AH50" s="67"/>
      <c r="AI50" s="67"/>
      <c r="AJ50" s="67"/>
      <c r="AK50" s="67"/>
      <c r="AL50" s="67"/>
      <c r="AM50" s="67"/>
      <c r="AN50" s="67"/>
      <c r="AO50" s="67"/>
      <c r="AP50" s="67"/>
      <c r="AQ50" s="67"/>
      <c r="AR50" s="69"/>
    </row>
    <row r="51" spans="2:44" ht="15" thickBot="1">
      <c r="B51" s="277"/>
      <c r="C51" s="278"/>
      <c r="D51" s="278"/>
      <c r="E51" s="278"/>
      <c r="F51" s="278"/>
      <c r="G51" s="278"/>
      <c r="H51" s="278"/>
      <c r="I51" s="278"/>
      <c r="J51"/>
      <c r="K51"/>
      <c r="L51"/>
      <c r="M51"/>
      <c r="N51"/>
      <c r="O51"/>
      <c r="P51"/>
      <c r="Q51"/>
      <c r="R51" s="214"/>
      <c r="S51" s="169" t="s">
        <v>717</v>
      </c>
      <c r="T51" s="167">
        <v>5</v>
      </c>
      <c r="U51" s="167">
        <v>3.75</v>
      </c>
      <c r="V51" s="167">
        <v>3.75</v>
      </c>
      <c r="W51" s="167">
        <v>3.75</v>
      </c>
      <c r="X51" s="167">
        <v>4.375</v>
      </c>
      <c r="Y51" s="167">
        <v>3.75</v>
      </c>
      <c r="Z51" s="167">
        <v>2.5</v>
      </c>
      <c r="AA51" s="167">
        <v>3.828125</v>
      </c>
      <c r="AB51" s="168"/>
      <c r="AC51" s="67"/>
      <c r="AD51" s="67"/>
      <c r="AE51" s="67"/>
      <c r="AF51" s="67"/>
      <c r="AG51" s="67"/>
      <c r="AH51" s="67"/>
      <c r="AI51" s="67"/>
      <c r="AJ51" s="67"/>
      <c r="AK51" s="67"/>
      <c r="AL51" s="67"/>
      <c r="AM51" s="67"/>
      <c r="AN51" s="67"/>
      <c r="AO51" s="67"/>
      <c r="AP51" s="67"/>
      <c r="AQ51" s="67"/>
      <c r="AR51" s="69"/>
    </row>
    <row r="52" spans="2:44" ht="15" thickBot="1">
      <c r="B52" s="277"/>
      <c r="C52" s="278"/>
      <c r="D52" s="278"/>
      <c r="E52" s="278"/>
      <c r="F52" s="278"/>
      <c r="G52" s="278"/>
      <c r="H52" s="278"/>
      <c r="I52" s="278"/>
      <c r="J52"/>
      <c r="K52"/>
      <c r="L52"/>
      <c r="M52"/>
      <c r="N52"/>
      <c r="O52"/>
      <c r="P52"/>
      <c r="Q52"/>
      <c r="R52" s="214"/>
      <c r="S52" s="169" t="s">
        <v>1285</v>
      </c>
      <c r="T52" s="167">
        <v>4.791666666666667</v>
      </c>
      <c r="U52" s="167">
        <v>4.583333333333333</v>
      </c>
      <c r="V52" s="167">
        <v>3.9583333333333335</v>
      </c>
      <c r="W52" s="167">
        <v>4.166666666666667</v>
      </c>
      <c r="X52" s="167">
        <v>4.166666666666667</v>
      </c>
      <c r="Y52" s="167">
        <v>3.9583333333333335</v>
      </c>
      <c r="Z52" s="167">
        <v>2.5</v>
      </c>
      <c r="AA52" s="167">
        <v>3.8802083333333335</v>
      </c>
      <c r="AB52" s="168"/>
      <c r="AC52" s="67"/>
      <c r="AD52" s="67"/>
      <c r="AE52" s="67"/>
      <c r="AF52" s="67"/>
      <c r="AG52" s="67"/>
      <c r="AH52" s="67"/>
      <c r="AI52" s="67"/>
      <c r="AJ52" s="67"/>
      <c r="AK52" s="67"/>
      <c r="AL52" s="67"/>
      <c r="AM52" s="67"/>
      <c r="AN52" s="67"/>
      <c r="AO52" s="67"/>
      <c r="AP52" s="67"/>
      <c r="AQ52" s="67"/>
      <c r="AR52" s="69"/>
    </row>
    <row r="53" spans="2:44" ht="15" thickBot="1">
      <c r="B53" s="277"/>
      <c r="C53" s="278"/>
      <c r="D53" s="278"/>
      <c r="E53" s="278"/>
      <c r="F53" s="278"/>
      <c r="G53" s="278"/>
      <c r="H53" s="278"/>
      <c r="I53" s="278"/>
      <c r="J53"/>
      <c r="K53"/>
      <c r="L53"/>
      <c r="M53"/>
      <c r="N53"/>
      <c r="O53"/>
      <c r="P53"/>
      <c r="Q53"/>
      <c r="R53" s="214"/>
      <c r="S53" s="169" t="s">
        <v>911</v>
      </c>
      <c r="T53" s="167">
        <v>4.84375</v>
      </c>
      <c r="U53" s="167">
        <v>4.84375</v>
      </c>
      <c r="V53" s="167">
        <v>4.6875</v>
      </c>
      <c r="W53" s="167">
        <v>4.375</v>
      </c>
      <c r="X53" s="167">
        <v>4.53125</v>
      </c>
      <c r="Y53" s="167">
        <v>4.6875</v>
      </c>
      <c r="Z53" s="167">
        <v>3.75</v>
      </c>
      <c r="AA53" s="167">
        <v>4.55078125</v>
      </c>
      <c r="AB53" s="168"/>
      <c r="AC53" s="67"/>
      <c r="AD53" s="67"/>
      <c r="AE53" s="67"/>
      <c r="AF53" s="67"/>
      <c r="AG53" s="67"/>
      <c r="AH53" s="67"/>
      <c r="AI53" s="67"/>
      <c r="AJ53" s="67"/>
      <c r="AK53" s="67"/>
      <c r="AL53" s="67"/>
      <c r="AM53" s="67"/>
      <c r="AN53" s="67"/>
      <c r="AO53" s="67"/>
      <c r="AP53" s="67"/>
      <c r="AQ53" s="67"/>
      <c r="AR53" s="69"/>
    </row>
    <row r="54" spans="2:44" ht="15" thickBot="1">
      <c r="B54" s="277"/>
      <c r="C54" s="278"/>
      <c r="D54" s="278"/>
      <c r="E54" s="278"/>
      <c r="F54" s="278"/>
      <c r="G54" s="278"/>
      <c r="H54" s="278"/>
      <c r="I54" s="278"/>
      <c r="J54"/>
      <c r="K54"/>
      <c r="L54"/>
      <c r="M54"/>
      <c r="N54"/>
      <c r="O54"/>
      <c r="P54"/>
      <c r="Q54"/>
      <c r="R54" s="214"/>
      <c r="S54" s="169" t="s">
        <v>96</v>
      </c>
      <c r="T54" s="167">
        <v>4.615384615384615</v>
      </c>
      <c r="U54" s="167">
        <v>4.5192307692307692</v>
      </c>
      <c r="V54" s="167">
        <v>4.4407894736842106</v>
      </c>
      <c r="W54" s="167">
        <v>4.3092105263157894</v>
      </c>
      <c r="X54" s="167">
        <v>3.7828947368421053</v>
      </c>
      <c r="Y54" s="167">
        <v>4.1118421052631575</v>
      </c>
      <c r="Z54" s="167">
        <v>3.0405405405405403</v>
      </c>
      <c r="AA54" s="167">
        <v>4.0839055148265677</v>
      </c>
      <c r="AB54" s="168"/>
      <c r="AC54" s="67"/>
      <c r="AD54" s="67"/>
      <c r="AE54" s="67"/>
      <c r="AF54" s="67"/>
      <c r="AG54" s="67"/>
      <c r="AH54" s="67"/>
      <c r="AI54" s="67"/>
      <c r="AJ54" s="67"/>
      <c r="AK54" s="67"/>
      <c r="AL54" s="67"/>
      <c r="AM54" s="67"/>
      <c r="AN54" s="67"/>
      <c r="AO54" s="67"/>
      <c r="AP54" s="67"/>
      <c r="AQ54" s="67"/>
      <c r="AR54" s="69"/>
    </row>
    <row r="55" spans="2:44" ht="15" thickBot="1">
      <c r="B55" s="277"/>
      <c r="C55" s="278"/>
      <c r="D55" s="278"/>
      <c r="E55" s="278"/>
      <c r="F55" s="278"/>
      <c r="G55" s="278"/>
      <c r="H55" s="278"/>
      <c r="I55" s="278"/>
      <c r="J55"/>
      <c r="K55"/>
      <c r="L55"/>
      <c r="M55"/>
      <c r="N55"/>
      <c r="O55"/>
      <c r="P55"/>
      <c r="Q55"/>
      <c r="R55" s="214"/>
      <c r="S55" s="169" t="s">
        <v>391</v>
      </c>
      <c r="T55" s="167">
        <v>4.7222222222222223</v>
      </c>
      <c r="U55" s="167">
        <v>4.4841269841269842</v>
      </c>
      <c r="V55" s="167">
        <v>4.5436507936507935</v>
      </c>
      <c r="W55" s="167">
        <v>4.4444444444444446</v>
      </c>
      <c r="X55" s="167">
        <v>4.0674603174603172</v>
      </c>
      <c r="Y55" s="167">
        <v>4.246031746031746</v>
      </c>
      <c r="Z55" s="167">
        <v>3.6904761904761907</v>
      </c>
      <c r="AA55" s="167">
        <v>4.2906746031746028</v>
      </c>
      <c r="AB55" s="168"/>
      <c r="AC55" s="67"/>
      <c r="AD55" s="67"/>
      <c r="AE55" s="67"/>
      <c r="AF55" s="67"/>
      <c r="AG55" s="67"/>
      <c r="AH55" s="67"/>
      <c r="AI55" s="67"/>
      <c r="AJ55" s="67"/>
      <c r="AK55" s="67"/>
      <c r="AL55" s="67"/>
      <c r="AM55" s="67"/>
      <c r="AN55" s="67"/>
      <c r="AO55" s="67"/>
      <c r="AP55" s="67"/>
      <c r="AQ55" s="67"/>
      <c r="AR55" s="69"/>
    </row>
    <row r="56" spans="2:44" ht="15" thickBot="1">
      <c r="B56" s="277"/>
      <c r="C56" s="278"/>
      <c r="D56" s="278"/>
      <c r="E56" s="278"/>
      <c r="F56" s="278"/>
      <c r="G56" s="278"/>
      <c r="H56" s="278"/>
      <c r="I56" s="278"/>
      <c r="J56"/>
      <c r="K56"/>
      <c r="L56"/>
      <c r="M56"/>
      <c r="N56"/>
      <c r="O56"/>
      <c r="P56"/>
      <c r="Q56"/>
      <c r="R56" s="214"/>
      <c r="S56" s="169" t="s">
        <v>844</v>
      </c>
      <c r="T56" s="167">
        <v>4.7</v>
      </c>
      <c r="U56" s="167">
        <v>4.3</v>
      </c>
      <c r="V56" s="167">
        <v>3.55</v>
      </c>
      <c r="W56" s="167">
        <v>3.55</v>
      </c>
      <c r="X56" s="167">
        <v>3.55</v>
      </c>
      <c r="Y56" s="167">
        <v>3.85</v>
      </c>
      <c r="Z56" s="167">
        <v>3.125</v>
      </c>
      <c r="AA56" s="167">
        <v>3.8281250000000004</v>
      </c>
      <c r="AB56" s="168"/>
      <c r="AC56" s="67"/>
      <c r="AD56" s="67"/>
      <c r="AE56" s="67"/>
      <c r="AF56" s="67"/>
      <c r="AG56" s="67"/>
      <c r="AH56" s="67"/>
      <c r="AI56" s="67"/>
      <c r="AJ56" s="67"/>
      <c r="AK56" s="67"/>
      <c r="AL56" s="67"/>
      <c r="AM56" s="67"/>
      <c r="AN56" s="67"/>
      <c r="AO56" s="67"/>
      <c r="AP56" s="67"/>
      <c r="AQ56" s="67"/>
      <c r="AR56" s="69"/>
    </row>
    <row r="57" spans="2:44" ht="15" thickBot="1">
      <c r="B57" s="277"/>
      <c r="C57" s="278"/>
      <c r="D57" s="278"/>
      <c r="E57" s="278"/>
      <c r="F57" s="278"/>
      <c r="G57" s="278"/>
      <c r="H57" s="278"/>
      <c r="I57" s="278"/>
      <c r="J57"/>
      <c r="K57"/>
      <c r="L57"/>
      <c r="M57"/>
      <c r="N57"/>
      <c r="O57"/>
      <c r="P57"/>
      <c r="Q57"/>
      <c r="R57" s="214"/>
      <c r="S57" s="169" t="s">
        <v>1017</v>
      </c>
      <c r="T57" s="167">
        <v>5</v>
      </c>
      <c r="U57" s="167">
        <v>4.166666666666667</v>
      </c>
      <c r="V57" s="167">
        <v>4.166666666666667</v>
      </c>
      <c r="W57" s="167">
        <v>4.166666666666667</v>
      </c>
      <c r="X57" s="167">
        <v>3.75</v>
      </c>
      <c r="Y57" s="167">
        <v>3.75</v>
      </c>
      <c r="Z57" s="167">
        <v>3.3333333333333335</v>
      </c>
      <c r="AA57" s="167">
        <v>4.0625</v>
      </c>
      <c r="AB57" s="168"/>
      <c r="AC57" s="67"/>
      <c r="AD57" s="67"/>
      <c r="AE57" s="67"/>
      <c r="AF57" s="67"/>
      <c r="AG57" s="67"/>
      <c r="AH57" s="67"/>
      <c r="AI57" s="67"/>
      <c r="AJ57" s="67"/>
      <c r="AK57" s="67"/>
      <c r="AL57" s="67"/>
      <c r="AM57" s="67"/>
      <c r="AN57" s="67"/>
      <c r="AO57" s="67"/>
      <c r="AP57" s="67"/>
      <c r="AQ57" s="67"/>
      <c r="AR57" s="69"/>
    </row>
    <row r="58" spans="2:44" ht="15" thickBot="1">
      <c r="B58" s="277"/>
      <c r="C58" s="278"/>
      <c r="D58" s="278"/>
      <c r="E58" s="278"/>
      <c r="F58" s="278"/>
      <c r="G58" s="278"/>
      <c r="H58" s="278"/>
      <c r="I58" s="278"/>
      <c r="J58"/>
      <c r="K58"/>
      <c r="L58"/>
      <c r="M58"/>
      <c r="N58"/>
      <c r="O58"/>
      <c r="P58"/>
      <c r="Q58"/>
      <c r="R58" s="214"/>
      <c r="S58" s="169" t="s">
        <v>1192</v>
      </c>
      <c r="T58" s="167">
        <v>4.25</v>
      </c>
      <c r="U58" s="167">
        <v>4</v>
      </c>
      <c r="V58" s="167">
        <v>4.25</v>
      </c>
      <c r="W58" s="167">
        <v>4</v>
      </c>
      <c r="X58" s="167">
        <v>4.25</v>
      </c>
      <c r="Y58" s="167">
        <v>4.375</v>
      </c>
      <c r="Z58" s="167">
        <v>3.25</v>
      </c>
      <c r="AA58" s="167">
        <v>3.953125</v>
      </c>
      <c r="AB58" s="168"/>
      <c r="AC58" s="67"/>
      <c r="AD58" s="67"/>
      <c r="AE58" s="67"/>
      <c r="AF58" s="67"/>
      <c r="AG58" s="67"/>
      <c r="AH58" s="67"/>
      <c r="AI58" s="67"/>
      <c r="AJ58" s="67"/>
      <c r="AK58" s="67"/>
      <c r="AL58" s="67"/>
      <c r="AM58" s="67"/>
      <c r="AN58" s="67"/>
      <c r="AO58" s="67"/>
      <c r="AP58" s="67"/>
      <c r="AQ58" s="67"/>
      <c r="AR58" s="69"/>
    </row>
    <row r="59" spans="2:44" ht="15" thickBot="1">
      <c r="B59" s="277"/>
      <c r="C59" s="278"/>
      <c r="D59" s="278"/>
      <c r="E59" s="278"/>
      <c r="F59" s="278"/>
      <c r="G59" s="278"/>
      <c r="H59" s="278"/>
      <c r="I59" s="278"/>
      <c r="J59"/>
      <c r="K59"/>
      <c r="L59"/>
      <c r="M59"/>
      <c r="N59"/>
      <c r="O59"/>
      <c r="P59"/>
      <c r="Q59"/>
      <c r="R59" s="214"/>
      <c r="S59" s="169" t="s">
        <v>1800</v>
      </c>
      <c r="T59" s="167">
        <v>4.375</v>
      </c>
      <c r="U59" s="167">
        <v>4.375</v>
      </c>
      <c r="V59" s="167">
        <v>2.8125</v>
      </c>
      <c r="W59" s="167">
        <v>3.125</v>
      </c>
      <c r="X59" s="167">
        <v>2.8125</v>
      </c>
      <c r="Y59" s="167">
        <v>3.125</v>
      </c>
      <c r="Z59" s="167">
        <v>1.25</v>
      </c>
      <c r="AA59" s="167">
        <v>3.125</v>
      </c>
      <c r="AB59" s="168"/>
      <c r="AC59" s="67"/>
      <c r="AD59" s="67"/>
      <c r="AE59" s="67"/>
      <c r="AF59" s="67"/>
      <c r="AG59" s="67"/>
      <c r="AH59" s="67"/>
      <c r="AI59" s="67"/>
      <c r="AJ59" s="67"/>
      <c r="AK59" s="67"/>
      <c r="AL59" s="67"/>
      <c r="AM59" s="67"/>
      <c r="AN59" s="67"/>
      <c r="AO59" s="67"/>
      <c r="AP59" s="67"/>
      <c r="AQ59" s="67"/>
      <c r="AR59" s="69"/>
    </row>
    <row r="60" spans="2:44" ht="15" thickBot="1">
      <c r="B60" s="277"/>
      <c r="C60" s="278"/>
      <c r="D60" s="278"/>
      <c r="E60" s="278"/>
      <c r="F60" s="278"/>
      <c r="G60" s="278"/>
      <c r="H60" s="278"/>
      <c r="I60" s="278"/>
      <c r="J60"/>
      <c r="K60"/>
      <c r="L60"/>
      <c r="M60"/>
      <c r="N60"/>
      <c r="O60"/>
      <c r="P60"/>
      <c r="Q60"/>
      <c r="R60" s="214"/>
      <c r="S60" s="169" t="s">
        <v>227</v>
      </c>
      <c r="T60" s="167">
        <v>4.5075757575757578</v>
      </c>
      <c r="U60" s="167">
        <v>4.3560606060606064</v>
      </c>
      <c r="V60" s="167">
        <v>4.1287878787878789</v>
      </c>
      <c r="W60" s="167">
        <v>4.0909090909090908</v>
      </c>
      <c r="X60" s="167">
        <v>4.166666666666667</v>
      </c>
      <c r="Y60" s="167">
        <v>4.0151515151515156</v>
      </c>
      <c r="Z60" s="167">
        <v>3.28125</v>
      </c>
      <c r="AA60" s="167">
        <v>3.984966856060606</v>
      </c>
      <c r="AB60" s="168"/>
      <c r="AC60" s="67"/>
      <c r="AD60" s="67"/>
      <c r="AE60" s="67"/>
      <c r="AF60" s="67"/>
      <c r="AG60" s="67"/>
      <c r="AH60" s="67"/>
      <c r="AI60" s="67"/>
      <c r="AJ60" s="67"/>
      <c r="AK60" s="67"/>
      <c r="AL60" s="67"/>
      <c r="AM60" s="67"/>
      <c r="AN60" s="67"/>
      <c r="AO60" s="67"/>
      <c r="AP60" s="67"/>
      <c r="AQ60" s="67"/>
      <c r="AR60" s="69"/>
    </row>
    <row r="61" spans="2:44" ht="15" thickBot="1">
      <c r="B61" s="277"/>
      <c r="C61" s="278"/>
      <c r="D61" s="278"/>
      <c r="E61" s="278"/>
      <c r="F61" s="278"/>
      <c r="G61" s="278"/>
      <c r="H61" s="278"/>
      <c r="I61" s="278"/>
      <c r="J61"/>
      <c r="K61"/>
      <c r="L61"/>
      <c r="M61"/>
      <c r="N61"/>
      <c r="O61"/>
      <c r="P61"/>
      <c r="Q61"/>
      <c r="R61" s="214"/>
      <c r="S61" s="169" t="s">
        <v>3528</v>
      </c>
      <c r="T61" s="167">
        <v>2.5</v>
      </c>
      <c r="U61" s="167">
        <v>2.5</v>
      </c>
      <c r="V61" s="167">
        <v>2.5</v>
      </c>
      <c r="W61" s="167">
        <v>2.5</v>
      </c>
      <c r="X61" s="167">
        <v>2.5</v>
      </c>
      <c r="Y61" s="167">
        <v>3.75</v>
      </c>
      <c r="Z61" s="167">
        <v>0</v>
      </c>
      <c r="AA61" s="167">
        <v>2.34375</v>
      </c>
      <c r="AB61" s="168"/>
      <c r="AC61" s="67"/>
      <c r="AD61" s="67"/>
      <c r="AE61" s="67"/>
      <c r="AF61" s="67"/>
      <c r="AG61" s="67"/>
      <c r="AH61" s="67"/>
      <c r="AI61" s="67"/>
      <c r="AJ61" s="67"/>
      <c r="AK61" s="67"/>
      <c r="AL61" s="67"/>
      <c r="AM61" s="67"/>
      <c r="AN61" s="67"/>
      <c r="AO61" s="67"/>
      <c r="AP61" s="67"/>
      <c r="AQ61" s="67"/>
      <c r="AR61" s="69"/>
    </row>
    <row r="62" spans="2:44" ht="15" thickBot="1">
      <c r="B62" s="277"/>
      <c r="C62" s="278"/>
      <c r="D62" s="278"/>
      <c r="E62" s="278"/>
      <c r="F62" s="278"/>
      <c r="G62" s="278"/>
      <c r="H62" s="278"/>
      <c r="I62" s="278"/>
      <c r="J62"/>
      <c r="K62"/>
      <c r="L62"/>
      <c r="M62"/>
      <c r="N62"/>
      <c r="O62"/>
      <c r="P62"/>
      <c r="Q62"/>
      <c r="R62" s="214"/>
      <c r="S62" s="169" t="s">
        <v>890</v>
      </c>
      <c r="T62" s="167">
        <v>4.583333333333333</v>
      </c>
      <c r="U62" s="167">
        <v>4.166666666666667</v>
      </c>
      <c r="V62" s="167">
        <v>4.166666666666667</v>
      </c>
      <c r="W62" s="167">
        <v>4.583333333333333</v>
      </c>
      <c r="X62" s="167">
        <v>5</v>
      </c>
      <c r="Y62" s="167">
        <v>4.583333333333333</v>
      </c>
      <c r="Z62" s="167">
        <v>2.5</v>
      </c>
      <c r="AA62" s="167">
        <v>4.0104166666666661</v>
      </c>
      <c r="AB62" s="168"/>
      <c r="AC62" s="67"/>
      <c r="AD62" s="67"/>
      <c r="AE62" s="67"/>
      <c r="AF62" s="67"/>
      <c r="AG62" s="67"/>
      <c r="AH62" s="67"/>
      <c r="AI62" s="67"/>
      <c r="AJ62" s="67"/>
      <c r="AK62" s="67"/>
      <c r="AL62" s="67"/>
      <c r="AM62" s="67"/>
      <c r="AN62" s="67"/>
      <c r="AO62" s="67"/>
      <c r="AP62" s="67"/>
      <c r="AQ62" s="67"/>
      <c r="AR62" s="69"/>
    </row>
    <row r="63" spans="2:44" ht="15" thickBot="1">
      <c r="B63" s="277"/>
      <c r="C63" s="278"/>
      <c r="D63" s="278"/>
      <c r="E63" s="278"/>
      <c r="F63" s="278"/>
      <c r="G63" s="278"/>
      <c r="H63" s="278"/>
      <c r="I63" s="278"/>
      <c r="J63"/>
      <c r="K63"/>
      <c r="L63"/>
      <c r="M63"/>
      <c r="N63"/>
      <c r="O63"/>
      <c r="P63"/>
      <c r="Q63"/>
      <c r="R63" s="214"/>
      <c r="S63" s="169" t="s">
        <v>346</v>
      </c>
      <c r="T63" s="167">
        <v>5</v>
      </c>
      <c r="U63" s="167">
        <v>5</v>
      </c>
      <c r="V63" s="167">
        <v>3.75</v>
      </c>
      <c r="W63" s="167">
        <v>3.75</v>
      </c>
      <c r="X63" s="167">
        <v>2.5</v>
      </c>
      <c r="Y63" s="167">
        <v>5</v>
      </c>
      <c r="Z63" s="167">
        <v>2.5</v>
      </c>
      <c r="AA63" s="167">
        <v>3.75</v>
      </c>
      <c r="AB63" s="168"/>
      <c r="AC63" s="67"/>
      <c r="AD63" s="67"/>
      <c r="AE63" s="67"/>
      <c r="AF63" s="67"/>
      <c r="AG63" s="67"/>
      <c r="AH63" s="67"/>
      <c r="AI63" s="67"/>
      <c r="AJ63" s="67"/>
      <c r="AK63" s="67"/>
      <c r="AL63" s="67"/>
      <c r="AM63" s="67"/>
      <c r="AN63" s="67"/>
      <c r="AO63" s="67"/>
      <c r="AP63" s="67"/>
      <c r="AQ63" s="67"/>
      <c r="AR63" s="69"/>
    </row>
    <row r="64" spans="2:44" ht="15" thickBot="1">
      <c r="B64" s="277"/>
      <c r="C64" s="278"/>
      <c r="D64" s="278"/>
      <c r="E64" s="278"/>
      <c r="F64" s="278"/>
      <c r="G64" s="278"/>
      <c r="H64" s="278"/>
      <c r="I64" s="278"/>
      <c r="J64"/>
      <c r="K64"/>
      <c r="L64"/>
      <c r="M64"/>
      <c r="N64"/>
      <c r="O64"/>
      <c r="P64"/>
      <c r="Q64"/>
      <c r="R64" s="214"/>
      <c r="S64" s="169" t="s">
        <v>684</v>
      </c>
      <c r="T64" s="167">
        <v>4.7115384615384617</v>
      </c>
      <c r="U64" s="167">
        <v>4.615384615384615</v>
      </c>
      <c r="V64" s="167">
        <v>4.4230769230769234</v>
      </c>
      <c r="W64" s="167">
        <v>4.4230769230769234</v>
      </c>
      <c r="X64" s="167">
        <v>3.9903846153846154</v>
      </c>
      <c r="Y64" s="167">
        <v>4.0865384615384617</v>
      </c>
      <c r="Z64" s="167">
        <v>2.8846153846153846</v>
      </c>
      <c r="AA64" s="167">
        <v>4.146634615384615</v>
      </c>
      <c r="AB64" s="168"/>
      <c r="AC64" s="67"/>
      <c r="AD64" s="67"/>
      <c r="AE64" s="67"/>
      <c r="AF64" s="67"/>
      <c r="AG64" s="67"/>
      <c r="AH64" s="67"/>
      <c r="AI64" s="67"/>
      <c r="AJ64" s="67"/>
      <c r="AK64" s="67"/>
      <c r="AL64" s="67"/>
      <c r="AM64" s="67"/>
      <c r="AN64" s="67"/>
      <c r="AO64" s="67"/>
      <c r="AP64" s="67"/>
      <c r="AQ64" s="67"/>
      <c r="AR64" s="69"/>
    </row>
    <row r="65" spans="2:44 16384:16384" ht="15" thickBot="1">
      <c r="B65" s="277"/>
      <c r="C65" s="278"/>
      <c r="D65" s="278"/>
      <c r="E65" s="278"/>
      <c r="F65" s="278"/>
      <c r="G65" s="278"/>
      <c r="H65" s="278"/>
      <c r="I65" s="278"/>
      <c r="J65"/>
      <c r="K65"/>
      <c r="L65"/>
      <c r="M65"/>
      <c r="N65"/>
      <c r="O65"/>
      <c r="P65"/>
      <c r="Q65"/>
      <c r="R65" s="214"/>
      <c r="S65" s="169" t="s">
        <v>751</v>
      </c>
      <c r="T65" s="167">
        <v>4.270833333333333</v>
      </c>
      <c r="U65" s="167">
        <v>3.75</v>
      </c>
      <c r="V65" s="167">
        <v>3.75</v>
      </c>
      <c r="W65" s="167">
        <v>3.8541666666666665</v>
      </c>
      <c r="X65" s="167">
        <v>2.7083333333333335</v>
      </c>
      <c r="Y65" s="167">
        <v>3.9583333333333335</v>
      </c>
      <c r="Z65" s="167">
        <v>2.5</v>
      </c>
      <c r="AA65" s="167">
        <v>3.5156249999999996</v>
      </c>
      <c r="AB65" s="168"/>
      <c r="AC65" s="67"/>
      <c r="AD65" s="67"/>
      <c r="AE65" s="67"/>
      <c r="AF65" s="67"/>
      <c r="AG65" s="67"/>
      <c r="AH65" s="67"/>
      <c r="AI65" s="67"/>
      <c r="AJ65" s="67"/>
      <c r="AK65" s="67"/>
      <c r="AL65" s="67"/>
      <c r="AM65" s="67"/>
      <c r="AN65" s="67"/>
      <c r="AO65" s="67"/>
      <c r="AP65" s="67"/>
      <c r="AQ65" s="67"/>
      <c r="AR65" s="69"/>
    </row>
    <row r="66" spans="2:44 16384:16384" ht="15" thickBot="1">
      <c r="B66" s="277"/>
      <c r="C66" s="278"/>
      <c r="D66" s="278"/>
      <c r="E66" s="278"/>
      <c r="F66" s="278"/>
      <c r="G66" s="278"/>
      <c r="H66" s="278"/>
      <c r="I66" s="278"/>
      <c r="J66" s="67"/>
      <c r="K66" s="67"/>
      <c r="L66" s="67"/>
      <c r="M66" s="67"/>
      <c r="N66" s="67"/>
      <c r="O66" s="67"/>
      <c r="P66" s="67"/>
      <c r="Q66" s="67"/>
      <c r="R66" s="69"/>
      <c r="S66" s="169" t="s">
        <v>1853</v>
      </c>
      <c r="T66" s="167">
        <v>3.75</v>
      </c>
      <c r="U66" s="167">
        <v>3.75</v>
      </c>
      <c r="V66" s="167">
        <v>3.75</v>
      </c>
      <c r="W66" s="167">
        <v>3.75</v>
      </c>
      <c r="X66" s="167">
        <v>3.75</v>
      </c>
      <c r="Y66" s="167">
        <v>5</v>
      </c>
      <c r="Z66" s="167">
        <v>2.5</v>
      </c>
      <c r="AA66" s="167">
        <v>3.59375</v>
      </c>
      <c r="AB66" s="168"/>
      <c r="AC66" s="67"/>
      <c r="AD66" s="67"/>
      <c r="AE66" s="67"/>
      <c r="AF66" s="67"/>
      <c r="AG66" s="67"/>
      <c r="AH66" s="67"/>
      <c r="AI66" s="67"/>
      <c r="AJ66" s="67"/>
      <c r="AK66" s="67"/>
      <c r="AL66" s="67"/>
      <c r="AM66" s="67"/>
      <c r="AN66" s="67"/>
      <c r="AO66" s="67"/>
      <c r="AP66" s="67"/>
      <c r="AQ66" s="67"/>
      <c r="AR66" s="69"/>
    </row>
    <row r="67" spans="2:44 16384:16384" ht="15" thickBot="1">
      <c r="B67" s="277"/>
      <c r="C67" s="278"/>
      <c r="D67" s="278"/>
      <c r="E67" s="278"/>
      <c r="F67" s="278"/>
      <c r="G67" s="278"/>
      <c r="H67" s="278"/>
      <c r="I67" s="278"/>
      <c r="J67" s="67"/>
      <c r="K67" s="67"/>
      <c r="L67" s="67"/>
      <c r="M67" s="67"/>
      <c r="N67" s="67"/>
      <c r="O67" s="67"/>
      <c r="P67" s="67"/>
      <c r="Q67" s="67"/>
      <c r="R67" s="69"/>
      <c r="S67" s="169" t="s">
        <v>245</v>
      </c>
      <c r="T67" s="167">
        <v>4.4318181818181817</v>
      </c>
      <c r="U67" s="167">
        <v>4.2045454545454541</v>
      </c>
      <c r="V67" s="167">
        <v>4.4318181818181817</v>
      </c>
      <c r="W67" s="167">
        <v>4.5454545454545459</v>
      </c>
      <c r="X67" s="167">
        <v>4.4318181818181817</v>
      </c>
      <c r="Y67" s="167">
        <v>4.4318181818181817</v>
      </c>
      <c r="Z67" s="167">
        <v>3.1818181818181817</v>
      </c>
      <c r="AA67" s="167">
        <v>4.1903409090909092</v>
      </c>
      <c r="AB67" s="168"/>
      <c r="AC67" s="67"/>
      <c r="AD67" s="67"/>
      <c r="AE67" s="67"/>
      <c r="AF67" s="67"/>
      <c r="AG67" s="67"/>
      <c r="AH67" s="67"/>
      <c r="AI67" s="67"/>
      <c r="AJ67" s="67"/>
      <c r="AK67" s="67"/>
      <c r="AL67" s="67"/>
      <c r="AM67" s="67"/>
      <c r="AN67" s="67"/>
      <c r="AO67" s="67"/>
      <c r="AP67" s="67"/>
      <c r="AQ67" s="67"/>
      <c r="AR67" s="69"/>
    </row>
    <row r="68" spans="2:44 16384:16384" ht="15" thickBot="1">
      <c r="B68" s="277"/>
      <c r="C68" s="278"/>
      <c r="D68" s="278"/>
      <c r="E68" s="278"/>
      <c r="F68" s="278"/>
      <c r="G68" s="278"/>
      <c r="H68" s="278"/>
      <c r="I68" s="278"/>
      <c r="J68" s="67"/>
      <c r="K68" s="67"/>
      <c r="L68" s="67"/>
      <c r="M68" s="67"/>
      <c r="N68" s="67"/>
      <c r="O68" s="67"/>
      <c r="P68" s="67"/>
      <c r="Q68" s="67"/>
      <c r="R68" s="69"/>
      <c r="S68" s="169" t="s">
        <v>813</v>
      </c>
      <c r="T68" s="167">
        <v>5</v>
      </c>
      <c r="U68" s="167">
        <v>4.53125</v>
      </c>
      <c r="V68" s="167">
        <v>4.84375</v>
      </c>
      <c r="W68" s="167">
        <v>4.6875</v>
      </c>
      <c r="X68" s="167">
        <v>4.53125</v>
      </c>
      <c r="Y68" s="167">
        <v>4.6875</v>
      </c>
      <c r="Z68" s="167">
        <v>4.0625</v>
      </c>
      <c r="AA68" s="167">
        <v>4.62890625</v>
      </c>
      <c r="AB68" s="168"/>
      <c r="AC68" s="67"/>
      <c r="AD68" s="67"/>
      <c r="AE68" s="67"/>
      <c r="AF68" s="67"/>
      <c r="AG68" s="67"/>
      <c r="AH68" s="67"/>
      <c r="AI68" s="67"/>
      <c r="AJ68" s="67"/>
      <c r="AK68" s="67"/>
      <c r="AL68" s="67"/>
      <c r="AM68" s="67"/>
      <c r="AN68" s="67"/>
      <c r="AO68" s="67"/>
      <c r="AP68" s="67"/>
      <c r="AQ68" s="67"/>
      <c r="AR68" s="69"/>
    </row>
    <row r="69" spans="2:44 16384:16384" ht="15" thickBot="1">
      <c r="B69" s="277"/>
      <c r="C69" s="278"/>
      <c r="D69" s="278"/>
      <c r="E69" s="278"/>
      <c r="F69" s="278"/>
      <c r="G69" s="278"/>
      <c r="H69" s="278"/>
      <c r="I69" s="278"/>
      <c r="J69" s="67"/>
      <c r="K69" s="67"/>
      <c r="L69" s="67"/>
      <c r="M69" s="67"/>
      <c r="N69" s="67"/>
      <c r="O69" s="67"/>
      <c r="P69" s="67"/>
      <c r="Q69" s="67"/>
      <c r="R69" s="69"/>
      <c r="S69" s="169" t="s">
        <v>178</v>
      </c>
      <c r="T69" s="167">
        <v>4.5652173913043477</v>
      </c>
      <c r="U69" s="167">
        <v>4.0760869565217392</v>
      </c>
      <c r="V69" s="167">
        <v>3.9130434782608696</v>
      </c>
      <c r="W69" s="167">
        <v>4.0217391304347823</v>
      </c>
      <c r="X69" s="167">
        <v>3.0434782608695654</v>
      </c>
      <c r="Y69" s="167">
        <v>4.1847826086956523</v>
      </c>
      <c r="Z69" s="167">
        <v>3.0434782608695654</v>
      </c>
      <c r="AA69" s="167">
        <v>3.7771739130434785</v>
      </c>
      <c r="AB69" s="168"/>
      <c r="AC69" s="67"/>
      <c r="AD69" s="67"/>
      <c r="AE69" s="67"/>
      <c r="AF69" s="67"/>
      <c r="AG69" s="67"/>
      <c r="AH69" s="67"/>
      <c r="AI69" s="67"/>
      <c r="AJ69" s="67"/>
      <c r="AK69" s="67"/>
      <c r="AL69" s="67"/>
      <c r="AM69" s="67"/>
      <c r="AN69" s="67"/>
      <c r="AO69" s="67"/>
      <c r="AP69" s="67"/>
      <c r="AQ69" s="67"/>
      <c r="AR69" s="69"/>
    </row>
    <row r="70" spans="2:44 16384:16384" ht="15" thickBot="1">
      <c r="B70" s="277"/>
      <c r="C70" s="278"/>
      <c r="D70" s="278"/>
      <c r="E70" s="278"/>
      <c r="F70" s="278"/>
      <c r="G70" s="278"/>
      <c r="H70" s="278"/>
      <c r="I70" s="278"/>
      <c r="J70" s="67"/>
      <c r="K70" s="67"/>
      <c r="L70" s="67"/>
      <c r="M70" s="67"/>
      <c r="N70" s="67"/>
      <c r="O70" s="67"/>
      <c r="P70" s="67"/>
      <c r="Q70" s="67"/>
      <c r="R70" s="69"/>
      <c r="S70" s="169" t="s">
        <v>3126</v>
      </c>
      <c r="T70" s="167">
        <v>5</v>
      </c>
      <c r="U70" s="167">
        <v>5</v>
      </c>
      <c r="V70" s="167">
        <v>3.75</v>
      </c>
      <c r="W70" s="167">
        <v>4.166666666666667</v>
      </c>
      <c r="X70" s="167">
        <v>4.166666666666667</v>
      </c>
      <c r="Y70" s="167">
        <v>4.583333333333333</v>
      </c>
      <c r="Z70" s="167">
        <v>2.5</v>
      </c>
      <c r="AA70" s="167">
        <v>4.166666666666667</v>
      </c>
      <c r="AB70" s="168"/>
      <c r="AC70" s="67"/>
      <c r="AD70" s="67"/>
      <c r="AE70" s="67"/>
      <c r="AF70" s="67"/>
      <c r="AG70" s="67"/>
      <c r="AH70" s="67"/>
      <c r="AI70" s="67"/>
      <c r="AJ70" s="67"/>
      <c r="AK70" s="67"/>
      <c r="AL70" s="67"/>
      <c r="AM70" s="67"/>
      <c r="AN70" s="67"/>
      <c r="AO70" s="67"/>
      <c r="AP70" s="67"/>
      <c r="AQ70" s="67"/>
      <c r="AR70" s="69"/>
    </row>
    <row r="71" spans="2:44 16384:16384" ht="15" thickBot="1">
      <c r="B71" s="277"/>
      <c r="C71" s="278"/>
      <c r="D71" s="278"/>
      <c r="E71" s="278"/>
      <c r="F71" s="278"/>
      <c r="G71" s="278"/>
      <c r="H71" s="278"/>
      <c r="I71" s="278"/>
      <c r="J71" s="67"/>
      <c r="K71" s="67"/>
      <c r="L71" s="67"/>
      <c r="M71" s="67"/>
      <c r="N71" s="67"/>
      <c r="O71" s="67"/>
      <c r="P71" s="67"/>
      <c r="Q71" s="67"/>
      <c r="R71" s="69"/>
      <c r="S71" s="169" t="s">
        <v>2160</v>
      </c>
      <c r="T71" s="167">
        <v>3.75</v>
      </c>
      <c r="U71" s="167">
        <v>5</v>
      </c>
      <c r="V71" s="167">
        <v>3.75</v>
      </c>
      <c r="W71" s="167">
        <v>3.75</v>
      </c>
      <c r="X71" s="167">
        <v>3.75</v>
      </c>
      <c r="Y71" s="167">
        <v>2.5</v>
      </c>
      <c r="Z71" s="167">
        <v>2.5</v>
      </c>
      <c r="AA71" s="167">
        <v>3.4375</v>
      </c>
      <c r="AB71" s="168"/>
      <c r="AC71" s="67"/>
      <c r="AD71" s="67"/>
      <c r="AE71" s="67"/>
      <c r="AF71" s="67"/>
      <c r="AG71" s="67"/>
      <c r="AH71" s="67"/>
      <c r="AI71" s="67"/>
      <c r="AJ71" s="67"/>
      <c r="AK71" s="67"/>
      <c r="AL71" s="67"/>
      <c r="AM71" s="67"/>
      <c r="AN71" s="67"/>
      <c r="AO71" s="67"/>
      <c r="AP71" s="67"/>
      <c r="AQ71" s="67"/>
      <c r="AR71" s="69"/>
    </row>
    <row r="72" spans="2:44 16384:16384">
      <c r="B72" s="277"/>
      <c r="C72" s="278"/>
      <c r="D72" s="278"/>
      <c r="E72" s="278"/>
      <c r="F72" s="278"/>
      <c r="G72" s="278"/>
      <c r="H72" s="278"/>
      <c r="I72" s="278"/>
      <c r="J72" s="67"/>
      <c r="K72" s="67"/>
      <c r="L72" s="67"/>
      <c r="M72" s="67"/>
      <c r="N72" s="67"/>
      <c r="O72" s="67"/>
      <c r="P72" s="67"/>
      <c r="Q72" s="67"/>
      <c r="R72" s="69"/>
      <c r="S72"/>
      <c r="T72"/>
      <c r="U72"/>
      <c r="V72"/>
      <c r="W72"/>
      <c r="X72"/>
      <c r="Y72"/>
      <c r="Z72"/>
      <c r="AA72"/>
      <c r="AB72" s="168"/>
      <c r="AC72" s="67"/>
      <c r="AD72" s="67"/>
      <c r="AE72" s="67"/>
      <c r="AF72" s="67"/>
      <c r="AG72" s="67"/>
      <c r="AH72" s="67"/>
      <c r="AI72" s="67"/>
      <c r="AJ72" s="67"/>
      <c r="AK72" s="67"/>
      <c r="AL72" s="67"/>
      <c r="AM72" s="67"/>
      <c r="AN72" s="67"/>
      <c r="AO72" s="67"/>
      <c r="AP72" s="67"/>
      <c r="AQ72" s="67"/>
      <c r="AR72" s="69"/>
    </row>
    <row r="73" spans="2:44 16384:16384" ht="15" thickBot="1">
      <c r="B73" s="277"/>
      <c r="C73" s="278"/>
      <c r="D73" s="278"/>
      <c r="E73" s="278"/>
      <c r="F73" s="278"/>
      <c r="G73" s="278"/>
      <c r="H73" s="278"/>
      <c r="I73" s="278"/>
      <c r="J73" s="67"/>
      <c r="K73" s="67"/>
      <c r="L73" s="67"/>
      <c r="M73" s="67"/>
      <c r="N73" s="67"/>
      <c r="O73" s="67"/>
      <c r="P73" s="67"/>
      <c r="Q73" s="67"/>
      <c r="R73" s="69"/>
      <c r="S73"/>
      <c r="T73"/>
      <c r="U73"/>
      <c r="V73"/>
      <c r="W73"/>
      <c r="X73"/>
      <c r="Y73"/>
      <c r="Z73"/>
      <c r="AA73"/>
      <c r="AB73" s="168"/>
      <c r="AC73" s="67"/>
      <c r="AD73" s="67"/>
      <c r="AE73" s="67"/>
      <c r="AF73" s="67"/>
      <c r="AG73" s="67"/>
      <c r="AH73" s="67"/>
      <c r="AI73" s="67"/>
      <c r="AJ73" s="67"/>
      <c r="AK73" s="67"/>
      <c r="AL73" s="67"/>
      <c r="AM73" s="67"/>
      <c r="AN73" s="67"/>
      <c r="AO73" s="67"/>
      <c r="AP73" s="67"/>
      <c r="AQ73" s="67"/>
      <c r="AR73" s="69"/>
    </row>
    <row r="74" spans="2:44 16384:16384" ht="15" thickBot="1">
      <c r="B74" s="277"/>
      <c r="C74" s="278"/>
      <c r="D74" s="278"/>
      <c r="E74" s="278"/>
      <c r="F74" s="278"/>
      <c r="G74" s="278"/>
      <c r="H74" s="278"/>
      <c r="I74" s="278"/>
      <c r="J74" s="67"/>
      <c r="K74" s="67"/>
      <c r="L74" s="67"/>
      <c r="M74" s="67"/>
      <c r="N74" s="67"/>
      <c r="O74" s="67"/>
      <c r="P74" s="67"/>
      <c r="Q74" s="67"/>
      <c r="R74" s="69"/>
      <c r="S74"/>
      <c r="T74"/>
      <c r="U74"/>
      <c r="V74"/>
      <c r="W74"/>
      <c r="X74"/>
      <c r="Y74"/>
      <c r="Z74"/>
      <c r="AA74"/>
      <c r="AB74" s="168"/>
      <c r="AC74" s="67"/>
      <c r="AD74" s="67"/>
      <c r="AE74" s="67"/>
      <c r="AF74" s="67"/>
      <c r="AG74" s="67"/>
      <c r="AH74" s="67"/>
      <c r="AI74" s="67"/>
      <c r="AJ74" s="67"/>
      <c r="AK74" s="67"/>
      <c r="AL74" s="67"/>
      <c r="AM74" s="67"/>
      <c r="AN74" s="67"/>
      <c r="AO74" s="67"/>
      <c r="AP74" s="67"/>
      <c r="AQ74" s="67"/>
      <c r="AR74" s="69"/>
    </row>
    <row r="75" spans="2:44 16384:16384" ht="15" thickBot="1">
      <c r="B75" s="277"/>
      <c r="C75" s="278"/>
      <c r="D75" s="278"/>
      <c r="E75" s="278"/>
      <c r="F75" s="278"/>
      <c r="G75" s="278"/>
      <c r="H75" s="278"/>
      <c r="I75" s="278"/>
      <c r="J75" s="67"/>
      <c r="K75" s="67"/>
      <c r="L75" s="67"/>
      <c r="M75" s="67"/>
      <c r="N75" s="67"/>
      <c r="O75" s="67"/>
      <c r="P75" s="67"/>
      <c r="Q75" s="67"/>
      <c r="R75" s="69"/>
      <c r="S75"/>
      <c r="T75"/>
      <c r="U75"/>
      <c r="V75"/>
      <c r="W75"/>
      <c r="X75"/>
      <c r="Y75"/>
      <c r="Z75"/>
      <c r="AA75" s="168"/>
      <c r="AB75" s="168"/>
      <c r="AC75" s="67"/>
      <c r="AD75" s="67"/>
      <c r="AE75" s="67"/>
      <c r="AF75" s="67"/>
      <c r="AG75" s="67"/>
      <c r="AH75" s="67"/>
      <c r="AI75" s="67"/>
      <c r="AJ75" s="67"/>
      <c r="AK75" s="67"/>
      <c r="AL75" s="67"/>
      <c r="AM75" s="67"/>
      <c r="AN75" s="67"/>
      <c r="AO75" s="67"/>
      <c r="AP75" s="67"/>
      <c r="AQ75" s="67"/>
      <c r="AR75" s="69"/>
    </row>
    <row r="76" spans="2:44 16384:16384">
      <c r="B76" s="277"/>
      <c r="C76" s="278"/>
      <c r="D76" s="278"/>
      <c r="E76" s="278"/>
      <c r="F76" s="278"/>
      <c r="G76" s="278"/>
      <c r="H76" s="278"/>
      <c r="I76" s="278"/>
      <c r="J76" s="67"/>
      <c r="K76" s="67"/>
      <c r="L76" s="67"/>
      <c r="M76" s="67"/>
      <c r="N76" s="67"/>
      <c r="O76" s="67"/>
      <c r="P76" s="67"/>
      <c r="Q76" s="67"/>
      <c r="R76" s="69"/>
      <c r="S76"/>
      <c r="T76"/>
      <c r="U76"/>
      <c r="V76"/>
      <c r="W76"/>
      <c r="X76"/>
      <c r="Y76"/>
      <c r="Z76"/>
      <c r="AA76" s="67"/>
      <c r="AB76" s="67"/>
      <c r="AC76" s="67"/>
      <c r="AD76" s="67"/>
      <c r="AE76" s="67"/>
      <c r="AF76" s="67"/>
      <c r="AG76" s="67"/>
      <c r="AH76" s="67"/>
      <c r="AI76" s="67"/>
      <c r="AJ76" s="67"/>
      <c r="AK76" s="67"/>
      <c r="AL76" s="67"/>
      <c r="AM76" s="67"/>
      <c r="AN76" s="67"/>
      <c r="AO76" s="67"/>
      <c r="AP76" s="67"/>
      <c r="AQ76" s="67"/>
      <c r="AR76" s="69"/>
    </row>
    <row r="77" spans="2:44 16384:16384" ht="15" thickBot="1">
      <c r="B77" s="279"/>
      <c r="C77" s="280"/>
      <c r="D77" s="280"/>
      <c r="E77" s="280"/>
      <c r="F77" s="280"/>
      <c r="G77" s="280"/>
      <c r="H77" s="280"/>
      <c r="I77" s="280"/>
      <c r="J77" s="99"/>
      <c r="K77" s="99"/>
      <c r="L77" s="99"/>
      <c r="M77" s="99"/>
      <c r="N77" s="99"/>
      <c r="O77" s="99"/>
      <c r="P77" s="99"/>
      <c r="Q77" s="99"/>
      <c r="R77" s="100"/>
      <c r="S77" s="186"/>
      <c r="T77" s="187"/>
      <c r="U77" s="187"/>
      <c r="V77" s="187"/>
      <c r="W77" s="187"/>
      <c r="X77" s="187"/>
      <c r="Y77" s="187"/>
      <c r="Z77" s="187"/>
      <c r="AA77" s="99"/>
      <c r="AB77" s="99"/>
      <c r="AC77" s="99"/>
      <c r="AD77" s="99"/>
      <c r="AE77" s="99"/>
      <c r="AF77" s="99"/>
      <c r="AG77" s="99"/>
      <c r="AH77" s="99"/>
      <c r="AI77" s="99"/>
      <c r="AJ77" s="99"/>
      <c r="AK77" s="99"/>
      <c r="AL77" s="99"/>
      <c r="AM77" s="99"/>
      <c r="AN77" s="99"/>
      <c r="AO77" s="99"/>
      <c r="AP77" s="99"/>
      <c r="AQ77" s="99"/>
      <c r="AR77" s="100"/>
    </row>
    <row r="78" spans="2:44 16384:16384" ht="15" thickBot="1">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row>
    <row r="79" spans="2:44 16384:16384" ht="45.75" customHeight="1" thickBot="1">
      <c r="B79" s="247" t="s">
        <v>3699</v>
      </c>
      <c r="C79" s="249"/>
      <c r="D79" s="249"/>
      <c r="E79" s="249"/>
      <c r="F79" s="249"/>
      <c r="G79" s="249"/>
      <c r="H79" s="249"/>
      <c r="I79" s="249"/>
      <c r="J79" s="249"/>
      <c r="K79" s="249"/>
      <c r="L79" s="249"/>
      <c r="M79" s="249"/>
      <c r="N79" s="249"/>
      <c r="O79" s="250"/>
      <c r="Q79" s="247" t="s">
        <v>3682</v>
      </c>
      <c r="R79" s="249"/>
      <c r="S79" s="249"/>
      <c r="T79" s="249"/>
      <c r="U79" s="249"/>
      <c r="V79" s="249"/>
      <c r="W79" s="249"/>
      <c r="X79" s="249"/>
      <c r="Y79" s="249"/>
      <c r="Z79" s="249"/>
      <c r="AA79" s="249"/>
      <c r="AB79" s="249"/>
      <c r="AC79" s="249"/>
      <c r="AD79" s="249"/>
      <c r="AE79" s="249"/>
      <c r="AF79" s="249"/>
      <c r="AG79" s="249"/>
      <c r="AH79" s="249"/>
      <c r="AI79" s="249"/>
      <c r="AJ79" s="249"/>
      <c r="AK79" s="249"/>
      <c r="AL79" s="249"/>
      <c r="AM79" s="250"/>
      <c r="AN79" s="166"/>
      <c r="AO79" s="67"/>
      <c r="XFD79" s="67"/>
    </row>
    <row r="80" spans="2:44 16384:16384" ht="18.75" thickBot="1">
      <c r="B80" s="68"/>
      <c r="C80" s="67"/>
      <c r="D80" s="67"/>
      <c r="E80" s="67"/>
      <c r="F80" s="67"/>
      <c r="G80" s="67"/>
      <c r="H80" s="67"/>
      <c r="I80" s="67"/>
      <c r="J80" s="67"/>
      <c r="K80" s="67"/>
      <c r="L80" s="67"/>
      <c r="M80" s="67"/>
      <c r="N80" s="67"/>
      <c r="O80" s="69"/>
      <c r="Q80" s="68"/>
      <c r="R80" s="67"/>
      <c r="S80" s="67"/>
      <c r="T80" s="67"/>
      <c r="U80" s="67"/>
      <c r="V80" s="165"/>
      <c r="W80" s="165"/>
      <c r="X80" s="165"/>
      <c r="Y80" s="165"/>
      <c r="Z80" s="165"/>
      <c r="AA80" s="165"/>
      <c r="AB80" s="165"/>
      <c r="AC80" s="165"/>
      <c r="AD80" s="165"/>
      <c r="AE80" s="165"/>
      <c r="AF80" s="165"/>
      <c r="AG80" s="165"/>
      <c r="AH80" s="87"/>
      <c r="AI80" s="67"/>
      <c r="AJ80" s="67"/>
      <c r="AK80" s="67"/>
      <c r="AL80" s="67"/>
      <c r="AM80" s="164"/>
      <c r="AN80" s="67"/>
      <c r="AO80" s="67"/>
    </row>
    <row r="81" spans="2:39" ht="15.75" thickBot="1">
      <c r="B81" s="281"/>
      <c r="C81" s="251" t="s">
        <v>3177</v>
      </c>
      <c r="D81" s="252"/>
      <c r="E81" s="252"/>
      <c r="F81" s="252"/>
      <c r="G81" s="253"/>
      <c r="H81" s="73"/>
      <c r="I81" s="73"/>
      <c r="J81" s="73"/>
      <c r="K81" s="73"/>
      <c r="L81" s="73"/>
      <c r="M81" s="73"/>
      <c r="N81" s="73"/>
      <c r="O81" s="74"/>
      <c r="Q81" s="76"/>
      <c r="R81" s="75"/>
      <c r="S81" s="75"/>
      <c r="T81" s="75"/>
      <c r="U81" s="75"/>
      <c r="V81" s="67"/>
      <c r="W81" s="67"/>
      <c r="X81" s="67"/>
      <c r="Y81" s="67"/>
      <c r="Z81" s="67"/>
      <c r="AA81" s="67"/>
      <c r="AB81" s="67"/>
      <c r="AC81" s="67"/>
      <c r="AD81" s="67"/>
      <c r="AE81" s="67"/>
      <c r="AF81" s="67"/>
      <c r="AG81" s="67"/>
      <c r="AH81" s="75"/>
      <c r="AI81" s="75"/>
      <c r="AJ81" s="75"/>
      <c r="AK81" s="75"/>
      <c r="AL81" s="75"/>
      <c r="AM81" s="77"/>
    </row>
    <row r="82" spans="2:39" ht="55.5" customHeight="1" thickBot="1">
      <c r="B82" s="281"/>
      <c r="C82" s="107" t="s">
        <v>148</v>
      </c>
      <c r="D82" s="107" t="s">
        <v>74</v>
      </c>
      <c r="E82" s="107" t="s">
        <v>135</v>
      </c>
      <c r="F82" s="107" t="s">
        <v>127</v>
      </c>
      <c r="G82" s="107" t="s">
        <v>156</v>
      </c>
      <c r="H82" s="73"/>
      <c r="I82" s="73"/>
      <c r="J82" s="73"/>
      <c r="K82" s="73"/>
      <c r="L82" s="73"/>
      <c r="M82" s="73"/>
      <c r="N82" s="73"/>
      <c r="O82" s="74"/>
      <c r="Q82" s="76"/>
      <c r="R82" s="75"/>
      <c r="S82" s="75"/>
      <c r="T82" s="75"/>
      <c r="U82" s="75"/>
      <c r="V82" s="75"/>
      <c r="W82" s="75"/>
      <c r="X82" s="75"/>
      <c r="Y82" s="75"/>
      <c r="Z82" s="75"/>
      <c r="AA82" s="75"/>
      <c r="AB82" s="75"/>
      <c r="AC82" s="75"/>
      <c r="AD82" s="75"/>
      <c r="AE82" s="75"/>
      <c r="AF82" s="75"/>
      <c r="AG82" s="75"/>
      <c r="AH82" s="75"/>
      <c r="AI82" s="75"/>
      <c r="AJ82" s="75"/>
      <c r="AK82" s="75"/>
      <c r="AL82" s="75"/>
      <c r="AM82" s="77"/>
    </row>
    <row r="83" spans="2:39" ht="15.75" thickBot="1">
      <c r="B83" s="281"/>
      <c r="C83" s="125">
        <f>Calc!C21/(Calc!$I$21-Calc!$H$21)</f>
        <v>0.24597495527728086</v>
      </c>
      <c r="D83" s="125">
        <f>Calc!D21/(Calc!$I$21-Calc!$H$21)</f>
        <v>0.28354203935599287</v>
      </c>
      <c r="E83" s="125">
        <f>Calc!E21/(Calc!$I$21-Calc!$H$21)</f>
        <v>0.40608228980322003</v>
      </c>
      <c r="F83" s="125">
        <f>Calc!F21/(Calc!$I$21-Calc!$H$21)</f>
        <v>4.6511627906976744E-2</v>
      </c>
      <c r="G83" s="125">
        <f>Calc!G21/(Calc!$I$21-Calc!$H$21)</f>
        <v>1.7889087656529516E-2</v>
      </c>
      <c r="H83" s="73"/>
      <c r="I83" s="73"/>
      <c r="J83" s="73"/>
      <c r="K83" s="73"/>
      <c r="L83" s="73"/>
      <c r="M83" s="73"/>
      <c r="N83" s="73"/>
      <c r="O83" s="74"/>
      <c r="Q83" s="76"/>
      <c r="R83" s="75"/>
      <c r="S83" s="75"/>
      <c r="T83" s="75"/>
      <c r="U83" s="75"/>
      <c r="V83" s="75"/>
      <c r="W83" s="75"/>
      <c r="X83" s="75"/>
      <c r="Y83" s="75"/>
      <c r="Z83" s="75"/>
      <c r="AA83" s="75"/>
      <c r="AB83" s="75"/>
      <c r="AC83" s="75"/>
      <c r="AD83" s="75"/>
      <c r="AE83" s="75"/>
      <c r="AF83" s="75"/>
      <c r="AG83" s="75"/>
      <c r="AH83" s="75"/>
      <c r="AI83" s="75"/>
      <c r="AJ83" s="75"/>
      <c r="AK83" s="75"/>
      <c r="AL83" s="75"/>
      <c r="AM83" s="77"/>
    </row>
    <row r="84" spans="2:39" ht="15">
      <c r="B84" s="101"/>
      <c r="C84" s="73"/>
      <c r="D84" s="73"/>
      <c r="E84" s="73"/>
      <c r="F84" s="73"/>
      <c r="G84" s="73"/>
      <c r="H84" s="73"/>
      <c r="I84" s="73"/>
      <c r="J84" s="73"/>
      <c r="K84" s="73"/>
      <c r="L84" s="73"/>
      <c r="M84" s="73"/>
      <c r="N84" s="73"/>
      <c r="O84" s="74"/>
      <c r="Q84" s="76"/>
      <c r="R84" s="75"/>
      <c r="S84" s="75"/>
      <c r="T84" s="75"/>
      <c r="U84" s="75"/>
      <c r="V84" s="75"/>
      <c r="W84" s="75"/>
      <c r="X84" s="75"/>
      <c r="Y84" s="75"/>
      <c r="Z84" s="75"/>
      <c r="AA84" s="75"/>
      <c r="AB84" s="75"/>
      <c r="AC84" s="75"/>
      <c r="AD84" s="75"/>
      <c r="AE84" s="75"/>
      <c r="AF84" s="75"/>
      <c r="AG84" s="75"/>
      <c r="AH84" s="75"/>
      <c r="AI84" s="75"/>
      <c r="AJ84" s="75"/>
      <c r="AK84" s="75"/>
      <c r="AL84" s="75"/>
      <c r="AM84" s="77"/>
    </row>
    <row r="85" spans="2:39" ht="15">
      <c r="B85" s="101"/>
      <c r="C85" s="73"/>
      <c r="D85" s="73"/>
      <c r="E85" s="73"/>
      <c r="F85" s="73"/>
      <c r="G85" s="73"/>
      <c r="H85" s="73"/>
      <c r="I85" s="73"/>
      <c r="J85" s="73"/>
      <c r="K85" s="73"/>
      <c r="L85" s="73"/>
      <c r="M85" s="73"/>
      <c r="N85" s="73"/>
      <c r="O85" s="74"/>
      <c r="Q85" s="76"/>
      <c r="R85" s="75"/>
      <c r="S85" s="75"/>
      <c r="T85" s="75"/>
      <c r="U85" s="75"/>
      <c r="V85" s="75"/>
      <c r="W85" s="75"/>
      <c r="X85" s="75"/>
      <c r="Y85" s="75"/>
      <c r="Z85" s="75"/>
      <c r="AA85" s="75"/>
      <c r="AB85" s="75"/>
      <c r="AC85" s="75"/>
      <c r="AD85" s="75"/>
      <c r="AE85" s="75"/>
      <c r="AF85" s="75"/>
      <c r="AG85" s="75"/>
      <c r="AH85" s="75"/>
      <c r="AI85" s="75"/>
      <c r="AJ85" s="75"/>
      <c r="AK85" s="75"/>
      <c r="AL85" s="75"/>
      <c r="AM85" s="77"/>
    </row>
    <row r="86" spans="2:39" ht="15">
      <c r="B86" s="101"/>
      <c r="C86" s="73"/>
      <c r="D86" s="73"/>
      <c r="E86" s="73"/>
      <c r="F86" s="73"/>
      <c r="G86" s="73"/>
      <c r="H86" s="73"/>
      <c r="I86" s="73"/>
      <c r="J86" s="73"/>
      <c r="K86" s="73"/>
      <c r="L86" s="73"/>
      <c r="M86" s="73"/>
      <c r="N86" s="73"/>
      <c r="O86" s="74"/>
      <c r="Q86" s="76"/>
      <c r="R86" s="75"/>
      <c r="S86" s="75"/>
      <c r="T86" s="75"/>
      <c r="U86" s="75"/>
      <c r="V86" s="75"/>
      <c r="W86" s="75"/>
      <c r="X86" s="75"/>
      <c r="Y86" s="75"/>
      <c r="Z86" s="75"/>
      <c r="AA86" s="75"/>
      <c r="AB86" s="75"/>
      <c r="AC86" s="75"/>
      <c r="AD86" s="75"/>
      <c r="AE86" s="75"/>
      <c r="AF86" s="75"/>
      <c r="AG86" s="75"/>
      <c r="AH86" s="75"/>
      <c r="AI86" s="75"/>
      <c r="AJ86" s="75"/>
      <c r="AK86" s="75"/>
      <c r="AL86" s="75"/>
      <c r="AM86" s="77"/>
    </row>
    <row r="87" spans="2:39" ht="15">
      <c r="B87" s="101"/>
      <c r="C87" s="73"/>
      <c r="D87" s="73"/>
      <c r="E87" s="73"/>
      <c r="F87" s="73"/>
      <c r="G87" s="73"/>
      <c r="H87" s="73"/>
      <c r="I87" s="73"/>
      <c r="J87" s="73"/>
      <c r="K87" s="73"/>
      <c r="L87" s="73"/>
      <c r="M87" s="73"/>
      <c r="N87" s="73"/>
      <c r="O87" s="74"/>
      <c r="Q87" s="76"/>
      <c r="R87" s="75"/>
      <c r="S87" s="75"/>
      <c r="T87" s="75"/>
      <c r="U87" s="75"/>
      <c r="V87" s="75"/>
      <c r="W87" s="75"/>
      <c r="X87" s="75"/>
      <c r="Y87" s="75"/>
      <c r="Z87" s="75"/>
      <c r="AA87" s="75"/>
      <c r="AB87" s="75"/>
      <c r="AC87" s="75"/>
      <c r="AD87" s="75"/>
      <c r="AE87" s="75"/>
      <c r="AF87" s="75"/>
      <c r="AG87" s="75"/>
      <c r="AH87" s="75"/>
      <c r="AI87" s="75"/>
      <c r="AJ87" s="75"/>
      <c r="AK87" s="75"/>
      <c r="AL87" s="75"/>
      <c r="AM87" s="77"/>
    </row>
    <row r="88" spans="2:39">
      <c r="B88" s="101"/>
      <c r="C88" s="73"/>
      <c r="D88" s="73"/>
      <c r="E88" s="73"/>
      <c r="F88" s="73"/>
      <c r="G88" s="73"/>
      <c r="H88" s="73"/>
      <c r="I88" s="73"/>
      <c r="J88" s="73"/>
      <c r="K88" s="73"/>
      <c r="L88" s="73"/>
      <c r="M88" s="73"/>
      <c r="N88" s="73"/>
      <c r="O88" s="74"/>
      <c r="Q88" s="84"/>
      <c r="R88" s="71"/>
      <c r="S88" s="71"/>
      <c r="T88" s="71"/>
      <c r="U88" s="71"/>
      <c r="V88" s="71"/>
      <c r="W88" s="71"/>
      <c r="X88" s="71"/>
      <c r="Y88" s="71"/>
      <c r="Z88" s="71"/>
      <c r="AA88" s="71"/>
      <c r="AB88" s="71"/>
      <c r="AC88" s="71"/>
      <c r="AD88" s="71"/>
      <c r="AE88" s="71"/>
      <c r="AF88" s="71"/>
      <c r="AG88" s="71"/>
      <c r="AH88" s="71"/>
      <c r="AI88" s="71"/>
      <c r="AJ88" s="71"/>
      <c r="AK88" s="71"/>
      <c r="AL88" s="71"/>
      <c r="AM88" s="85"/>
    </row>
    <row r="89" spans="2:39">
      <c r="B89" s="101"/>
      <c r="C89" s="73"/>
      <c r="D89" s="73"/>
      <c r="E89" s="73"/>
      <c r="F89" s="73"/>
      <c r="G89" s="73"/>
      <c r="H89" s="73"/>
      <c r="I89" s="73"/>
      <c r="J89" s="73"/>
      <c r="K89" s="73"/>
      <c r="L89" s="73"/>
      <c r="M89" s="73"/>
      <c r="N89" s="73"/>
      <c r="O89" s="74"/>
      <c r="Q89" s="68"/>
      <c r="R89" s="67"/>
      <c r="S89" s="67"/>
      <c r="T89" s="67"/>
      <c r="U89" s="67"/>
      <c r="V89" s="67"/>
      <c r="W89" s="67"/>
      <c r="X89" s="67"/>
      <c r="Y89" s="67"/>
      <c r="Z89" s="67"/>
      <c r="AA89" s="67"/>
      <c r="AB89" s="67"/>
      <c r="AC89" s="67"/>
      <c r="AD89" s="67"/>
      <c r="AE89" s="67"/>
      <c r="AF89" s="67"/>
      <c r="AG89" s="67"/>
      <c r="AH89" s="67"/>
      <c r="AI89" s="67"/>
      <c r="AJ89" s="67"/>
      <c r="AK89" s="67"/>
      <c r="AL89" s="67"/>
      <c r="AM89" s="69"/>
    </row>
    <row r="90" spans="2:39">
      <c r="B90" s="101"/>
      <c r="C90" s="73"/>
      <c r="D90" s="73"/>
      <c r="E90" s="73"/>
      <c r="F90" s="73"/>
      <c r="G90" s="73"/>
      <c r="H90" s="73"/>
      <c r="I90" s="73"/>
      <c r="J90" s="73"/>
      <c r="K90" s="73"/>
      <c r="L90" s="73"/>
      <c r="M90" s="73"/>
      <c r="N90" s="73"/>
      <c r="O90" s="74"/>
      <c r="Q90" s="68"/>
      <c r="R90" s="67"/>
      <c r="S90" s="67"/>
      <c r="T90" s="67"/>
      <c r="U90" s="67"/>
      <c r="V90" s="67"/>
      <c r="W90" s="67"/>
      <c r="X90" s="67"/>
      <c r="Y90" s="67"/>
      <c r="Z90" s="67"/>
      <c r="AA90" s="67"/>
      <c r="AB90" s="67"/>
      <c r="AC90" s="67"/>
      <c r="AD90" s="67"/>
      <c r="AE90" s="67"/>
      <c r="AF90" s="67"/>
      <c r="AG90" s="67"/>
      <c r="AH90" s="67"/>
      <c r="AI90" s="67"/>
      <c r="AJ90" s="67"/>
      <c r="AK90" s="67"/>
      <c r="AL90" s="67"/>
      <c r="AM90" s="69"/>
    </row>
    <row r="91" spans="2:39">
      <c r="B91" s="101"/>
      <c r="C91" s="73"/>
      <c r="D91" s="73"/>
      <c r="E91" s="73"/>
      <c r="F91" s="73"/>
      <c r="G91" s="73"/>
      <c r="H91" s="73"/>
      <c r="I91" s="73"/>
      <c r="J91" s="73"/>
      <c r="K91" s="73"/>
      <c r="L91" s="73"/>
      <c r="M91" s="73"/>
      <c r="N91" s="73"/>
      <c r="O91" s="74"/>
      <c r="Q91" s="68"/>
      <c r="R91" s="67"/>
      <c r="S91" s="67"/>
      <c r="T91" s="67"/>
      <c r="U91" s="67"/>
      <c r="V91" s="67"/>
      <c r="W91" s="67"/>
      <c r="X91" s="67"/>
      <c r="Y91" s="67"/>
      <c r="Z91" s="67"/>
      <c r="AA91" s="67"/>
      <c r="AB91" s="67"/>
      <c r="AC91" s="67"/>
      <c r="AD91" s="67"/>
      <c r="AE91" s="67"/>
      <c r="AF91" s="67"/>
      <c r="AG91" s="67"/>
      <c r="AH91" s="67"/>
      <c r="AI91" s="67"/>
      <c r="AJ91" s="67"/>
      <c r="AK91" s="67"/>
      <c r="AL91" s="67"/>
      <c r="AM91" s="69"/>
    </row>
    <row r="92" spans="2:39">
      <c r="B92" s="101"/>
      <c r="C92" s="73"/>
      <c r="D92" s="73"/>
      <c r="E92" s="73"/>
      <c r="F92" s="73"/>
      <c r="G92" s="73"/>
      <c r="H92" s="73"/>
      <c r="I92" s="73"/>
      <c r="J92" s="73"/>
      <c r="K92" s="73"/>
      <c r="L92" s="73"/>
      <c r="M92" s="73"/>
      <c r="N92" s="73"/>
      <c r="O92" s="74"/>
      <c r="Q92" s="91"/>
      <c r="R92" s="90"/>
      <c r="S92" s="90"/>
      <c r="T92" s="90"/>
      <c r="U92" s="90"/>
      <c r="V92" s="90"/>
      <c r="W92" s="90"/>
      <c r="X92" s="90"/>
      <c r="Y92" s="90"/>
      <c r="Z92" s="90"/>
      <c r="AA92" s="90"/>
      <c r="AB92" s="90"/>
      <c r="AC92" s="90"/>
      <c r="AD92" s="90"/>
      <c r="AE92" s="90"/>
      <c r="AF92" s="90"/>
      <c r="AG92" s="90"/>
      <c r="AH92" s="90"/>
      <c r="AI92" s="90"/>
      <c r="AJ92" s="90"/>
      <c r="AK92" s="90"/>
      <c r="AL92" s="90"/>
      <c r="AM92" s="92"/>
    </row>
    <row r="93" spans="2:39">
      <c r="B93" s="101"/>
      <c r="C93" s="73"/>
      <c r="D93" s="73"/>
      <c r="E93" s="73"/>
      <c r="F93" s="73"/>
      <c r="G93" s="73"/>
      <c r="H93" s="73"/>
      <c r="I93" s="73"/>
      <c r="J93" s="73"/>
      <c r="K93" s="73"/>
      <c r="L93" s="73"/>
      <c r="M93" s="73"/>
      <c r="N93" s="73"/>
      <c r="O93" s="74"/>
      <c r="Q93" s="68"/>
      <c r="R93" s="67"/>
      <c r="S93" s="67"/>
      <c r="T93" s="67"/>
      <c r="U93" s="67"/>
      <c r="V93" s="67"/>
      <c r="W93" s="67"/>
      <c r="X93" s="67"/>
      <c r="Y93" s="67"/>
      <c r="Z93" s="67"/>
      <c r="AA93" s="67"/>
      <c r="AB93" s="67"/>
      <c r="AC93" s="67"/>
      <c r="AD93" s="67"/>
      <c r="AE93" s="67"/>
      <c r="AF93" s="67"/>
      <c r="AG93" s="67"/>
      <c r="AH93" s="67"/>
      <c r="AI93" s="67"/>
      <c r="AJ93" s="67"/>
      <c r="AK93" s="67"/>
      <c r="AL93" s="67"/>
      <c r="AM93" s="69"/>
    </row>
    <row r="94" spans="2:39">
      <c r="B94" s="101"/>
      <c r="C94" s="73"/>
      <c r="D94" s="73"/>
      <c r="E94" s="73"/>
      <c r="F94" s="73"/>
      <c r="G94" s="73"/>
      <c r="H94" s="73"/>
      <c r="I94" s="73"/>
      <c r="J94" s="73"/>
      <c r="K94" s="73"/>
      <c r="L94" s="73"/>
      <c r="M94" s="73"/>
      <c r="N94" s="73"/>
      <c r="O94" s="74"/>
      <c r="Q94" s="68"/>
      <c r="R94" s="67"/>
      <c r="S94" s="67"/>
      <c r="T94" s="67"/>
      <c r="U94" s="67"/>
      <c r="V94" s="67"/>
      <c r="W94" s="67"/>
      <c r="X94" s="67"/>
      <c r="Y94" s="67"/>
      <c r="Z94" s="67"/>
      <c r="AA94" s="67"/>
      <c r="AB94" s="67"/>
      <c r="AC94" s="67"/>
      <c r="AD94" s="67"/>
      <c r="AE94" s="67"/>
      <c r="AF94" s="67"/>
      <c r="AG94" s="67"/>
      <c r="AH94" s="67"/>
      <c r="AI94" s="67"/>
      <c r="AJ94" s="67"/>
      <c r="AK94" s="67"/>
      <c r="AL94" s="67"/>
      <c r="AM94" s="69"/>
    </row>
    <row r="95" spans="2:39">
      <c r="B95" s="101"/>
      <c r="C95" s="73"/>
      <c r="D95" s="73"/>
      <c r="E95" s="73"/>
      <c r="F95" s="73"/>
      <c r="G95" s="73"/>
      <c r="H95" s="73"/>
      <c r="I95" s="73"/>
      <c r="J95" s="73"/>
      <c r="K95" s="73"/>
      <c r="L95" s="73"/>
      <c r="M95" s="73"/>
      <c r="N95" s="73"/>
      <c r="O95" s="74"/>
      <c r="Q95" s="68"/>
      <c r="R95" s="67"/>
      <c r="S95" s="67"/>
      <c r="T95" s="67"/>
      <c r="U95" s="67"/>
      <c r="V95" s="67"/>
      <c r="W95" s="67"/>
      <c r="X95" s="67"/>
      <c r="Y95" s="67"/>
      <c r="Z95" s="67"/>
      <c r="AA95" s="67"/>
      <c r="AB95" s="67"/>
      <c r="AC95" s="67"/>
      <c r="AD95" s="67"/>
      <c r="AE95" s="67"/>
      <c r="AF95" s="67"/>
      <c r="AG95" s="67"/>
      <c r="AH95" s="67"/>
      <c r="AI95" s="67"/>
      <c r="AJ95" s="67"/>
      <c r="AK95" s="67"/>
      <c r="AL95" s="67"/>
      <c r="AM95" s="69"/>
    </row>
    <row r="96" spans="2:39">
      <c r="B96" s="101"/>
      <c r="C96" s="73"/>
      <c r="D96" s="73"/>
      <c r="E96" s="73"/>
      <c r="F96" s="73"/>
      <c r="G96" s="73"/>
      <c r="H96" s="73"/>
      <c r="I96" s="73"/>
      <c r="J96" s="73"/>
      <c r="K96" s="73"/>
      <c r="L96" s="73"/>
      <c r="M96" s="73"/>
      <c r="N96" s="73"/>
      <c r="O96" s="74"/>
      <c r="Q96" s="68"/>
      <c r="R96" s="67"/>
      <c r="S96" s="67"/>
      <c r="T96" s="67"/>
      <c r="U96" s="67"/>
      <c r="V96" s="67"/>
      <c r="W96" s="67"/>
      <c r="X96" s="67"/>
      <c r="Y96" s="67"/>
      <c r="Z96" s="67"/>
      <c r="AA96" s="67"/>
      <c r="AB96" s="67"/>
      <c r="AC96" s="67"/>
      <c r="AD96" s="67"/>
      <c r="AE96" s="67"/>
      <c r="AF96" s="67"/>
      <c r="AG96" s="67"/>
      <c r="AH96" s="67"/>
      <c r="AI96" s="67"/>
      <c r="AJ96" s="67"/>
      <c r="AK96" s="67"/>
      <c r="AL96" s="67"/>
      <c r="AM96" s="69"/>
    </row>
    <row r="97" spans="2:39">
      <c r="B97" s="101"/>
      <c r="C97" s="73"/>
      <c r="D97" s="73"/>
      <c r="E97" s="73"/>
      <c r="F97" s="73"/>
      <c r="G97" s="73"/>
      <c r="H97" s="73"/>
      <c r="I97" s="73"/>
      <c r="J97" s="73"/>
      <c r="K97" s="73"/>
      <c r="L97" s="73"/>
      <c r="M97" s="73"/>
      <c r="N97" s="73"/>
      <c r="O97" s="74"/>
      <c r="Q97" s="68"/>
      <c r="R97" s="67"/>
      <c r="S97" s="67"/>
      <c r="T97" s="67"/>
      <c r="U97" s="67"/>
      <c r="V97" s="67"/>
      <c r="W97" s="67"/>
      <c r="X97" s="67"/>
      <c r="Y97" s="67"/>
      <c r="Z97" s="67"/>
      <c r="AA97" s="67"/>
      <c r="AB97" s="67"/>
      <c r="AC97" s="67"/>
      <c r="AD97" s="67"/>
      <c r="AE97" s="67"/>
      <c r="AF97" s="67"/>
      <c r="AG97" s="67"/>
      <c r="AH97" s="67"/>
      <c r="AI97" s="67"/>
      <c r="AJ97" s="67"/>
      <c r="AK97" s="67"/>
      <c r="AL97" s="67"/>
      <c r="AM97" s="69"/>
    </row>
    <row r="98" spans="2:39">
      <c r="B98" s="101"/>
      <c r="C98" s="73"/>
      <c r="D98" s="73"/>
      <c r="E98" s="73"/>
      <c r="F98" s="73"/>
      <c r="G98" s="73"/>
      <c r="H98" s="73"/>
      <c r="I98" s="73"/>
      <c r="J98" s="73"/>
      <c r="K98" s="73"/>
      <c r="L98" s="73"/>
      <c r="M98" s="73"/>
      <c r="N98" s="73"/>
      <c r="O98" s="74"/>
      <c r="Q98" s="68"/>
      <c r="R98" s="67"/>
      <c r="S98" s="67"/>
      <c r="T98" s="67"/>
      <c r="U98" s="67"/>
      <c r="V98" s="67"/>
      <c r="W98" s="67"/>
      <c r="X98" s="67"/>
      <c r="Y98" s="67"/>
      <c r="Z98" s="67"/>
      <c r="AA98" s="67"/>
      <c r="AB98" s="67"/>
      <c r="AC98" s="67"/>
      <c r="AD98" s="67"/>
      <c r="AE98" s="67"/>
      <c r="AF98" s="67"/>
      <c r="AG98" s="67"/>
      <c r="AH98" s="67"/>
      <c r="AI98" s="67"/>
      <c r="AJ98" s="67"/>
      <c r="AK98" s="67"/>
      <c r="AL98" s="67"/>
      <c r="AM98" s="69"/>
    </row>
    <row r="99" spans="2:39">
      <c r="B99" s="101"/>
      <c r="C99" s="73"/>
      <c r="D99" s="73"/>
      <c r="E99" s="73"/>
      <c r="F99" s="73"/>
      <c r="G99" s="73"/>
      <c r="H99" s="73"/>
      <c r="I99" s="73"/>
      <c r="J99" s="73"/>
      <c r="K99" s="73"/>
      <c r="L99" s="73"/>
      <c r="M99" s="73"/>
      <c r="N99" s="73"/>
      <c r="O99" s="74"/>
      <c r="Q99" s="68"/>
      <c r="R99" s="67"/>
      <c r="S99" s="67"/>
      <c r="T99" s="67"/>
      <c r="U99" s="67"/>
      <c r="V99" s="67"/>
      <c r="W99" s="67"/>
      <c r="X99" s="67"/>
      <c r="Y99" s="67"/>
      <c r="Z99" s="67"/>
      <c r="AA99" s="67"/>
      <c r="AB99" s="67"/>
      <c r="AC99" s="67"/>
      <c r="AD99" s="67"/>
      <c r="AE99" s="67"/>
      <c r="AF99" s="67"/>
      <c r="AG99" s="67"/>
      <c r="AH99" s="67"/>
      <c r="AI99" s="67"/>
      <c r="AJ99" s="67"/>
      <c r="AK99" s="67"/>
      <c r="AL99" s="67"/>
      <c r="AM99" s="69"/>
    </row>
    <row r="100" spans="2:39">
      <c r="B100" s="101"/>
      <c r="C100" s="73"/>
      <c r="D100" s="73"/>
      <c r="E100" s="73"/>
      <c r="F100" s="73"/>
      <c r="G100" s="73"/>
      <c r="H100" s="73"/>
      <c r="I100" s="73"/>
      <c r="J100" s="73"/>
      <c r="K100" s="73"/>
      <c r="L100" s="73"/>
      <c r="M100" s="73"/>
      <c r="N100" s="73"/>
      <c r="O100" s="74"/>
      <c r="Q100" s="68"/>
      <c r="R100" s="67"/>
      <c r="S100" s="67"/>
      <c r="T100" s="67"/>
      <c r="U100" s="67"/>
      <c r="V100" s="67"/>
      <c r="W100" s="67"/>
      <c r="X100" s="67"/>
      <c r="Y100" s="67"/>
      <c r="Z100" s="67"/>
      <c r="AA100" s="67"/>
      <c r="AB100" s="67"/>
      <c r="AC100" s="67"/>
      <c r="AD100" s="67"/>
      <c r="AE100" s="67"/>
      <c r="AF100" s="67"/>
      <c r="AG100" s="67"/>
      <c r="AH100" s="67"/>
      <c r="AI100" s="67"/>
      <c r="AJ100" s="67"/>
      <c r="AK100" s="67"/>
      <c r="AL100" s="67"/>
      <c r="AM100" s="69"/>
    </row>
    <row r="101" spans="2:39">
      <c r="B101" s="101"/>
      <c r="C101" s="73"/>
      <c r="D101" s="73"/>
      <c r="E101" s="73"/>
      <c r="F101" s="73"/>
      <c r="G101" s="73"/>
      <c r="H101" s="67"/>
      <c r="I101" s="67"/>
      <c r="J101" s="67"/>
      <c r="K101" s="67"/>
      <c r="L101" s="67"/>
      <c r="M101" s="67"/>
      <c r="N101" s="73"/>
      <c r="O101" s="74"/>
      <c r="Q101" s="68"/>
      <c r="R101" s="67"/>
      <c r="S101" s="67"/>
      <c r="T101" s="67"/>
      <c r="U101" s="67"/>
      <c r="V101" s="67"/>
      <c r="W101" s="67"/>
      <c r="X101" s="67"/>
      <c r="Y101" s="67"/>
      <c r="Z101" s="67"/>
      <c r="AA101" s="67"/>
      <c r="AB101" s="67"/>
      <c r="AC101" s="67"/>
      <c r="AD101" s="67"/>
      <c r="AE101" s="67"/>
      <c r="AF101" s="67"/>
      <c r="AG101" s="67"/>
      <c r="AH101" s="67"/>
      <c r="AI101" s="67"/>
      <c r="AJ101" s="67"/>
      <c r="AK101" s="67"/>
      <c r="AL101" s="67"/>
      <c r="AM101" s="69"/>
    </row>
    <row r="102" spans="2:39">
      <c r="B102" s="101"/>
      <c r="C102" s="73"/>
      <c r="D102" s="73"/>
      <c r="E102" s="73"/>
      <c r="F102" s="73"/>
      <c r="G102" s="73"/>
      <c r="H102" s="73"/>
      <c r="I102" s="73"/>
      <c r="J102" s="73"/>
      <c r="K102" s="73"/>
      <c r="L102" s="73"/>
      <c r="M102" s="73"/>
      <c r="N102" s="73"/>
      <c r="O102" s="74"/>
      <c r="Q102" s="68"/>
      <c r="R102" s="67"/>
      <c r="S102" s="67"/>
      <c r="T102" s="67"/>
      <c r="U102" s="67"/>
      <c r="V102" s="67"/>
      <c r="W102" s="67"/>
      <c r="X102" s="67"/>
      <c r="Y102" s="67"/>
      <c r="Z102" s="67"/>
      <c r="AA102" s="67"/>
      <c r="AB102" s="67"/>
      <c r="AC102" s="67"/>
      <c r="AD102" s="67"/>
      <c r="AE102" s="67"/>
      <c r="AF102" s="67"/>
      <c r="AG102" s="67"/>
      <c r="AH102" s="67"/>
      <c r="AI102" s="67"/>
      <c r="AJ102" s="67"/>
      <c r="AK102" s="67"/>
      <c r="AL102" s="67"/>
      <c r="AM102" s="69"/>
    </row>
    <row r="103" spans="2:39">
      <c r="B103" s="101"/>
      <c r="C103" s="73"/>
      <c r="D103" s="73"/>
      <c r="E103" s="73"/>
      <c r="F103" s="73"/>
      <c r="G103" s="73"/>
      <c r="H103" s="73"/>
      <c r="I103" s="73"/>
      <c r="J103" s="73"/>
      <c r="K103" s="73"/>
      <c r="L103" s="73"/>
      <c r="M103" s="73"/>
      <c r="N103" s="73"/>
      <c r="O103" s="74"/>
      <c r="Q103" s="68"/>
      <c r="R103" s="67"/>
      <c r="S103" s="67"/>
      <c r="T103" s="67"/>
      <c r="U103" s="67"/>
      <c r="V103" s="67"/>
      <c r="W103" s="67"/>
      <c r="X103" s="67"/>
      <c r="Y103" s="67"/>
      <c r="Z103" s="67"/>
      <c r="AA103" s="67"/>
      <c r="AB103" s="67"/>
      <c r="AC103" s="67"/>
      <c r="AD103" s="67"/>
      <c r="AE103" s="67"/>
      <c r="AF103" s="67"/>
      <c r="AG103" s="67"/>
      <c r="AH103" s="67"/>
      <c r="AI103" s="67"/>
      <c r="AJ103" s="67"/>
      <c r="AK103" s="67"/>
      <c r="AL103" s="67"/>
      <c r="AM103" s="69"/>
    </row>
    <row r="104" spans="2:39">
      <c r="B104" s="101"/>
      <c r="G104" s="73"/>
      <c r="H104" s="73"/>
      <c r="I104" s="73"/>
      <c r="J104" s="73"/>
      <c r="K104" s="73"/>
      <c r="L104" s="73"/>
      <c r="M104" s="73"/>
      <c r="N104" s="73"/>
      <c r="O104" s="74"/>
      <c r="Q104" s="68"/>
      <c r="R104" s="67"/>
      <c r="S104" s="67"/>
      <c r="T104" s="67"/>
      <c r="U104" s="67"/>
      <c r="V104" s="67"/>
      <c r="W104" s="67"/>
      <c r="X104" s="67"/>
      <c r="Y104" s="67"/>
      <c r="Z104" s="67"/>
      <c r="AA104" s="67"/>
      <c r="AB104" s="67"/>
      <c r="AC104" s="67"/>
      <c r="AD104" s="67"/>
      <c r="AE104" s="67"/>
      <c r="AF104" s="67"/>
      <c r="AG104" s="67"/>
      <c r="AH104" s="67"/>
      <c r="AI104" s="67"/>
      <c r="AJ104" s="67"/>
      <c r="AK104" s="67"/>
      <c r="AL104" s="67"/>
      <c r="AM104" s="69"/>
    </row>
    <row r="105" spans="2:39" ht="45.75" customHeight="1">
      <c r="B105" s="101"/>
      <c r="G105" s="73"/>
      <c r="H105" s="73"/>
      <c r="I105" s="67"/>
      <c r="J105" s="73"/>
      <c r="K105" s="73"/>
      <c r="L105" s="73"/>
      <c r="M105" s="73"/>
      <c r="N105" s="73"/>
      <c r="O105" s="74"/>
      <c r="Q105" s="68"/>
      <c r="R105" s="67"/>
      <c r="S105" s="67"/>
      <c r="T105" s="67"/>
      <c r="U105" s="67"/>
      <c r="V105" s="67"/>
      <c r="W105" s="67"/>
      <c r="X105" s="67"/>
      <c r="Y105" s="67"/>
      <c r="Z105" s="67"/>
      <c r="AA105" s="67"/>
      <c r="AB105" s="67"/>
      <c r="AC105" s="67"/>
      <c r="AD105" s="67"/>
      <c r="AE105" s="67"/>
      <c r="AF105" s="67"/>
      <c r="AG105" s="67"/>
      <c r="AH105" s="67"/>
      <c r="AI105" s="67"/>
      <c r="AJ105" s="67"/>
      <c r="AK105" s="67"/>
      <c r="AL105" s="67"/>
      <c r="AM105" s="69"/>
    </row>
    <row r="106" spans="2:39">
      <c r="B106" s="101"/>
      <c r="G106" s="73"/>
      <c r="H106" s="73"/>
      <c r="I106" s="73"/>
      <c r="J106" s="73"/>
      <c r="K106" s="73"/>
      <c r="L106" s="73"/>
      <c r="M106" s="73"/>
      <c r="N106" s="73"/>
      <c r="O106" s="74"/>
      <c r="Q106" s="68"/>
      <c r="R106" s="67"/>
      <c r="S106" s="67"/>
      <c r="T106" s="67"/>
      <c r="U106" s="67"/>
      <c r="V106" s="67"/>
      <c r="W106" s="67"/>
      <c r="X106" s="67"/>
      <c r="Y106" s="67"/>
      <c r="Z106" s="67"/>
      <c r="AA106" s="67"/>
      <c r="AB106" s="67"/>
      <c r="AC106" s="67"/>
      <c r="AD106" s="67"/>
      <c r="AE106" s="67"/>
      <c r="AF106" s="67"/>
      <c r="AG106" s="67"/>
      <c r="AH106" s="67"/>
      <c r="AI106" s="67"/>
      <c r="AJ106" s="67"/>
      <c r="AK106" s="67"/>
      <c r="AL106" s="67"/>
      <c r="AM106" s="69"/>
    </row>
    <row r="107" spans="2:39">
      <c r="B107" s="101"/>
      <c r="C107" s="73"/>
      <c r="D107" s="73"/>
      <c r="E107" s="73"/>
      <c r="F107" s="73"/>
      <c r="G107" s="73"/>
      <c r="H107" s="73"/>
      <c r="I107" s="73"/>
      <c r="J107" s="73"/>
      <c r="K107" s="73"/>
      <c r="L107" s="73"/>
      <c r="M107" s="73"/>
      <c r="N107" s="73"/>
      <c r="O107" s="74"/>
      <c r="Q107" s="68"/>
      <c r="R107" s="67"/>
      <c r="S107" s="67"/>
      <c r="T107" s="67"/>
      <c r="U107" s="67"/>
      <c r="V107" s="67"/>
      <c r="W107" s="67"/>
      <c r="X107" s="67"/>
      <c r="Y107" s="67"/>
      <c r="Z107" s="67"/>
      <c r="AA107" s="67"/>
      <c r="AB107" s="67"/>
      <c r="AC107" s="67"/>
      <c r="AD107" s="67"/>
      <c r="AE107" s="67"/>
      <c r="AF107" s="67"/>
      <c r="AG107" s="67"/>
      <c r="AH107" s="67"/>
      <c r="AI107" s="67"/>
      <c r="AJ107" s="67"/>
      <c r="AK107" s="67"/>
      <c r="AL107" s="67"/>
      <c r="AM107" s="69"/>
    </row>
    <row r="108" spans="2:39">
      <c r="B108" s="101"/>
      <c r="C108" s="73"/>
      <c r="D108" s="73"/>
      <c r="E108" s="73"/>
      <c r="F108" s="73"/>
      <c r="G108" s="73"/>
      <c r="H108" s="73"/>
      <c r="I108" s="73"/>
      <c r="J108" s="73"/>
      <c r="K108" s="73"/>
      <c r="L108" s="73"/>
      <c r="M108" s="73"/>
      <c r="N108" s="73"/>
      <c r="O108" s="74"/>
      <c r="Q108" s="68"/>
      <c r="R108" s="67"/>
      <c r="S108" s="67"/>
      <c r="T108" s="67"/>
      <c r="U108" s="67"/>
      <c r="V108" s="67"/>
      <c r="W108" s="67"/>
      <c r="X108" s="67"/>
      <c r="Y108" s="67"/>
      <c r="Z108" s="67"/>
      <c r="AA108" s="67"/>
      <c r="AB108" s="67"/>
      <c r="AC108" s="67"/>
      <c r="AD108" s="67"/>
      <c r="AE108" s="67"/>
      <c r="AF108" s="67"/>
      <c r="AG108" s="67"/>
      <c r="AH108" s="67"/>
      <c r="AI108" s="67"/>
      <c r="AJ108" s="67"/>
      <c r="AK108" s="67"/>
      <c r="AL108" s="67"/>
      <c r="AM108" s="69"/>
    </row>
    <row r="109" spans="2:39">
      <c r="B109" s="101"/>
      <c r="C109" s="73"/>
      <c r="D109" s="73"/>
      <c r="E109" s="73"/>
      <c r="F109" s="73"/>
      <c r="G109" s="73"/>
      <c r="H109" s="73"/>
      <c r="I109" s="67"/>
      <c r="J109" s="73"/>
      <c r="K109" s="73"/>
      <c r="L109" s="73"/>
      <c r="M109" s="73"/>
      <c r="N109" s="73"/>
      <c r="O109" s="74"/>
      <c r="Q109" s="68"/>
      <c r="R109" s="67"/>
      <c r="S109" s="67"/>
      <c r="T109" s="67"/>
      <c r="U109" s="67"/>
      <c r="V109" s="67"/>
      <c r="W109" s="67"/>
      <c r="X109" s="67"/>
      <c r="Y109" s="67"/>
      <c r="Z109" s="67"/>
      <c r="AA109" s="67"/>
      <c r="AB109" s="67"/>
      <c r="AC109" s="67"/>
      <c r="AD109" s="67"/>
      <c r="AE109" s="67"/>
      <c r="AF109" s="67"/>
      <c r="AG109" s="67"/>
      <c r="AH109" s="67"/>
      <c r="AI109" s="67"/>
      <c r="AJ109" s="67"/>
      <c r="AK109" s="67"/>
      <c r="AL109" s="67"/>
      <c r="AM109" s="69"/>
    </row>
    <row r="110" spans="2:39">
      <c r="B110" s="101"/>
      <c r="C110" s="73"/>
      <c r="D110" s="73"/>
      <c r="E110" s="73"/>
      <c r="F110" s="73"/>
      <c r="G110" s="73"/>
      <c r="H110" s="73"/>
      <c r="I110" s="73"/>
      <c r="J110" s="73"/>
      <c r="K110" s="73"/>
      <c r="L110" s="73"/>
      <c r="M110" s="73"/>
      <c r="N110" s="73"/>
      <c r="O110" s="74"/>
      <c r="Q110" s="68"/>
      <c r="R110" s="67"/>
      <c r="S110" s="67"/>
      <c r="T110" s="67"/>
      <c r="U110" s="67"/>
      <c r="V110" s="67"/>
      <c r="W110" s="67"/>
      <c r="X110" s="67"/>
      <c r="Y110" s="67"/>
      <c r="Z110" s="67"/>
      <c r="AA110" s="67"/>
      <c r="AB110" s="67"/>
      <c r="AC110" s="67"/>
      <c r="AD110" s="67"/>
      <c r="AE110" s="67"/>
      <c r="AF110" s="67"/>
      <c r="AG110" s="67"/>
      <c r="AH110" s="67"/>
      <c r="AI110" s="67"/>
      <c r="AJ110" s="67"/>
      <c r="AK110" s="67"/>
      <c r="AL110" s="67"/>
      <c r="AM110" s="69"/>
    </row>
    <row r="111" spans="2:39">
      <c r="B111" s="68"/>
      <c r="C111" s="67"/>
      <c r="D111" s="67"/>
      <c r="E111" s="67"/>
      <c r="F111" s="67"/>
      <c r="G111" s="67"/>
      <c r="H111" s="67"/>
      <c r="I111" s="67"/>
      <c r="J111" s="67"/>
      <c r="K111" s="67"/>
      <c r="L111" s="67"/>
      <c r="M111" s="67"/>
      <c r="N111" s="67"/>
      <c r="O111" s="69"/>
      <c r="Q111" s="68"/>
      <c r="R111" s="67"/>
      <c r="S111" s="67"/>
      <c r="T111" s="67"/>
      <c r="U111" s="67"/>
      <c r="V111" s="67"/>
      <c r="W111" s="67"/>
      <c r="X111" s="67"/>
      <c r="Y111" s="67"/>
      <c r="Z111" s="67"/>
      <c r="AA111" s="67"/>
      <c r="AB111" s="67"/>
      <c r="AC111" s="67"/>
      <c r="AD111" s="67"/>
      <c r="AE111" s="67"/>
      <c r="AF111" s="67"/>
      <c r="AG111" s="67"/>
      <c r="AH111" s="67"/>
      <c r="AI111" s="67"/>
      <c r="AJ111" s="67"/>
      <c r="AK111" s="67"/>
      <c r="AL111" s="67"/>
      <c r="AM111" s="69"/>
    </row>
    <row r="112" spans="2:39">
      <c r="B112" s="68"/>
      <c r="C112" s="67"/>
      <c r="D112" s="67"/>
      <c r="E112" s="67"/>
      <c r="F112" s="67"/>
      <c r="G112" s="67"/>
      <c r="H112" s="67"/>
      <c r="I112" s="67"/>
      <c r="J112" s="67"/>
      <c r="K112" s="67"/>
      <c r="L112" s="67"/>
      <c r="M112" s="67"/>
      <c r="N112" s="67"/>
      <c r="O112" s="69"/>
      <c r="Q112" s="68"/>
      <c r="R112" s="67"/>
      <c r="S112" s="67"/>
      <c r="T112" s="67"/>
      <c r="U112" s="67"/>
      <c r="V112" s="67"/>
      <c r="W112" s="67"/>
      <c r="X112" s="67"/>
      <c r="Y112" s="67"/>
      <c r="Z112" s="67"/>
      <c r="AA112" s="67"/>
      <c r="AB112" s="67"/>
      <c r="AC112" s="67"/>
      <c r="AD112" s="67"/>
      <c r="AE112" s="67"/>
      <c r="AF112" s="67"/>
      <c r="AG112" s="67"/>
      <c r="AH112" s="67"/>
      <c r="AI112" s="67"/>
      <c r="AJ112" s="67"/>
      <c r="AK112" s="67"/>
      <c r="AL112" s="67"/>
      <c r="AM112" s="69"/>
    </row>
    <row r="113" spans="2:39">
      <c r="B113" s="68"/>
      <c r="C113" s="67"/>
      <c r="D113" s="67"/>
      <c r="E113" s="67"/>
      <c r="F113" s="67"/>
      <c r="G113" s="67"/>
      <c r="H113" s="67"/>
      <c r="I113" s="67"/>
      <c r="J113" s="67"/>
      <c r="K113" s="67"/>
      <c r="L113" s="67"/>
      <c r="M113" s="67"/>
      <c r="N113" s="67"/>
      <c r="O113" s="69"/>
      <c r="Q113" s="68"/>
      <c r="R113" s="67"/>
      <c r="S113" s="67"/>
      <c r="T113" s="67"/>
      <c r="U113" s="67"/>
      <c r="V113" s="67"/>
      <c r="W113" s="67"/>
      <c r="X113" s="67"/>
      <c r="Y113" s="67"/>
      <c r="Z113" s="67"/>
      <c r="AA113" s="67"/>
      <c r="AB113" s="67"/>
      <c r="AC113" s="67"/>
      <c r="AD113" s="67"/>
      <c r="AE113" s="67"/>
      <c r="AF113" s="67"/>
      <c r="AG113" s="67"/>
      <c r="AH113" s="67"/>
      <c r="AI113" s="67"/>
      <c r="AJ113" s="67"/>
      <c r="AK113" s="67"/>
      <c r="AL113" s="67"/>
      <c r="AM113" s="69"/>
    </row>
    <row r="114" spans="2:39">
      <c r="B114" s="68"/>
      <c r="C114" s="67"/>
      <c r="D114" s="67"/>
      <c r="E114" s="67"/>
      <c r="F114" s="67"/>
      <c r="G114" s="67"/>
      <c r="H114" s="67"/>
      <c r="I114" s="67"/>
      <c r="J114" s="67"/>
      <c r="K114" s="67"/>
      <c r="L114" s="67"/>
      <c r="M114" s="67"/>
      <c r="N114" s="67"/>
      <c r="O114" s="69"/>
      <c r="Q114" s="68"/>
      <c r="R114" s="67"/>
      <c r="S114" s="67"/>
      <c r="T114" s="67"/>
      <c r="U114" s="67"/>
      <c r="V114" s="67"/>
      <c r="W114" s="67"/>
      <c r="X114" s="67"/>
      <c r="Y114" s="67"/>
      <c r="Z114" s="67"/>
      <c r="AA114" s="67"/>
      <c r="AB114" s="67"/>
      <c r="AC114" s="67"/>
      <c r="AD114" s="67"/>
      <c r="AE114" s="67"/>
      <c r="AF114" s="67"/>
      <c r="AG114" s="67"/>
      <c r="AH114" s="67"/>
      <c r="AI114" s="67"/>
      <c r="AJ114" s="67"/>
      <c r="AK114" s="67"/>
      <c r="AL114" s="67"/>
      <c r="AM114" s="69"/>
    </row>
    <row r="115" spans="2:39">
      <c r="B115" s="101"/>
      <c r="C115" s="67"/>
      <c r="D115" s="67"/>
      <c r="E115" s="67"/>
      <c r="F115" s="67"/>
      <c r="G115" s="73"/>
      <c r="H115" s="73"/>
      <c r="I115" s="67"/>
      <c r="J115" s="67"/>
      <c r="K115" s="67"/>
      <c r="L115" s="67"/>
      <c r="M115" s="67"/>
      <c r="N115" s="67"/>
      <c r="O115" s="69"/>
      <c r="Q115" s="68"/>
      <c r="R115" s="67"/>
      <c r="S115" s="67"/>
      <c r="T115" s="67"/>
      <c r="U115" s="67"/>
      <c r="V115" s="67"/>
      <c r="W115" s="67"/>
      <c r="X115" s="67"/>
      <c r="Y115" s="67"/>
      <c r="Z115" s="67"/>
      <c r="AA115" s="67"/>
      <c r="AB115" s="67"/>
      <c r="AC115" s="67"/>
      <c r="AD115" s="67"/>
      <c r="AE115" s="67"/>
      <c r="AF115" s="67"/>
      <c r="AG115" s="67"/>
      <c r="AH115" s="67"/>
      <c r="AI115" s="67"/>
      <c r="AJ115" s="67"/>
      <c r="AK115" s="67"/>
      <c r="AL115" s="67"/>
      <c r="AM115" s="69"/>
    </row>
    <row r="116" spans="2:39">
      <c r="B116" s="101"/>
      <c r="C116" s="73"/>
      <c r="D116" s="73"/>
      <c r="E116" s="73"/>
      <c r="F116" s="73"/>
      <c r="G116" s="73"/>
      <c r="H116" s="73"/>
      <c r="I116" s="67"/>
      <c r="J116" s="67"/>
      <c r="K116" s="67"/>
      <c r="L116" s="67"/>
      <c r="M116" s="67"/>
      <c r="N116" s="67"/>
      <c r="O116" s="69"/>
      <c r="Q116" s="68"/>
      <c r="R116" s="67"/>
      <c r="S116" s="67"/>
      <c r="T116" s="67"/>
      <c r="U116" s="67"/>
      <c r="V116" s="67"/>
      <c r="W116" s="67"/>
      <c r="X116" s="67"/>
      <c r="Y116" s="67"/>
      <c r="Z116" s="67"/>
      <c r="AA116" s="67"/>
      <c r="AB116" s="67"/>
      <c r="AC116" s="67"/>
      <c r="AD116" s="67"/>
      <c r="AE116" s="67"/>
      <c r="AF116" s="67"/>
      <c r="AG116" s="67"/>
      <c r="AH116" s="67"/>
      <c r="AI116" s="67"/>
      <c r="AJ116" s="67"/>
      <c r="AK116" s="67"/>
      <c r="AL116" s="67"/>
      <c r="AM116" s="69"/>
    </row>
    <row r="117" spans="2:39">
      <c r="B117" s="101"/>
      <c r="C117" s="73"/>
      <c r="D117" s="73"/>
      <c r="E117" s="73"/>
      <c r="F117" s="73"/>
      <c r="G117" s="73"/>
      <c r="H117" s="73"/>
      <c r="I117" s="67"/>
      <c r="J117" s="67"/>
      <c r="K117" s="67"/>
      <c r="L117" s="67"/>
      <c r="M117" s="67"/>
      <c r="N117" s="67"/>
      <c r="O117" s="69"/>
      <c r="Q117" s="68"/>
      <c r="R117" s="67"/>
      <c r="S117" s="67"/>
      <c r="T117" s="67"/>
      <c r="U117" s="67"/>
      <c r="V117" s="67"/>
      <c r="W117" s="67"/>
      <c r="X117" s="67"/>
      <c r="Y117" s="67"/>
      <c r="Z117" s="67"/>
      <c r="AA117" s="67"/>
      <c r="AB117" s="67"/>
      <c r="AC117" s="67"/>
      <c r="AD117" s="67"/>
      <c r="AE117" s="67"/>
      <c r="AF117" s="67"/>
      <c r="AG117" s="67"/>
      <c r="AH117" s="67"/>
      <c r="AI117" s="67"/>
      <c r="AJ117" s="67"/>
      <c r="AK117" s="67"/>
      <c r="AL117" s="67"/>
      <c r="AM117" s="69"/>
    </row>
    <row r="118" spans="2:39">
      <c r="B118" s="101"/>
      <c r="C118" s="73"/>
      <c r="D118" s="73"/>
      <c r="E118" s="73"/>
      <c r="F118" s="73"/>
      <c r="G118" s="73"/>
      <c r="H118" s="73"/>
      <c r="I118" s="67"/>
      <c r="J118" s="67"/>
      <c r="K118" s="67"/>
      <c r="L118" s="67"/>
      <c r="M118" s="67"/>
      <c r="N118" s="67"/>
      <c r="O118" s="69"/>
      <c r="Q118" s="68"/>
      <c r="R118" s="67"/>
      <c r="S118" s="67"/>
      <c r="T118" s="67"/>
      <c r="U118" s="67"/>
      <c r="V118" s="67"/>
      <c r="W118" s="67"/>
      <c r="X118" s="67"/>
      <c r="Y118" s="67"/>
      <c r="Z118" s="67"/>
      <c r="AA118" s="67"/>
      <c r="AB118" s="67"/>
      <c r="AC118" s="67"/>
      <c r="AD118" s="67"/>
      <c r="AE118" s="67"/>
      <c r="AF118" s="67"/>
      <c r="AG118" s="67"/>
      <c r="AH118" s="67"/>
      <c r="AI118" s="67"/>
      <c r="AJ118" s="67"/>
      <c r="AK118" s="67"/>
      <c r="AL118" s="67"/>
      <c r="AM118" s="69"/>
    </row>
    <row r="119" spans="2:39">
      <c r="B119" s="101"/>
      <c r="C119" s="73"/>
      <c r="D119" s="73"/>
      <c r="E119" s="73"/>
      <c r="F119" s="73"/>
      <c r="G119" s="73"/>
      <c r="H119" s="73"/>
      <c r="I119" s="67"/>
      <c r="J119" s="67"/>
      <c r="K119" s="67"/>
      <c r="L119" s="67"/>
      <c r="M119" s="67"/>
      <c r="N119" s="67"/>
      <c r="O119" s="69"/>
      <c r="Q119" s="68"/>
      <c r="R119" s="67"/>
      <c r="S119" s="67"/>
      <c r="T119" s="67"/>
      <c r="U119" s="67"/>
      <c r="V119" s="67"/>
      <c r="W119" s="67"/>
      <c r="X119" s="67"/>
      <c r="Y119" s="67"/>
      <c r="Z119" s="67"/>
      <c r="AA119" s="67"/>
      <c r="AB119" s="67"/>
      <c r="AC119" s="67"/>
      <c r="AD119" s="67"/>
      <c r="AE119" s="67"/>
      <c r="AF119" s="67"/>
      <c r="AG119" s="67"/>
      <c r="AH119" s="67"/>
      <c r="AI119" s="67"/>
      <c r="AJ119" s="67"/>
      <c r="AK119" s="67"/>
      <c r="AL119" s="67"/>
      <c r="AM119" s="69"/>
    </row>
    <row r="120" spans="2:39">
      <c r="B120" s="101"/>
      <c r="C120" s="73"/>
      <c r="D120" s="73"/>
      <c r="E120" s="73"/>
      <c r="F120" s="73"/>
      <c r="G120" s="73"/>
      <c r="H120" s="73"/>
      <c r="I120" s="67"/>
      <c r="J120" s="67"/>
      <c r="K120" s="67"/>
      <c r="L120" s="67"/>
      <c r="M120" s="67"/>
      <c r="N120" s="67"/>
      <c r="O120" s="69"/>
      <c r="Q120" s="68"/>
      <c r="R120" s="67"/>
      <c r="S120" s="67"/>
      <c r="T120" s="67"/>
      <c r="U120" s="67"/>
      <c r="V120" s="67"/>
      <c r="W120" s="67"/>
      <c r="X120" s="67"/>
      <c r="Y120" s="67"/>
      <c r="Z120" s="67"/>
      <c r="AA120" s="67"/>
      <c r="AB120" s="67"/>
      <c r="AC120" s="67"/>
      <c r="AD120" s="67"/>
      <c r="AE120" s="67"/>
      <c r="AF120" s="67"/>
      <c r="AG120" s="67"/>
      <c r="AH120" s="67"/>
      <c r="AI120" s="67"/>
      <c r="AJ120" s="67"/>
      <c r="AK120" s="67"/>
      <c r="AL120" s="67"/>
      <c r="AM120" s="69"/>
    </row>
    <row r="121" spans="2:39">
      <c r="B121" s="101"/>
      <c r="C121" s="73"/>
      <c r="D121" s="73"/>
      <c r="E121" s="73"/>
      <c r="F121" s="73"/>
      <c r="G121" s="73"/>
      <c r="H121" s="73"/>
      <c r="I121" s="67"/>
      <c r="J121" s="67"/>
      <c r="K121" s="67"/>
      <c r="L121" s="67"/>
      <c r="M121" s="67"/>
      <c r="N121" s="67"/>
      <c r="O121" s="69"/>
      <c r="Q121" s="68"/>
      <c r="R121" s="67"/>
      <c r="S121" s="67"/>
      <c r="T121" s="67"/>
      <c r="U121" s="67"/>
      <c r="V121" s="67"/>
      <c r="W121" s="67"/>
      <c r="X121" s="67"/>
      <c r="Y121" s="67"/>
      <c r="Z121" s="67"/>
      <c r="AA121" s="67"/>
      <c r="AB121" s="67"/>
      <c r="AC121" s="67"/>
      <c r="AD121" s="67"/>
      <c r="AE121" s="67"/>
      <c r="AF121" s="67"/>
      <c r="AG121" s="67"/>
      <c r="AH121" s="67"/>
      <c r="AI121" s="67"/>
      <c r="AJ121" s="67"/>
      <c r="AK121" s="67"/>
      <c r="AL121" s="67"/>
      <c r="AM121" s="69"/>
    </row>
    <row r="122" spans="2:39">
      <c r="B122" s="101"/>
      <c r="C122" s="73"/>
      <c r="D122" s="73"/>
      <c r="E122" s="73"/>
      <c r="F122" s="73"/>
      <c r="G122" s="73"/>
      <c r="H122" s="73"/>
      <c r="I122" s="67"/>
      <c r="J122" s="67"/>
      <c r="K122" s="67"/>
      <c r="L122" s="67"/>
      <c r="M122" s="67"/>
      <c r="N122" s="67"/>
      <c r="O122" s="69"/>
      <c r="Q122" s="68"/>
      <c r="R122" s="67"/>
      <c r="S122" s="67"/>
      <c r="T122" s="67"/>
      <c r="U122" s="67"/>
      <c r="V122" s="67"/>
      <c r="W122" s="67"/>
      <c r="X122" s="67"/>
      <c r="Y122" s="67"/>
      <c r="Z122" s="67"/>
      <c r="AA122" s="67"/>
      <c r="AB122" s="67"/>
      <c r="AC122" s="67"/>
      <c r="AD122" s="67"/>
      <c r="AE122" s="67"/>
      <c r="AF122" s="67"/>
      <c r="AG122" s="67"/>
      <c r="AH122" s="67"/>
      <c r="AI122" s="67"/>
      <c r="AJ122" s="67"/>
      <c r="AK122" s="67"/>
      <c r="AL122" s="67"/>
      <c r="AM122" s="69"/>
    </row>
    <row r="123" spans="2:39">
      <c r="B123" s="101"/>
      <c r="C123" s="73"/>
      <c r="D123" s="73"/>
      <c r="E123" s="73"/>
      <c r="F123" s="73"/>
      <c r="G123" s="73"/>
      <c r="H123" s="73"/>
      <c r="I123" s="67"/>
      <c r="J123" s="67"/>
      <c r="K123" s="67"/>
      <c r="L123" s="67"/>
      <c r="M123" s="67"/>
      <c r="N123" s="67"/>
      <c r="O123" s="69"/>
      <c r="Q123" s="68"/>
      <c r="R123" s="67"/>
      <c r="S123" s="67"/>
      <c r="T123" s="67"/>
      <c r="U123" s="67"/>
      <c r="V123" s="67"/>
      <c r="W123" s="67"/>
      <c r="X123" s="67"/>
      <c r="Y123" s="67"/>
      <c r="Z123" s="67"/>
      <c r="AA123" s="67"/>
      <c r="AB123" s="67"/>
      <c r="AC123" s="67"/>
      <c r="AD123" s="67"/>
      <c r="AE123" s="67"/>
      <c r="AF123" s="67"/>
      <c r="AG123" s="67"/>
      <c r="AH123" s="67"/>
      <c r="AI123" s="67"/>
      <c r="AJ123" s="67"/>
      <c r="AK123" s="67"/>
      <c r="AL123" s="67"/>
      <c r="AM123" s="69"/>
    </row>
    <row r="124" spans="2:39">
      <c r="B124" s="101"/>
      <c r="C124" s="73"/>
      <c r="D124" s="73"/>
      <c r="E124" s="73"/>
      <c r="F124" s="73"/>
      <c r="G124" s="73"/>
      <c r="H124" s="73"/>
      <c r="I124" s="67"/>
      <c r="J124" s="67"/>
      <c r="K124" s="67"/>
      <c r="L124" s="67"/>
      <c r="M124" s="67"/>
      <c r="N124" s="67"/>
      <c r="O124" s="69"/>
      <c r="Q124" s="68"/>
      <c r="R124" s="67"/>
      <c r="S124" s="67"/>
      <c r="T124" s="67"/>
      <c r="U124" s="67"/>
      <c r="V124" s="67"/>
      <c r="W124" s="67"/>
      <c r="X124" s="67"/>
      <c r="Y124" s="67"/>
      <c r="Z124" s="67"/>
      <c r="AA124" s="67"/>
      <c r="AB124" s="67"/>
      <c r="AC124" s="67"/>
      <c r="AD124" s="67"/>
      <c r="AE124" s="67"/>
      <c r="AF124" s="67"/>
      <c r="AG124" s="67"/>
      <c r="AH124" s="67"/>
      <c r="AI124" s="67"/>
      <c r="AJ124" s="67"/>
      <c r="AK124" s="67"/>
      <c r="AL124" s="67"/>
      <c r="AM124" s="69"/>
    </row>
    <row r="125" spans="2:39">
      <c r="B125" s="101"/>
      <c r="C125" s="73"/>
      <c r="D125" s="73"/>
      <c r="E125" s="73"/>
      <c r="F125" s="73"/>
      <c r="G125" s="73"/>
      <c r="H125" s="73"/>
      <c r="I125" s="67"/>
      <c r="J125" s="67"/>
      <c r="K125" s="67"/>
      <c r="L125" s="67"/>
      <c r="M125" s="67"/>
      <c r="N125" s="67"/>
      <c r="O125" s="69"/>
      <c r="Q125" s="68"/>
      <c r="R125" s="67"/>
      <c r="S125" s="67"/>
      <c r="T125" s="67"/>
      <c r="U125" s="67"/>
      <c r="V125" s="67"/>
      <c r="W125" s="67"/>
      <c r="X125" s="67"/>
      <c r="Y125" s="67"/>
      <c r="Z125" s="67"/>
      <c r="AA125" s="67"/>
      <c r="AB125" s="67"/>
      <c r="AC125" s="67"/>
      <c r="AD125" s="67"/>
      <c r="AE125" s="67"/>
      <c r="AF125" s="67"/>
      <c r="AG125" s="67"/>
      <c r="AH125" s="67"/>
      <c r="AI125" s="67"/>
      <c r="AJ125" s="67"/>
      <c r="AK125" s="67"/>
      <c r="AL125" s="67"/>
      <c r="AM125" s="69"/>
    </row>
    <row r="126" spans="2:39">
      <c r="B126" s="101"/>
      <c r="C126" s="73"/>
      <c r="D126" s="73"/>
      <c r="E126" s="73"/>
      <c r="F126" s="73"/>
      <c r="G126" s="73"/>
      <c r="H126" s="73"/>
      <c r="I126" s="67"/>
      <c r="J126" s="67"/>
      <c r="K126" s="67"/>
      <c r="L126" s="67"/>
      <c r="M126" s="67"/>
      <c r="N126" s="67"/>
      <c r="O126" s="69"/>
      <c r="Q126" s="68"/>
      <c r="R126" s="67"/>
      <c r="S126" s="67"/>
      <c r="T126" s="67"/>
      <c r="U126" s="67"/>
      <c r="V126" s="67"/>
      <c r="W126" s="67"/>
      <c r="X126" s="67"/>
      <c r="Y126" s="67"/>
      <c r="Z126" s="67"/>
      <c r="AA126" s="67"/>
      <c r="AB126" s="67"/>
      <c r="AC126" s="67"/>
      <c r="AD126" s="67"/>
      <c r="AE126" s="67"/>
      <c r="AF126" s="67"/>
      <c r="AG126" s="67"/>
      <c r="AH126" s="67"/>
      <c r="AI126" s="67"/>
      <c r="AJ126" s="67"/>
      <c r="AK126" s="67"/>
      <c r="AL126" s="67"/>
      <c r="AM126" s="69"/>
    </row>
    <row r="127" spans="2:39">
      <c r="B127" s="101"/>
      <c r="C127" s="73"/>
      <c r="D127" s="73"/>
      <c r="E127" s="73"/>
      <c r="F127" s="73"/>
      <c r="G127" s="73"/>
      <c r="H127" s="73"/>
      <c r="I127" s="67"/>
      <c r="J127" s="67"/>
      <c r="K127" s="67"/>
      <c r="L127" s="67"/>
      <c r="M127" s="67"/>
      <c r="N127" s="67"/>
      <c r="O127" s="69"/>
      <c r="Q127" s="68"/>
      <c r="R127" s="67"/>
      <c r="S127" s="67"/>
      <c r="T127" s="67"/>
      <c r="U127" s="67"/>
      <c r="V127" s="67"/>
      <c r="W127" s="67"/>
      <c r="X127" s="67"/>
      <c r="Y127" s="67"/>
      <c r="Z127" s="67"/>
      <c r="AA127" s="67"/>
      <c r="AB127" s="67"/>
      <c r="AC127" s="67"/>
      <c r="AD127" s="67"/>
      <c r="AE127" s="67"/>
      <c r="AF127" s="67"/>
      <c r="AG127" s="67"/>
      <c r="AH127" s="67"/>
      <c r="AI127" s="67"/>
      <c r="AJ127" s="67"/>
      <c r="AK127" s="67"/>
      <c r="AL127" s="67"/>
      <c r="AM127" s="69"/>
    </row>
    <row r="128" spans="2:39">
      <c r="B128" s="101"/>
      <c r="C128" s="73"/>
      <c r="D128" s="73"/>
      <c r="E128" s="73"/>
      <c r="F128" s="73"/>
      <c r="G128" s="73"/>
      <c r="H128" s="73"/>
      <c r="I128" s="67"/>
      <c r="J128" s="67"/>
      <c r="K128" s="67"/>
      <c r="L128" s="67"/>
      <c r="M128" s="67"/>
      <c r="N128" s="67"/>
      <c r="O128" s="69"/>
      <c r="Q128" s="68"/>
      <c r="R128" s="67"/>
      <c r="S128" s="67"/>
      <c r="T128" s="67"/>
      <c r="U128" s="67"/>
      <c r="V128" s="67"/>
      <c r="W128" s="67"/>
      <c r="X128" s="67"/>
      <c r="Y128" s="67"/>
      <c r="Z128" s="67"/>
      <c r="AA128" s="67"/>
      <c r="AB128" s="67"/>
      <c r="AC128" s="67"/>
      <c r="AD128" s="67"/>
      <c r="AE128" s="67"/>
      <c r="AF128" s="67"/>
      <c r="AG128" s="67"/>
      <c r="AH128" s="67"/>
      <c r="AI128" s="67"/>
      <c r="AJ128" s="67"/>
      <c r="AK128" s="67"/>
      <c r="AL128" s="67"/>
      <c r="AM128" s="69"/>
    </row>
    <row r="129" spans="1:39" ht="15" thickBot="1">
      <c r="B129" s="101"/>
      <c r="C129" s="73"/>
      <c r="D129" s="73"/>
      <c r="E129" s="73"/>
      <c r="F129" s="73"/>
      <c r="G129" s="73"/>
      <c r="H129" s="73"/>
      <c r="I129" s="67"/>
      <c r="J129" s="67"/>
      <c r="K129" s="67"/>
      <c r="L129" s="67"/>
      <c r="M129" s="67"/>
      <c r="N129" s="67"/>
      <c r="O129" s="69"/>
      <c r="Q129" s="68"/>
      <c r="R129" s="67"/>
      <c r="S129" s="67"/>
      <c r="T129" s="67"/>
      <c r="U129" s="67"/>
      <c r="V129" s="67"/>
      <c r="W129" s="67"/>
      <c r="X129" s="67"/>
      <c r="Y129" s="67"/>
      <c r="Z129" s="67"/>
      <c r="AA129" s="67"/>
      <c r="AB129" s="67"/>
      <c r="AC129" s="67"/>
      <c r="AD129" s="67"/>
      <c r="AE129" s="67"/>
      <c r="AF129" s="67"/>
      <c r="AG129" s="67"/>
      <c r="AH129" s="67"/>
      <c r="AI129" s="67"/>
      <c r="AJ129" s="67"/>
      <c r="AK129" s="67"/>
      <c r="AL129" s="67"/>
      <c r="AM129" s="69"/>
    </row>
    <row r="130" spans="1:39" ht="15.75" thickBot="1">
      <c r="B130" s="101"/>
      <c r="C130" s="263" t="s">
        <v>2424</v>
      </c>
      <c r="D130" s="264"/>
      <c r="E130" s="264"/>
      <c r="F130" s="265"/>
      <c r="G130" s="73"/>
      <c r="H130" s="73"/>
      <c r="I130" s="67"/>
      <c r="J130" s="67"/>
      <c r="K130" s="67"/>
      <c r="L130" s="67"/>
      <c r="M130" s="67"/>
      <c r="N130" s="67"/>
      <c r="O130" s="69"/>
      <c r="Q130" s="68"/>
      <c r="R130" s="67"/>
      <c r="S130" s="67"/>
      <c r="T130" s="67"/>
      <c r="U130" s="67"/>
      <c r="V130" s="67"/>
      <c r="W130" s="67"/>
      <c r="X130" s="67"/>
      <c r="Y130" s="67"/>
      <c r="Z130" s="67"/>
      <c r="AA130" s="67"/>
      <c r="AB130" s="67"/>
      <c r="AC130" s="67"/>
      <c r="AD130" s="67"/>
      <c r="AE130" s="67"/>
      <c r="AF130" s="67"/>
      <c r="AG130" s="67"/>
      <c r="AH130" s="67"/>
      <c r="AI130" s="67"/>
      <c r="AJ130" s="67"/>
      <c r="AK130" s="67"/>
      <c r="AL130" s="67"/>
      <c r="AM130" s="69"/>
    </row>
    <row r="131" spans="1:39" ht="30.75" thickBot="1">
      <c r="B131" s="101"/>
      <c r="C131" s="107" t="s">
        <v>87</v>
      </c>
      <c r="D131" s="107" t="s">
        <v>2241</v>
      </c>
      <c r="E131" s="107" t="s">
        <v>75</v>
      </c>
      <c r="F131" s="107" t="s">
        <v>162</v>
      </c>
      <c r="G131" s="73"/>
      <c r="H131" s="73"/>
      <c r="I131" s="67"/>
      <c r="J131" s="67"/>
      <c r="K131" s="67"/>
      <c r="L131" s="67"/>
      <c r="M131" s="67"/>
      <c r="N131" s="67"/>
      <c r="O131" s="69"/>
      <c r="Q131" s="68"/>
      <c r="R131" s="67"/>
      <c r="S131" s="67"/>
      <c r="T131" s="67"/>
      <c r="U131" s="67"/>
      <c r="V131" s="67"/>
      <c r="W131" s="67"/>
      <c r="X131" s="67"/>
      <c r="Y131" s="67"/>
      <c r="Z131" s="67"/>
      <c r="AA131" s="67"/>
      <c r="AB131" s="67"/>
      <c r="AC131" s="67"/>
      <c r="AD131" s="67"/>
      <c r="AE131" s="67"/>
      <c r="AF131" s="67"/>
      <c r="AG131" s="67"/>
      <c r="AH131" s="67"/>
      <c r="AI131" s="67"/>
      <c r="AJ131" s="67"/>
      <c r="AK131" s="67"/>
      <c r="AL131" s="67"/>
      <c r="AM131" s="69"/>
    </row>
    <row r="132" spans="1:39" ht="15.75" thickBot="1">
      <c r="B132" s="101"/>
      <c r="C132" s="126">
        <f>Calc!N21/Calc!$R$21</f>
        <v>0.44237288135593222</v>
      </c>
      <c r="D132" s="126">
        <f>Calc!O21/Calc!$R$21</f>
        <v>1.6949152542372881E-3</v>
      </c>
      <c r="E132" s="126">
        <f>Calc!P21/Calc!$R$21</f>
        <v>0.24067796610169492</v>
      </c>
      <c r="F132" s="126">
        <f>Calc!Q21/Calc!$R$21</f>
        <v>0.31525423728813562</v>
      </c>
      <c r="G132" s="73"/>
      <c r="H132" s="73"/>
      <c r="I132" s="67"/>
      <c r="J132" s="67"/>
      <c r="K132" s="67"/>
      <c r="L132" s="67"/>
      <c r="M132" s="67"/>
      <c r="N132" s="67"/>
      <c r="O132" s="69"/>
      <c r="Q132" s="68"/>
      <c r="R132" s="67"/>
      <c r="S132" s="67"/>
      <c r="T132" s="67"/>
      <c r="U132" s="67"/>
      <c r="V132" s="67"/>
      <c r="W132" s="67"/>
      <c r="X132" s="67"/>
      <c r="Y132" s="67"/>
      <c r="Z132" s="67"/>
      <c r="AA132" s="67"/>
      <c r="AB132" s="67"/>
      <c r="AC132" s="67"/>
      <c r="AD132" s="67"/>
      <c r="AE132" s="67"/>
      <c r="AF132" s="67"/>
      <c r="AG132" s="67"/>
      <c r="AH132" s="67"/>
      <c r="AI132" s="67"/>
      <c r="AJ132" s="67"/>
      <c r="AK132" s="67"/>
      <c r="AL132" s="67"/>
      <c r="AM132" s="69"/>
    </row>
    <row r="133" spans="1:39">
      <c r="B133" s="101"/>
      <c r="C133" s="73"/>
      <c r="D133" s="73"/>
      <c r="E133" s="73"/>
      <c r="F133" s="73"/>
      <c r="G133" s="73"/>
      <c r="H133" s="73"/>
      <c r="I133" s="67"/>
      <c r="J133" s="67"/>
      <c r="K133" s="67"/>
      <c r="L133" s="67"/>
      <c r="M133" s="67"/>
      <c r="N133" s="67"/>
      <c r="O133" s="69"/>
      <c r="Q133" s="68"/>
      <c r="R133" s="67"/>
      <c r="S133" s="67"/>
      <c r="T133" s="67"/>
      <c r="U133" s="67"/>
      <c r="V133" s="67"/>
      <c r="W133" s="67"/>
      <c r="X133" s="67"/>
      <c r="Y133" s="67"/>
      <c r="Z133" s="67"/>
      <c r="AA133" s="67"/>
      <c r="AB133" s="67"/>
      <c r="AC133" s="67"/>
      <c r="AD133" s="67"/>
      <c r="AE133" s="67"/>
      <c r="AF133" s="67"/>
      <c r="AG133" s="67"/>
      <c r="AH133" s="67"/>
      <c r="AI133" s="67"/>
      <c r="AJ133" s="67"/>
      <c r="AK133" s="67"/>
      <c r="AL133" s="67"/>
      <c r="AM133" s="69"/>
    </row>
    <row r="134" spans="1:39">
      <c r="B134" s="101"/>
      <c r="C134" s="73"/>
      <c r="D134" s="73"/>
      <c r="E134" s="73"/>
      <c r="F134" s="73"/>
      <c r="G134" s="73"/>
      <c r="H134" s="73"/>
      <c r="I134" s="67"/>
      <c r="J134" s="67"/>
      <c r="K134" s="67"/>
      <c r="L134" s="67"/>
      <c r="M134" s="67"/>
      <c r="N134" s="67"/>
      <c r="O134" s="69"/>
      <c r="Q134" s="68"/>
      <c r="R134" s="67"/>
      <c r="S134" s="67"/>
      <c r="T134" s="67"/>
      <c r="U134" s="67"/>
      <c r="V134" s="67"/>
      <c r="W134" s="67"/>
      <c r="X134" s="67"/>
      <c r="Y134" s="67"/>
      <c r="Z134" s="67"/>
      <c r="AA134" s="67"/>
      <c r="AB134" s="67"/>
      <c r="AC134" s="67"/>
      <c r="AD134" s="67"/>
      <c r="AE134" s="67"/>
      <c r="AF134" s="67"/>
      <c r="AG134" s="67"/>
      <c r="AH134" s="67"/>
      <c r="AI134" s="67"/>
      <c r="AJ134" s="67"/>
      <c r="AK134" s="67"/>
      <c r="AL134" s="67"/>
      <c r="AM134" s="69"/>
    </row>
    <row r="135" spans="1:39">
      <c r="A135" s="118"/>
      <c r="B135" s="73"/>
      <c r="C135" s="73"/>
      <c r="D135" s="73"/>
      <c r="E135" s="73"/>
      <c r="F135" s="73"/>
      <c r="G135" s="73"/>
      <c r="H135" s="73"/>
      <c r="I135" s="67"/>
      <c r="J135" s="67"/>
      <c r="K135" s="67"/>
      <c r="L135" s="67"/>
      <c r="M135" s="67"/>
      <c r="N135" s="67"/>
      <c r="O135" s="69"/>
      <c r="Q135" s="68"/>
      <c r="R135" s="67"/>
      <c r="S135" s="67"/>
      <c r="T135" s="67"/>
      <c r="U135" s="67"/>
      <c r="V135" s="67"/>
      <c r="W135" s="67"/>
      <c r="X135" s="67"/>
      <c r="Y135" s="67"/>
      <c r="Z135" s="67"/>
      <c r="AA135" s="67"/>
      <c r="AB135" s="67"/>
      <c r="AC135" s="67"/>
      <c r="AD135" s="67"/>
      <c r="AE135" s="67"/>
      <c r="AF135" s="67"/>
      <c r="AG135" s="67"/>
      <c r="AH135" s="67"/>
      <c r="AI135" s="67"/>
      <c r="AJ135" s="67"/>
      <c r="AK135" s="67"/>
      <c r="AL135" s="67"/>
      <c r="AM135" s="69"/>
    </row>
    <row r="136" spans="1:39">
      <c r="A136" s="118"/>
      <c r="B136" s="73"/>
      <c r="C136" s="73"/>
      <c r="D136" s="73"/>
      <c r="E136" s="73"/>
      <c r="F136" s="73"/>
      <c r="G136" s="73"/>
      <c r="H136" s="73"/>
      <c r="I136" s="67"/>
      <c r="J136" s="67"/>
      <c r="K136" s="67"/>
      <c r="L136" s="67"/>
      <c r="M136" s="67"/>
      <c r="N136" s="67"/>
      <c r="O136" s="69"/>
      <c r="Q136" s="68"/>
      <c r="R136" s="67"/>
      <c r="S136" s="67"/>
      <c r="T136" s="67"/>
      <c r="U136" s="67"/>
      <c r="V136" s="67"/>
      <c r="W136" s="67"/>
      <c r="X136" s="67"/>
      <c r="Y136" s="67"/>
      <c r="Z136" s="67"/>
      <c r="AA136" s="67"/>
      <c r="AB136" s="67"/>
      <c r="AC136" s="67"/>
      <c r="AD136" s="67"/>
      <c r="AE136" s="67"/>
      <c r="AF136" s="67"/>
      <c r="AG136" s="67"/>
      <c r="AH136" s="67"/>
      <c r="AI136" s="67"/>
      <c r="AJ136" s="67"/>
      <c r="AK136" s="67"/>
      <c r="AL136" s="67"/>
      <c r="AM136" s="69"/>
    </row>
    <row r="137" spans="1:39">
      <c r="A137" s="118"/>
      <c r="B137" s="73"/>
      <c r="C137" s="73"/>
      <c r="D137" s="73"/>
      <c r="E137" s="73"/>
      <c r="F137" s="73"/>
      <c r="G137" s="73"/>
      <c r="H137" s="73"/>
      <c r="I137" s="67"/>
      <c r="O137" s="69"/>
      <c r="Q137" s="68"/>
      <c r="R137" s="67"/>
      <c r="S137" s="67"/>
      <c r="T137" s="67"/>
      <c r="U137" s="67"/>
      <c r="V137" s="67"/>
      <c r="W137" s="67"/>
      <c r="X137" s="67"/>
      <c r="Y137" s="67"/>
      <c r="Z137" s="67"/>
      <c r="AA137" s="67"/>
      <c r="AB137" s="67"/>
      <c r="AC137" s="67"/>
      <c r="AD137" s="67"/>
      <c r="AE137" s="67"/>
      <c r="AF137" s="67"/>
      <c r="AG137" s="67"/>
      <c r="AH137" s="67"/>
      <c r="AI137" s="67"/>
      <c r="AJ137" s="67"/>
      <c r="AK137" s="67"/>
      <c r="AL137" s="67"/>
      <c r="AM137" s="69"/>
    </row>
    <row r="138" spans="1:39">
      <c r="A138" s="118"/>
      <c r="B138" s="73"/>
      <c r="C138" s="73"/>
      <c r="D138" s="73"/>
      <c r="E138" s="73"/>
      <c r="F138" s="73"/>
      <c r="G138" s="73"/>
      <c r="H138" s="73"/>
      <c r="I138" s="67"/>
      <c r="O138" s="69"/>
      <c r="Q138" s="68"/>
      <c r="R138" s="67"/>
      <c r="S138" s="67"/>
      <c r="T138" s="67"/>
      <c r="U138" s="67"/>
      <c r="V138" s="67"/>
      <c r="W138" s="67"/>
      <c r="X138" s="67"/>
      <c r="Y138" s="67"/>
      <c r="Z138" s="67"/>
      <c r="AA138" s="67"/>
      <c r="AB138" s="67"/>
      <c r="AC138" s="67"/>
      <c r="AD138" s="67"/>
      <c r="AE138" s="67"/>
      <c r="AF138" s="67"/>
      <c r="AG138" s="67"/>
      <c r="AH138" s="67"/>
      <c r="AI138" s="67"/>
      <c r="AJ138" s="67"/>
      <c r="AK138" s="67"/>
      <c r="AL138" s="67"/>
      <c r="AM138" s="69"/>
    </row>
    <row r="139" spans="1:39">
      <c r="A139" s="118"/>
      <c r="B139" s="73"/>
      <c r="C139" s="73"/>
      <c r="D139" s="73"/>
      <c r="E139" s="73"/>
      <c r="F139" s="73"/>
      <c r="G139" s="73"/>
      <c r="H139" s="73"/>
      <c r="I139" s="67"/>
      <c r="O139" s="69"/>
      <c r="Q139" s="68"/>
      <c r="R139" s="67"/>
      <c r="S139" s="67"/>
      <c r="T139" s="67"/>
      <c r="U139" s="67"/>
      <c r="V139" s="67"/>
      <c r="W139" s="67"/>
      <c r="X139" s="67"/>
      <c r="Y139" s="67"/>
      <c r="Z139" s="67"/>
      <c r="AA139" s="67"/>
      <c r="AB139" s="67"/>
      <c r="AC139" s="67"/>
      <c r="AD139" s="67"/>
      <c r="AE139" s="67"/>
      <c r="AF139" s="67"/>
      <c r="AG139" s="67"/>
      <c r="AH139" s="67"/>
      <c r="AI139" s="67"/>
      <c r="AJ139" s="67"/>
      <c r="AK139" s="67"/>
      <c r="AL139" s="67"/>
      <c r="AM139" s="69"/>
    </row>
    <row r="140" spans="1:39">
      <c r="A140" s="118"/>
      <c r="B140" s="73"/>
      <c r="C140" s="73"/>
      <c r="D140" s="73"/>
      <c r="E140" s="73"/>
      <c r="F140" s="73"/>
      <c r="G140" s="73"/>
      <c r="H140" s="73"/>
      <c r="I140" s="67"/>
      <c r="O140" s="69"/>
      <c r="Q140" s="68"/>
      <c r="R140" s="67"/>
      <c r="S140" s="67"/>
      <c r="T140" s="67"/>
      <c r="U140" s="67"/>
      <c r="V140" s="67"/>
      <c r="W140" s="67"/>
      <c r="X140" s="67"/>
      <c r="Y140" s="67"/>
      <c r="Z140" s="67"/>
      <c r="AA140" s="67"/>
      <c r="AB140" s="67"/>
      <c r="AC140" s="67"/>
      <c r="AD140" s="67"/>
      <c r="AE140" s="67"/>
      <c r="AF140" s="67"/>
      <c r="AG140" s="67"/>
      <c r="AH140" s="67"/>
      <c r="AI140" s="67"/>
      <c r="AJ140" s="67"/>
      <c r="AK140" s="67"/>
      <c r="AL140" s="67"/>
      <c r="AM140" s="69"/>
    </row>
    <row r="141" spans="1:39">
      <c r="A141" s="118"/>
      <c r="B141" s="73"/>
      <c r="C141" s="73"/>
      <c r="D141" s="73"/>
      <c r="E141" s="73"/>
      <c r="F141" s="73"/>
      <c r="G141" s="73"/>
      <c r="H141" s="73"/>
      <c r="I141" s="67"/>
      <c r="O141" s="69"/>
      <c r="Q141" s="68"/>
      <c r="R141" s="67"/>
      <c r="S141" s="67"/>
      <c r="T141" s="67"/>
      <c r="U141" s="67"/>
      <c r="V141" s="67"/>
      <c r="W141" s="67"/>
      <c r="X141" s="67"/>
      <c r="Y141" s="67"/>
      <c r="Z141" s="67"/>
      <c r="AA141" s="67"/>
      <c r="AB141" s="67"/>
      <c r="AC141" s="67"/>
      <c r="AD141" s="67"/>
      <c r="AE141" s="67"/>
      <c r="AF141" s="67"/>
      <c r="AG141" s="67"/>
      <c r="AH141" s="67"/>
      <c r="AI141" s="67"/>
      <c r="AJ141" s="67"/>
      <c r="AK141" s="67"/>
      <c r="AL141" s="67"/>
      <c r="AM141" s="69"/>
    </row>
    <row r="142" spans="1:39">
      <c r="A142" s="118"/>
      <c r="B142" s="73"/>
      <c r="C142" s="73"/>
      <c r="D142" s="73"/>
      <c r="E142" s="73"/>
      <c r="F142" s="73"/>
      <c r="G142" s="73"/>
      <c r="H142" s="73"/>
      <c r="I142" s="67"/>
      <c r="O142" s="69"/>
      <c r="Q142" s="68"/>
      <c r="R142" s="67"/>
      <c r="S142" s="67"/>
      <c r="T142" s="67"/>
      <c r="U142" s="67"/>
      <c r="V142" s="67"/>
      <c r="W142" s="67"/>
      <c r="X142" s="67"/>
      <c r="Y142" s="67"/>
      <c r="Z142" s="67"/>
      <c r="AA142" s="67"/>
      <c r="AB142" s="67"/>
      <c r="AC142" s="67"/>
      <c r="AD142" s="67"/>
      <c r="AE142" s="67"/>
      <c r="AF142" s="67"/>
      <c r="AG142" s="67"/>
      <c r="AH142" s="67"/>
      <c r="AI142" s="67"/>
      <c r="AJ142" s="67"/>
      <c r="AK142" s="67"/>
      <c r="AL142" s="67"/>
      <c r="AM142" s="69"/>
    </row>
    <row r="143" spans="1:39">
      <c r="A143" s="118"/>
      <c r="B143" s="73"/>
      <c r="C143" s="73"/>
      <c r="D143" s="73"/>
      <c r="E143" s="73"/>
      <c r="F143" s="73"/>
      <c r="G143" s="73"/>
      <c r="H143" s="73"/>
      <c r="I143" s="67"/>
      <c r="O143" s="69"/>
      <c r="Q143" s="68"/>
      <c r="R143" s="67"/>
      <c r="S143" s="67"/>
      <c r="T143" s="67"/>
      <c r="U143" s="67"/>
      <c r="V143" s="67"/>
      <c r="W143" s="67"/>
      <c r="X143" s="67"/>
      <c r="Y143" s="67"/>
      <c r="Z143" s="67"/>
      <c r="AA143" s="67"/>
      <c r="AB143" s="67"/>
      <c r="AC143" s="67"/>
      <c r="AD143" s="67"/>
      <c r="AE143" s="67"/>
      <c r="AF143" s="67"/>
      <c r="AG143" s="67"/>
      <c r="AH143" s="67"/>
      <c r="AI143" s="67"/>
      <c r="AJ143" s="67"/>
      <c r="AK143" s="67"/>
      <c r="AL143" s="67"/>
      <c r="AM143" s="69"/>
    </row>
    <row r="144" spans="1:39">
      <c r="A144" s="118"/>
      <c r="B144" s="67"/>
      <c r="C144" s="67"/>
      <c r="D144" s="67"/>
      <c r="E144" s="67"/>
      <c r="F144" s="67"/>
      <c r="G144" s="67"/>
      <c r="H144" s="67"/>
      <c r="I144" s="67"/>
      <c r="O144" s="69"/>
      <c r="Q144" s="68"/>
      <c r="R144" s="67"/>
      <c r="S144" s="67"/>
      <c r="T144" s="67"/>
      <c r="U144" s="67"/>
      <c r="V144" s="67"/>
      <c r="W144" s="67"/>
      <c r="X144" s="67"/>
      <c r="Y144" s="67"/>
      <c r="Z144" s="67"/>
      <c r="AA144" s="67"/>
      <c r="AB144" s="67"/>
      <c r="AC144" s="67"/>
      <c r="AD144" s="67"/>
      <c r="AE144" s="67"/>
      <c r="AF144" s="67"/>
      <c r="AG144" s="67"/>
      <c r="AH144" s="67"/>
      <c r="AI144" s="67"/>
      <c r="AJ144" s="67"/>
      <c r="AK144" s="67"/>
      <c r="AL144" s="67"/>
      <c r="AM144" s="69"/>
    </row>
    <row r="145" spans="1:39" ht="15" thickBot="1">
      <c r="A145" s="118"/>
      <c r="B145" s="67"/>
      <c r="C145" s="67"/>
      <c r="D145" s="67"/>
      <c r="E145" s="67"/>
      <c r="F145" s="67"/>
      <c r="G145" s="67"/>
      <c r="H145" s="67"/>
      <c r="I145" s="67"/>
      <c r="O145" s="69"/>
      <c r="Q145" s="98"/>
      <c r="R145" s="99"/>
      <c r="S145" s="99"/>
      <c r="T145" s="99"/>
      <c r="U145" s="99"/>
      <c r="V145" s="99"/>
      <c r="W145" s="99"/>
      <c r="X145" s="99"/>
      <c r="Y145" s="99"/>
      <c r="Z145" s="99"/>
      <c r="AA145" s="99"/>
      <c r="AB145" s="99"/>
      <c r="AC145" s="99"/>
      <c r="AD145" s="99"/>
      <c r="AE145" s="99"/>
      <c r="AF145" s="99"/>
      <c r="AG145" s="99"/>
      <c r="AH145" s="99"/>
      <c r="AI145" s="99"/>
      <c r="AJ145" s="99"/>
      <c r="AK145" s="99"/>
      <c r="AL145" s="99"/>
      <c r="AM145" s="100"/>
    </row>
    <row r="146" spans="1:39">
      <c r="A146" s="118"/>
      <c r="O146" s="69"/>
    </row>
    <row r="147" spans="1:39">
      <c r="A147" s="118"/>
      <c r="O147" s="69"/>
    </row>
    <row r="148" spans="1:39">
      <c r="A148" s="118"/>
      <c r="O148" s="69"/>
    </row>
    <row r="149" spans="1:39">
      <c r="A149" s="118"/>
      <c r="O149" s="69"/>
    </row>
    <row r="150" spans="1:39">
      <c r="A150" s="118"/>
      <c r="O150" s="69"/>
    </row>
    <row r="151" spans="1:39">
      <c r="A151" s="118"/>
      <c r="O151" s="69"/>
    </row>
    <row r="152" spans="1:39">
      <c r="A152" s="118"/>
      <c r="O152" s="69"/>
    </row>
    <row r="153" spans="1:39">
      <c r="A153" s="118"/>
      <c r="O153" s="69"/>
    </row>
    <row r="154" spans="1:39">
      <c r="A154" s="118"/>
      <c r="O154" s="69"/>
      <c r="Q154" s="67"/>
      <c r="R154" s="67"/>
      <c r="S154" s="67"/>
    </row>
    <row r="155" spans="1:39">
      <c r="A155" s="118"/>
      <c r="O155" s="69"/>
      <c r="Q155" s="67"/>
      <c r="R155" s="67"/>
      <c r="S155" s="67"/>
    </row>
    <row r="156" spans="1:39">
      <c r="A156" s="118"/>
      <c r="O156" s="69"/>
      <c r="Q156" s="67"/>
      <c r="R156" s="67"/>
      <c r="S156" s="67"/>
    </row>
    <row r="157" spans="1:39">
      <c r="A157" s="118"/>
      <c r="O157" s="69"/>
      <c r="Q157" s="211"/>
      <c r="R157" s="211"/>
      <c r="S157" s="211"/>
      <c r="T157"/>
      <c r="U157"/>
      <c r="V157"/>
      <c r="W157"/>
      <c r="X157"/>
      <c r="Y157"/>
    </row>
    <row r="158" spans="1:39">
      <c r="A158" s="118"/>
      <c r="O158" s="69"/>
      <c r="Q158" s="211"/>
      <c r="R158" s="211"/>
      <c r="S158" s="211"/>
      <c r="T158"/>
      <c r="U158"/>
      <c r="V158"/>
      <c r="W158"/>
      <c r="X158"/>
      <c r="Y158"/>
    </row>
    <row r="159" spans="1:39">
      <c r="A159" s="118"/>
      <c r="O159" s="69"/>
      <c r="Q159" s="211"/>
      <c r="R159" s="211"/>
      <c r="S159" s="211"/>
      <c r="T159"/>
      <c r="U159"/>
      <c r="V159"/>
      <c r="W159"/>
      <c r="X159"/>
      <c r="Y159"/>
    </row>
    <row r="160" spans="1:39">
      <c r="A160" s="118"/>
      <c r="O160" s="69"/>
      <c r="Q160" s="211"/>
      <c r="R160" s="211"/>
      <c r="S160" s="211"/>
      <c r="T160"/>
      <c r="U160"/>
      <c r="V160"/>
      <c r="W160"/>
      <c r="X160"/>
      <c r="Y160"/>
    </row>
    <row r="161" spans="1:163">
      <c r="A161" s="118"/>
      <c r="O161" s="69"/>
      <c r="Q161" s="211"/>
      <c r="R161" s="211"/>
      <c r="S161" s="211"/>
      <c r="T161"/>
      <c r="U161"/>
      <c r="V161"/>
      <c r="W161"/>
      <c r="X161"/>
      <c r="Y161"/>
    </row>
    <row r="162" spans="1:163">
      <c r="A162" s="118"/>
      <c r="O162" s="69"/>
      <c r="Q162" s="211"/>
      <c r="R162" s="211"/>
      <c r="S162" s="211"/>
      <c r="T162"/>
      <c r="U162"/>
      <c r="V162"/>
      <c r="W162"/>
      <c r="X162"/>
      <c r="Y162"/>
    </row>
    <row r="163" spans="1:163" ht="15" thickBot="1">
      <c r="A163" s="118"/>
      <c r="B163" s="98"/>
      <c r="C163" s="99"/>
      <c r="D163" s="99"/>
      <c r="E163" s="99"/>
      <c r="F163" s="99"/>
      <c r="G163" s="99"/>
      <c r="H163" s="99"/>
      <c r="I163" s="99"/>
      <c r="J163" s="99"/>
      <c r="K163" s="99"/>
      <c r="L163" s="99"/>
      <c r="M163" s="99"/>
      <c r="N163" s="99"/>
      <c r="O163" s="100"/>
      <c r="Q163" s="211"/>
      <c r="R163" s="211"/>
      <c r="S163" s="211"/>
      <c r="T163"/>
      <c r="U163"/>
      <c r="V163"/>
      <c r="W163"/>
      <c r="X163"/>
      <c r="Y163"/>
    </row>
    <row r="164" spans="1:163">
      <c r="Q164" s="211"/>
      <c r="R164" s="211"/>
      <c r="S164" s="211"/>
      <c r="T164"/>
      <c r="U164"/>
      <c r="V164"/>
      <c r="W164"/>
      <c r="X164"/>
      <c r="Y164"/>
    </row>
    <row r="165" spans="1:163">
      <c r="Q165" s="211"/>
      <c r="R165" s="211"/>
      <c r="S165" s="211"/>
      <c r="T165"/>
      <c r="U165"/>
      <c r="V165"/>
      <c r="W165"/>
      <c r="X165"/>
      <c r="Y165"/>
    </row>
    <row r="166" spans="1:163">
      <c r="Q166" s="211"/>
      <c r="R166" s="211"/>
      <c r="S166" s="211"/>
      <c r="T166"/>
      <c r="U166"/>
      <c r="V166"/>
      <c r="W166"/>
      <c r="X166"/>
      <c r="Y166"/>
    </row>
    <row r="167" spans="1:163">
      <c r="Q167" s="211"/>
      <c r="R167" s="211"/>
      <c r="S167" s="211"/>
      <c r="T167"/>
      <c r="U167"/>
      <c r="V167"/>
      <c r="W167"/>
      <c r="X167"/>
      <c r="Y167"/>
    </row>
    <row r="168" spans="1:163">
      <c r="Q168" s="211"/>
      <c r="R168" s="211"/>
      <c r="S168" s="211"/>
      <c r="T168"/>
      <c r="U168"/>
      <c r="V168"/>
      <c r="W168"/>
      <c r="X168"/>
      <c r="Y168"/>
    </row>
    <row r="169" spans="1:163">
      <c r="Q169" s="211"/>
      <c r="R169" s="211"/>
      <c r="S169" s="211"/>
      <c r="T169"/>
      <c r="U169"/>
      <c r="V169"/>
      <c r="W169"/>
      <c r="X169"/>
      <c r="Y169"/>
    </row>
    <row r="170" spans="1:163">
      <c r="Q170" s="211"/>
      <c r="R170" s="211"/>
      <c r="S170" s="211"/>
      <c r="T170"/>
      <c r="U170"/>
      <c r="V170"/>
      <c r="W170"/>
      <c r="X170"/>
      <c r="Y170"/>
    </row>
    <row r="171" spans="1:163">
      <c r="Q171" s="211"/>
      <c r="R171" s="211"/>
      <c r="S171" s="211"/>
      <c r="T171"/>
      <c r="U171"/>
      <c r="V171"/>
      <c r="W171"/>
      <c r="X171"/>
      <c r="Y171"/>
    </row>
    <row r="172" spans="1:163">
      <c r="Q172" s="211"/>
      <c r="R172" s="211"/>
      <c r="S172" s="211"/>
      <c r="T172"/>
      <c r="U172"/>
      <c r="V172"/>
      <c r="W172"/>
      <c r="X172"/>
      <c r="Y172"/>
    </row>
    <row r="173" spans="1:163">
      <c r="Q173" s="211"/>
      <c r="R173" s="211"/>
      <c r="S173" s="211"/>
      <c r="T173"/>
      <c r="U173"/>
      <c r="V173"/>
      <c r="W173"/>
      <c r="X173"/>
      <c r="Y173"/>
    </row>
    <row r="174" spans="1:163">
      <c r="Q174" s="211"/>
      <c r="R174" s="211"/>
      <c r="S174" s="211"/>
      <c r="T174"/>
      <c r="U174"/>
      <c r="V174"/>
      <c r="W174"/>
      <c r="X174"/>
      <c r="Y174"/>
    </row>
    <row r="175" spans="1:163">
      <c r="Q175" s="211"/>
      <c r="R175" s="211"/>
      <c r="S175" s="211"/>
      <c r="T175"/>
      <c r="U175"/>
      <c r="V175"/>
      <c r="W175"/>
      <c r="X175"/>
      <c r="Y175"/>
    </row>
    <row r="176" spans="1:163">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row>
    <row r="177" spans="12:163">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row>
    <row r="178" spans="12:163">
      <c r="L178" s="212"/>
      <c r="M178" s="209"/>
      <c r="N178" s="209"/>
      <c r="O178" s="209"/>
      <c r="P178" s="209"/>
      <c r="Q178" s="209"/>
      <c r="R178" s="209"/>
      <c r="S178" s="209"/>
      <c r="T178" s="209"/>
      <c r="U178" s="209"/>
      <c r="V178" s="209"/>
      <c r="W178" s="209"/>
      <c r="X178" s="209"/>
      <c r="Y178" s="209"/>
      <c r="Z178" s="209"/>
      <c r="AA178" s="209"/>
      <c r="AB178" s="209"/>
      <c r="AC178" s="209"/>
      <c r="AD178" s="209"/>
      <c r="AE178" s="209"/>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row>
    <row r="179" spans="12:163">
      <c r="L179" s="212"/>
      <c r="M179" s="209"/>
      <c r="N179" s="209"/>
      <c r="O179" s="209"/>
      <c r="P179" s="209"/>
      <c r="Q179" s="209"/>
      <c r="R179" s="209"/>
      <c r="S179" s="209"/>
      <c r="T179" s="209"/>
      <c r="U179" s="209"/>
      <c r="V179" s="209"/>
      <c r="W179" s="209"/>
      <c r="X179" s="209"/>
      <c r="Y179" s="209"/>
      <c r="Z179" s="209"/>
      <c r="AA179" s="209"/>
      <c r="AB179" s="209"/>
      <c r="AC179" s="209"/>
      <c r="AD179" s="209"/>
      <c r="AE179" s="20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row>
    <row r="180" spans="12:163">
      <c r="L180" s="212"/>
      <c r="M180" s="209"/>
      <c r="N180" s="209"/>
      <c r="O180" s="209"/>
      <c r="P180" s="209"/>
      <c r="Q180" s="209"/>
      <c r="R180" s="209"/>
      <c r="S180" s="209"/>
      <c r="T180" s="209"/>
      <c r="U180" s="209"/>
      <c r="V180" s="209"/>
      <c r="W180" s="209"/>
      <c r="X180" s="209"/>
      <c r="Y180" s="209"/>
      <c r="Z180" s="209"/>
      <c r="AA180" s="209"/>
      <c r="AB180" s="209"/>
      <c r="AC180" s="209"/>
      <c r="AD180" s="209"/>
      <c r="AE180" s="209"/>
    </row>
    <row r="181" spans="12:163">
      <c r="L181" s="212"/>
      <c r="M181" s="209"/>
      <c r="N181" s="209"/>
      <c r="O181" s="209"/>
      <c r="P181" s="209"/>
      <c r="Q181" s="209"/>
      <c r="R181" s="209"/>
      <c r="S181" s="209"/>
      <c r="T181" s="209"/>
      <c r="U181" s="209"/>
      <c r="V181" s="209"/>
      <c r="W181" s="209"/>
      <c r="X181" s="209"/>
      <c r="Y181" s="209"/>
      <c r="Z181" s="209"/>
      <c r="AA181" s="209"/>
      <c r="AB181" s="209"/>
      <c r="AC181" s="209"/>
      <c r="AD181" s="209"/>
      <c r="AE181" s="209"/>
    </row>
    <row r="182" spans="12:163">
      <c r="L182" s="212"/>
      <c r="M182" s="209"/>
      <c r="N182" s="209"/>
      <c r="O182" s="209"/>
      <c r="P182" s="209"/>
      <c r="Q182" s="209"/>
      <c r="R182" s="209"/>
      <c r="S182" s="209"/>
      <c r="T182" s="209"/>
      <c r="U182" s="209"/>
      <c r="V182" s="209"/>
      <c r="W182" s="209"/>
      <c r="X182" s="209"/>
      <c r="Y182" s="209"/>
      <c r="Z182" s="209"/>
      <c r="AA182" s="209"/>
      <c r="AB182" s="209"/>
      <c r="AC182" s="209"/>
      <c r="AD182" s="209"/>
      <c r="AE182" s="209"/>
    </row>
    <row r="183" spans="12:163">
      <c r="L183" s="212"/>
      <c r="M183" s="209"/>
      <c r="N183" s="209"/>
      <c r="O183" s="209"/>
      <c r="P183" s="209"/>
      <c r="Q183" s="209"/>
      <c r="R183" s="209"/>
      <c r="S183" s="209"/>
      <c r="T183" s="209"/>
      <c r="U183" s="209"/>
      <c r="V183" s="209"/>
      <c r="W183" s="209"/>
      <c r="X183" s="209"/>
      <c r="Y183" s="209"/>
      <c r="Z183" s="209"/>
      <c r="AA183" s="209"/>
      <c r="AB183" s="209"/>
      <c r="AC183" s="209"/>
      <c r="AD183" s="209"/>
      <c r="AE183" s="209"/>
    </row>
    <row r="184" spans="12:163">
      <c r="L184" s="212"/>
      <c r="M184" s="209"/>
      <c r="N184" s="209"/>
      <c r="O184" s="209"/>
      <c r="P184" s="209"/>
      <c r="Q184" s="209"/>
      <c r="R184" s="209"/>
      <c r="S184" s="209"/>
      <c r="T184" s="209"/>
      <c r="U184" s="209"/>
      <c r="V184" s="209"/>
      <c r="W184" s="209"/>
      <c r="X184" s="209"/>
      <c r="Y184" s="209"/>
      <c r="Z184" s="209"/>
      <c r="AA184" s="209"/>
      <c r="AB184" s="209"/>
      <c r="AC184" s="209"/>
      <c r="AD184" s="209"/>
      <c r="AE184" s="209"/>
    </row>
    <row r="185" spans="12:163">
      <c r="L185" s="212"/>
      <c r="M185" s="209"/>
      <c r="N185" s="209"/>
      <c r="O185" s="209"/>
      <c r="P185" s="209"/>
      <c r="Q185" s="209"/>
      <c r="R185" s="209"/>
      <c r="S185" s="209"/>
      <c r="T185" s="209"/>
      <c r="U185" s="209"/>
      <c r="V185" s="209"/>
      <c r="W185" s="209"/>
      <c r="X185" s="209"/>
      <c r="Y185" s="209"/>
      <c r="Z185" s="209"/>
      <c r="AA185" s="209"/>
      <c r="AB185" s="209"/>
      <c r="AC185" s="209"/>
      <c r="AD185" s="209"/>
      <c r="AE185" s="209"/>
    </row>
    <row r="186" spans="12:163">
      <c r="L186"/>
      <c r="M186"/>
      <c r="N186"/>
      <c r="O186"/>
      <c r="P186"/>
      <c r="Q186"/>
      <c r="R186"/>
      <c r="S186"/>
      <c r="T186"/>
      <c r="U186"/>
      <c r="V186"/>
      <c r="W186"/>
      <c r="X186"/>
      <c r="Y186"/>
    </row>
    <row r="187" spans="12:163">
      <c r="L187"/>
      <c r="M187"/>
      <c r="N187"/>
      <c r="O187"/>
      <c r="P187"/>
      <c r="Q187"/>
      <c r="R187"/>
      <c r="S187"/>
      <c r="T187"/>
      <c r="U187"/>
      <c r="V187"/>
      <c r="W187"/>
      <c r="X187"/>
      <c r="Y187"/>
    </row>
    <row r="188" spans="12:163">
      <c r="L188"/>
      <c r="M188"/>
      <c r="N188"/>
      <c r="O188"/>
      <c r="P188"/>
      <c r="Q188"/>
      <c r="R188"/>
      <c r="S188"/>
      <c r="T188"/>
      <c r="U188"/>
      <c r="V188"/>
      <c r="W188"/>
      <c r="X188"/>
      <c r="Y188"/>
    </row>
    <row r="189" spans="12:163">
      <c r="L189"/>
      <c r="M189"/>
      <c r="N189"/>
      <c r="O189"/>
      <c r="P189"/>
      <c r="Q189"/>
      <c r="R189"/>
      <c r="S189"/>
      <c r="T189"/>
      <c r="U189"/>
      <c r="V189"/>
      <c r="W189"/>
      <c r="X189"/>
      <c r="Y189"/>
    </row>
    <row r="190" spans="12:163">
      <c r="L190"/>
      <c r="M190"/>
      <c r="N190"/>
      <c r="O190"/>
      <c r="P190"/>
      <c r="Q190"/>
      <c r="R190"/>
      <c r="S190"/>
      <c r="T190"/>
      <c r="U190"/>
      <c r="V190"/>
      <c r="W190"/>
      <c r="X190"/>
      <c r="Y190"/>
    </row>
    <row r="191" spans="12:163">
      <c r="L191"/>
      <c r="M191"/>
      <c r="N191"/>
      <c r="O191"/>
      <c r="P191"/>
      <c r="Q191"/>
      <c r="R191"/>
      <c r="S191"/>
      <c r="T191"/>
      <c r="U191"/>
      <c r="V191"/>
      <c r="W191"/>
      <c r="X191"/>
      <c r="Y191"/>
    </row>
    <row r="192" spans="12:163">
      <c r="L192"/>
      <c r="M192"/>
      <c r="N192"/>
      <c r="O192"/>
      <c r="P192"/>
      <c r="Q192"/>
      <c r="R192"/>
      <c r="S192"/>
      <c r="T192"/>
      <c r="U192"/>
      <c r="V192"/>
      <c r="W192"/>
      <c r="X192"/>
      <c r="Y192"/>
    </row>
    <row r="193" spans="12:25">
      <c r="L193"/>
      <c r="M193"/>
      <c r="N193"/>
      <c r="O193"/>
      <c r="P193"/>
      <c r="Q193"/>
      <c r="R193"/>
      <c r="S193"/>
      <c r="T193"/>
      <c r="U193"/>
      <c r="V193"/>
      <c r="W193"/>
      <c r="X193"/>
      <c r="Y193"/>
    </row>
    <row r="194" spans="12:25">
      <c r="L194"/>
      <c r="M194"/>
      <c r="N194"/>
      <c r="O194"/>
      <c r="P194"/>
      <c r="Q194"/>
      <c r="R194"/>
      <c r="S194"/>
      <c r="T194"/>
      <c r="U194"/>
      <c r="V194"/>
      <c r="W194"/>
      <c r="X194"/>
      <c r="Y194"/>
    </row>
    <row r="195" spans="12:25">
      <c r="L195"/>
      <c r="M195"/>
      <c r="N195"/>
      <c r="O195"/>
      <c r="P195"/>
      <c r="Q195"/>
      <c r="R195"/>
      <c r="S195"/>
      <c r="T195"/>
      <c r="U195"/>
      <c r="V195"/>
      <c r="W195"/>
      <c r="X195"/>
      <c r="Y195"/>
    </row>
    <row r="196" spans="12:25">
      <c r="L196"/>
      <c r="M196"/>
      <c r="N196"/>
      <c r="O196"/>
      <c r="P196"/>
      <c r="Q196"/>
      <c r="R196"/>
      <c r="S196"/>
      <c r="T196"/>
      <c r="U196"/>
      <c r="V196"/>
      <c r="W196"/>
      <c r="X196"/>
      <c r="Y196"/>
    </row>
    <row r="197" spans="12:25">
      <c r="Q197"/>
      <c r="R197"/>
      <c r="S197"/>
      <c r="T197"/>
      <c r="U197"/>
      <c r="V197"/>
      <c r="W197"/>
      <c r="X197"/>
      <c r="Y197"/>
    </row>
    <row r="198" spans="12:25">
      <c r="Q198"/>
      <c r="R198"/>
      <c r="S198"/>
      <c r="T198"/>
      <c r="U198"/>
      <c r="V198"/>
      <c r="W198"/>
      <c r="X198"/>
      <c r="Y198"/>
    </row>
    <row r="199" spans="12:25">
      <c r="Q199"/>
      <c r="R199"/>
      <c r="S199"/>
      <c r="T199"/>
      <c r="U199"/>
      <c r="V199"/>
      <c r="W199"/>
      <c r="X199"/>
      <c r="Y199"/>
    </row>
    <row r="200" spans="12:25">
      <c r="Q200"/>
      <c r="R200"/>
      <c r="S200"/>
      <c r="T200"/>
      <c r="U200"/>
      <c r="V200"/>
      <c r="W200"/>
      <c r="X200"/>
      <c r="Y200"/>
    </row>
    <row r="201" spans="12:25">
      <c r="Q201"/>
      <c r="R201"/>
      <c r="S201"/>
      <c r="T201"/>
      <c r="U201"/>
      <c r="V201"/>
      <c r="W201"/>
      <c r="X201"/>
      <c r="Y201"/>
    </row>
    <row r="202" spans="12:25">
      <c r="Q202"/>
      <c r="R202"/>
      <c r="S202"/>
      <c r="T202"/>
      <c r="U202"/>
      <c r="V202"/>
      <c r="W202"/>
      <c r="X202"/>
      <c r="Y202"/>
    </row>
    <row r="203" spans="12:25">
      <c r="Q203"/>
      <c r="R203"/>
      <c r="S203"/>
      <c r="T203"/>
      <c r="U203"/>
      <c r="V203"/>
      <c r="W203"/>
      <c r="X203"/>
      <c r="Y203"/>
    </row>
    <row r="204" spans="12:25">
      <c r="Q204"/>
      <c r="R204"/>
      <c r="S204"/>
      <c r="T204"/>
      <c r="U204"/>
      <c r="V204"/>
      <c r="W204"/>
      <c r="X204"/>
      <c r="Y204"/>
    </row>
    <row r="205" spans="12:25">
      <c r="Q205"/>
      <c r="R205"/>
      <c r="S205"/>
      <c r="T205"/>
      <c r="U205"/>
      <c r="V205"/>
      <c r="W205"/>
      <c r="X205"/>
      <c r="Y205"/>
    </row>
    <row r="206" spans="12:25">
      <c r="Q206"/>
      <c r="R206"/>
      <c r="S206"/>
      <c r="T206"/>
      <c r="U206"/>
      <c r="V206"/>
      <c r="W206"/>
      <c r="X206"/>
      <c r="Y206"/>
    </row>
    <row r="207" spans="12:25">
      <c r="Q207"/>
      <c r="R207"/>
      <c r="S207"/>
      <c r="T207"/>
      <c r="U207"/>
      <c r="V207"/>
      <c r="W207"/>
      <c r="X207"/>
      <c r="Y207"/>
    </row>
    <row r="208" spans="12:25">
      <c r="Q208"/>
      <c r="R208"/>
      <c r="S208"/>
      <c r="T208"/>
      <c r="U208"/>
      <c r="V208"/>
      <c r="W208"/>
      <c r="X208"/>
      <c r="Y208"/>
    </row>
    <row r="209" spans="17:25">
      <c r="Q209"/>
      <c r="R209"/>
      <c r="S209"/>
      <c r="T209"/>
      <c r="U209"/>
      <c r="V209"/>
      <c r="W209"/>
      <c r="X209"/>
      <c r="Y209"/>
    </row>
    <row r="210" spans="17:25">
      <c r="Q210"/>
      <c r="R210"/>
      <c r="S210"/>
      <c r="T210"/>
      <c r="U210"/>
      <c r="V210"/>
      <c r="W210"/>
      <c r="X210"/>
      <c r="Y210"/>
    </row>
    <row r="211" spans="17:25">
      <c r="Q211"/>
      <c r="R211"/>
      <c r="S211"/>
      <c r="T211"/>
      <c r="U211"/>
      <c r="V211"/>
      <c r="W211"/>
      <c r="X211"/>
      <c r="Y211"/>
    </row>
    <row r="212" spans="17:25">
      <c r="Q212"/>
      <c r="R212"/>
      <c r="S212"/>
      <c r="T212"/>
      <c r="U212"/>
      <c r="V212"/>
      <c r="W212"/>
      <c r="X212"/>
      <c r="Y212"/>
    </row>
    <row r="213" spans="17:25">
      <c r="Q213"/>
      <c r="R213"/>
      <c r="S213"/>
      <c r="T213"/>
      <c r="U213"/>
      <c r="V213"/>
      <c r="W213"/>
      <c r="X213"/>
      <c r="Y213"/>
    </row>
    <row r="214" spans="17:25">
      <c r="Q214"/>
      <c r="R214"/>
      <c r="S214"/>
      <c r="T214"/>
      <c r="U214"/>
      <c r="V214"/>
      <c r="W214"/>
      <c r="X214"/>
      <c r="Y214"/>
    </row>
    <row r="215" spans="17:25">
      <c r="Q215"/>
      <c r="R215"/>
      <c r="S215"/>
      <c r="T215"/>
      <c r="U215"/>
      <c r="V215"/>
      <c r="W215"/>
      <c r="X215"/>
      <c r="Y215"/>
    </row>
    <row r="216" spans="17:25">
      <c r="Q216"/>
      <c r="R216"/>
      <c r="S216"/>
      <c r="T216"/>
      <c r="U216"/>
      <c r="V216"/>
      <c r="W216"/>
      <c r="X216"/>
      <c r="Y216"/>
    </row>
    <row r="217" spans="17:25">
      <c r="Q217"/>
      <c r="R217"/>
      <c r="S217"/>
      <c r="T217"/>
      <c r="U217"/>
      <c r="V217"/>
      <c r="W217"/>
      <c r="X217"/>
      <c r="Y217"/>
    </row>
    <row r="218" spans="17:25">
      <c r="Q218"/>
      <c r="R218"/>
      <c r="S218"/>
      <c r="T218"/>
      <c r="U218"/>
      <c r="V218"/>
      <c r="W218"/>
      <c r="X218"/>
      <c r="Y218"/>
    </row>
    <row r="219" spans="17:25">
      <c r="Q219"/>
      <c r="R219"/>
      <c r="S219"/>
      <c r="T219"/>
      <c r="U219"/>
      <c r="V219"/>
      <c r="W219"/>
      <c r="X219"/>
      <c r="Y219"/>
    </row>
  </sheetData>
  <mergeCells count="17">
    <mergeCell ref="C130:F130"/>
    <mergeCell ref="J3:M3"/>
    <mergeCell ref="J45:R45"/>
    <mergeCell ref="B45:I45"/>
    <mergeCell ref="C3:H4"/>
    <mergeCell ref="B50:I77"/>
    <mergeCell ref="B81:B83"/>
    <mergeCell ref="B46:I46"/>
    <mergeCell ref="B1:AS1"/>
    <mergeCell ref="B2:N2"/>
    <mergeCell ref="C81:G81"/>
    <mergeCell ref="B42:R42"/>
    <mergeCell ref="B79:O79"/>
    <mergeCell ref="Q79:AM79"/>
    <mergeCell ref="S42:AR42"/>
    <mergeCell ref="S43:AA44"/>
    <mergeCell ref="S45:AA45"/>
  </mergeCells>
  <hyperlinks>
    <hyperlink ref="A1" location="Entrada!A1" display="Entrada"/>
  </hyperlinks>
  <pageMargins left="0.511811024" right="0.511811024" top="0.78740157499999996" bottom="0.78740157499999996" header="0.31496062000000002" footer="0.31496062000000002"/>
  <pageSetup paperSize="9" orientation="portrait" r:id="rId4"/>
  <drawing r:id="rId5"/>
</worksheet>
</file>

<file path=xl/worksheets/sheet4.xml><?xml version="1.0" encoding="utf-8"?>
<worksheet xmlns="http://schemas.openxmlformats.org/spreadsheetml/2006/main" xmlns:r="http://schemas.openxmlformats.org/officeDocument/2006/relationships">
  <dimension ref="A1:AA45"/>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RowHeight="12.75"/>
  <cols>
    <col min="1" max="1" width="10.85546875" customWidth="1"/>
    <col min="2" max="2" width="67.5703125" style="3" customWidth="1"/>
    <col min="3" max="3" width="11.7109375" style="9" bestFit="1" customWidth="1"/>
    <col min="4" max="4" width="8.85546875" style="9" bestFit="1" customWidth="1"/>
    <col min="5" max="5" width="13.5703125" style="9" bestFit="1" customWidth="1"/>
    <col min="6" max="6" width="9.5703125" style="9" bestFit="1" customWidth="1"/>
    <col min="7" max="7" width="8.85546875" style="9" bestFit="1" customWidth="1"/>
    <col min="8" max="8" width="10.140625" style="9" bestFit="1" customWidth="1"/>
    <col min="9" max="10" width="8.85546875" style="9" bestFit="1" customWidth="1"/>
    <col min="11" max="11" width="9.42578125" style="9" bestFit="1" customWidth="1"/>
    <col min="12" max="12" width="13.5703125" style="9" bestFit="1" customWidth="1"/>
    <col min="13" max="13" width="8.85546875" style="9" bestFit="1" customWidth="1"/>
    <col min="14" max="14" width="13.42578125" style="9" bestFit="1" customWidth="1"/>
    <col min="15" max="15" width="12.7109375" style="9" bestFit="1" customWidth="1"/>
    <col min="16" max="16" width="8.85546875" style="9" bestFit="1" customWidth="1"/>
    <col min="17" max="17" width="12.85546875" style="9" bestFit="1" customWidth="1"/>
    <col min="18" max="18" width="12.7109375" style="9" bestFit="1" customWidth="1"/>
    <col min="19" max="19" width="8.85546875" style="9" bestFit="1" customWidth="1"/>
    <col min="20" max="20" width="10" style="9" bestFit="1" customWidth="1"/>
    <col min="21" max="21" width="5.7109375" style="9" bestFit="1" customWidth="1"/>
  </cols>
  <sheetData>
    <row r="1" spans="1:27" s="12" customFormat="1" ht="51.75" thickBot="1">
      <c r="A1" s="227" t="s">
        <v>4062</v>
      </c>
      <c r="B1" s="10" t="s">
        <v>2401</v>
      </c>
      <c r="C1" s="13" t="s">
        <v>709</v>
      </c>
      <c r="D1" s="13" t="s">
        <v>226</v>
      </c>
      <c r="E1" s="13" t="s">
        <v>802</v>
      </c>
      <c r="F1" s="13" t="s">
        <v>72</v>
      </c>
      <c r="G1" s="13" t="s">
        <v>161</v>
      </c>
      <c r="H1" s="13" t="s">
        <v>126</v>
      </c>
      <c r="I1" s="13" t="s">
        <v>1127</v>
      </c>
      <c r="J1" s="13" t="s">
        <v>671</v>
      </c>
      <c r="K1" s="13" t="s">
        <v>325</v>
      </c>
      <c r="L1" s="13" t="s">
        <v>459</v>
      </c>
      <c r="M1" s="13" t="s">
        <v>543</v>
      </c>
      <c r="N1" s="13" t="s">
        <v>341</v>
      </c>
      <c r="O1" s="13" t="s">
        <v>305</v>
      </c>
      <c r="P1" s="13" t="s">
        <v>97</v>
      </c>
      <c r="Q1" s="13" t="s">
        <v>154</v>
      </c>
      <c r="R1" s="13" t="s">
        <v>697</v>
      </c>
      <c r="S1" s="13" t="s">
        <v>95</v>
      </c>
      <c r="T1" s="13" t="s">
        <v>3095</v>
      </c>
      <c r="U1" s="13" t="s">
        <v>2400</v>
      </c>
    </row>
    <row r="2" spans="1:27">
      <c r="B2" s="10" t="s">
        <v>354</v>
      </c>
      <c r="C2" s="14">
        <f>COUNTIFS(Dados!$J$2:$J$4995,'Campus X Curso'!C$1,Dados!K$2:K$4995,'Campus X Curso'!$B2)</f>
        <v>38</v>
      </c>
      <c r="D2" s="14">
        <f>COUNTIFS(Dados!$J$2:$J$4995,'Campus X Curso'!D$1,Dados!L$2:L$4995,'Campus X Curso'!$B2)</f>
        <v>0</v>
      </c>
      <c r="E2" s="14">
        <f>COUNTIFS(Dados!$J$2:$J$4995,'Campus X Curso'!E$1,Dados!M$2:M$4995,'Campus X Curso'!$B2)</f>
        <v>0</v>
      </c>
      <c r="F2" s="14">
        <f>COUNTIFS(Dados!$J$2:$J$4995,'Campus X Curso'!F$1,Dados!N$2:N$4995,'Campus X Curso'!$B2)</f>
        <v>0</v>
      </c>
      <c r="G2" s="14">
        <f>COUNTIFS(Dados!$J$2:$J$4995,'Campus X Curso'!G$1,Dados!O$2:O$4995,'Campus X Curso'!$B2)</f>
        <v>0</v>
      </c>
      <c r="H2" s="14">
        <f>COUNTIFS(Dados!$J$2:$J$4995,'Campus X Curso'!H$1,Dados!P$2:P$4995,'Campus X Curso'!$B2)</f>
        <v>0</v>
      </c>
      <c r="I2" s="14">
        <f>COUNTIFS(Dados!$J$2:$J$4995,'Campus X Curso'!I$1,Dados!Q$2:Q$4995,'Campus X Curso'!$B2)</f>
        <v>0</v>
      </c>
      <c r="J2" s="14">
        <f>COUNTIFS(Dados!$J$2:$J$4995,'Campus X Curso'!J$1,Dados!R$2:R$4995,'Campus X Curso'!$B2)</f>
        <v>21</v>
      </c>
      <c r="K2" s="14">
        <f>COUNTIFS(Dados!$J$2:$J$4995,'Campus X Curso'!K$1,Dados!S$2:S$4995,'Campus X Curso'!$B2)</f>
        <v>0</v>
      </c>
      <c r="L2" s="14">
        <f>COUNTIFS(Dados!$J$2:$J$4995,'Campus X Curso'!L$1,Dados!T$2:T$4995,'Campus X Curso'!$B2)</f>
        <v>0</v>
      </c>
      <c r="M2" s="14">
        <f>COUNTIFS(Dados!$J$2:$J$4995,'Campus X Curso'!M$1,Dados!U$2:U$4995,'Campus X Curso'!$B2)</f>
        <v>0</v>
      </c>
      <c r="N2" s="14">
        <f>COUNTIFS(Dados!$J$2:$J$4995,'Campus X Curso'!N$1,Dados!V$2:V$4995,'Campus X Curso'!$B2)</f>
        <v>37</v>
      </c>
      <c r="O2" s="14">
        <f>COUNTIFS(Dados!$J$2:$J$4995,'Campus X Curso'!O$1,Dados!W$2:W$4995,'Campus X Curso'!$B2)</f>
        <v>0</v>
      </c>
      <c r="P2" s="14">
        <f>COUNTIFS(Dados!$J$2:$J$4995,'Campus X Curso'!P$1,Dados!X$2:X$4995,'Campus X Curso'!$B2)</f>
        <v>0</v>
      </c>
      <c r="Q2" s="14">
        <f>COUNTIFS(Dados!$J$2:$J$4995,'Campus X Curso'!Q$1,Dados!Y$2:Y$4995,'Campus X Curso'!$B2)</f>
        <v>0</v>
      </c>
      <c r="R2" s="14">
        <f>COUNTIFS(Dados!$J$2:$J$4995,'Campus X Curso'!R$1,Dados!Z$2:Z$4995,'Campus X Curso'!$B2)</f>
        <v>0</v>
      </c>
      <c r="S2" s="14">
        <f>COUNTIFS(Dados!$J$2:$J$4995,'Campus X Curso'!S$1,Dados!AA$2:AA$4995,'Campus X Curso'!$B2)</f>
        <v>0</v>
      </c>
      <c r="T2" s="14">
        <f>COUNTIFS(Dados!$J$2:$J$4995,'Campus X Curso'!T$1,Dados!AB$2:AB$4995,'Campus X Curso'!$B2)</f>
        <v>0</v>
      </c>
      <c r="U2" s="20">
        <f>SUM(C2:S2)</f>
        <v>96</v>
      </c>
      <c r="V2" s="8"/>
      <c r="W2" s="8"/>
      <c r="X2" s="8"/>
      <c r="Y2" s="8"/>
      <c r="Z2" s="8"/>
      <c r="AA2" s="8"/>
    </row>
    <row r="3" spans="1:27">
      <c r="B3" s="10" t="s">
        <v>98</v>
      </c>
      <c r="C3" s="14">
        <f>COUNTIFS(Dados!$J$2:$J$4995,'Campus X Curso'!C$1,Dados!K$2:K$4995,'Campus X Curso'!$B3)</f>
        <v>1</v>
      </c>
      <c r="D3" s="14">
        <f>COUNTIFS(Dados!$J$2:$J$4995,'Campus X Curso'!D$1,Dados!L$2:L$4995,'Campus X Curso'!$B3)</f>
        <v>0</v>
      </c>
      <c r="E3" s="14">
        <f>COUNTIFS(Dados!$J$2:$J$4995,'Campus X Curso'!E$1,Dados!M$2:M$4995,'Campus X Curso'!$B3)</f>
        <v>7</v>
      </c>
      <c r="F3" s="14">
        <f>COUNTIFS(Dados!$J$2:$J$4995,'Campus X Curso'!F$1,Dados!N$2:N$4995,'Campus X Curso'!$B3)</f>
        <v>0</v>
      </c>
      <c r="G3" s="14">
        <f>COUNTIFS(Dados!$J$2:$J$4995,'Campus X Curso'!G$1,Dados!O$2:O$4995,'Campus X Curso'!$B3)</f>
        <v>25</v>
      </c>
      <c r="H3" s="14">
        <f>COUNTIFS(Dados!$J$2:$J$4995,'Campus X Curso'!H$1,Dados!P$2:P$4995,'Campus X Curso'!$B3)</f>
        <v>0</v>
      </c>
      <c r="I3" s="14">
        <f>COUNTIFS(Dados!$J$2:$J$4995,'Campus X Curso'!I$1,Dados!Q$2:Q$4995,'Campus X Curso'!$B3)</f>
        <v>0</v>
      </c>
      <c r="J3" s="14">
        <f>COUNTIFS(Dados!$J$2:$J$4995,'Campus X Curso'!J$1,Dados!R$2:R$4995,'Campus X Curso'!$B3)</f>
        <v>0</v>
      </c>
      <c r="K3" s="14">
        <f>COUNTIFS(Dados!$J$2:$J$4995,'Campus X Curso'!K$1,Dados!S$2:S$4995,'Campus X Curso'!$B3)</f>
        <v>0</v>
      </c>
      <c r="L3" s="14">
        <f>COUNTIFS(Dados!$J$2:$J$4995,'Campus X Curso'!L$1,Dados!T$2:T$4995,'Campus X Curso'!$B3)</f>
        <v>0</v>
      </c>
      <c r="M3" s="14">
        <f>COUNTIFS(Dados!$J$2:$J$4995,'Campus X Curso'!M$1,Dados!U$2:U$4995,'Campus X Curso'!$B3)</f>
        <v>0</v>
      </c>
      <c r="N3" s="14">
        <f>COUNTIFS(Dados!$J$2:$J$4995,'Campus X Curso'!N$1,Dados!V$2:V$4995,'Campus X Curso'!$B3)</f>
        <v>0</v>
      </c>
      <c r="O3" s="14">
        <f>COUNTIFS(Dados!$J$2:$J$4995,'Campus X Curso'!O$1,Dados!W$2:W$4995,'Campus X Curso'!$B3)</f>
        <v>0</v>
      </c>
      <c r="P3" s="14">
        <f>COUNTIFS(Dados!$J$2:$J$4995,'Campus X Curso'!P$1,Dados!X$2:X$4995,'Campus X Curso'!$B3)</f>
        <v>17</v>
      </c>
      <c r="Q3" s="14">
        <f>COUNTIFS(Dados!$J$2:$J$4995,'Campus X Curso'!Q$1,Dados!Y$2:Y$4995,'Campus X Curso'!$B3)</f>
        <v>0</v>
      </c>
      <c r="R3" s="14">
        <f>COUNTIFS(Dados!$J$2:$J$4995,'Campus X Curso'!R$1,Dados!Z$2:Z$4995,'Campus X Curso'!$B3)</f>
        <v>0</v>
      </c>
      <c r="S3" s="14">
        <f>COUNTIFS(Dados!$J$2:$J$4995,'Campus X Curso'!S$1,Dados!AA$2:AA$4995,'Campus X Curso'!$B3)</f>
        <v>0</v>
      </c>
      <c r="T3" s="14">
        <f>COUNTIFS(Dados!$J$2:$J$4995,'Campus X Curso'!T$1,Dados!AB$2:AB$4995,'Campus X Curso'!$B3)</f>
        <v>0</v>
      </c>
      <c r="U3" s="20">
        <f t="shared" ref="U3:U42" si="0">SUM(C3:S3)</f>
        <v>50</v>
      </c>
      <c r="V3" s="8"/>
      <c r="W3" s="8"/>
      <c r="X3" s="8"/>
      <c r="Y3" s="8"/>
      <c r="Z3" s="8"/>
      <c r="AA3" s="8"/>
    </row>
    <row r="4" spans="1:27">
      <c r="B4" s="10" t="s">
        <v>155</v>
      </c>
      <c r="C4" s="14">
        <f>COUNTIFS(Dados!$J$2:$J$4995,'Campus X Curso'!C$1,Dados!K$2:K$4995,'Campus X Curso'!$B4)</f>
        <v>13</v>
      </c>
      <c r="D4" s="14">
        <f>COUNTIFS(Dados!$J$2:$J$4995,'Campus X Curso'!D$1,Dados!L$2:L$4995,'Campus X Curso'!$B4)</f>
        <v>0</v>
      </c>
      <c r="E4" s="14">
        <f>COUNTIFS(Dados!$J$2:$J$4995,'Campus X Curso'!E$1,Dados!M$2:M$4995,'Campus X Curso'!$B4)</f>
        <v>0</v>
      </c>
      <c r="F4" s="14">
        <f>COUNTIFS(Dados!$J$2:$J$4995,'Campus X Curso'!F$1,Dados!N$2:N$4995,'Campus X Curso'!$B4)</f>
        <v>0</v>
      </c>
      <c r="G4" s="14">
        <f>COUNTIFS(Dados!$J$2:$J$4995,'Campus X Curso'!G$1,Dados!O$2:O$4995,'Campus X Curso'!$B4)</f>
        <v>0</v>
      </c>
      <c r="H4" s="14">
        <f>COUNTIFS(Dados!$J$2:$J$4995,'Campus X Curso'!H$1,Dados!P$2:P$4995,'Campus X Curso'!$B4)</f>
        <v>0</v>
      </c>
      <c r="I4" s="14">
        <f>COUNTIFS(Dados!$J$2:$J$4995,'Campus X Curso'!I$1,Dados!Q$2:Q$4995,'Campus X Curso'!$B4)</f>
        <v>0</v>
      </c>
      <c r="J4" s="14">
        <f>COUNTIFS(Dados!$J$2:$J$4995,'Campus X Curso'!J$1,Dados!R$2:R$4995,'Campus X Curso'!$B4)</f>
        <v>0</v>
      </c>
      <c r="K4" s="14">
        <f>COUNTIFS(Dados!$J$2:$J$4995,'Campus X Curso'!K$1,Dados!S$2:S$4995,'Campus X Curso'!$B4)</f>
        <v>0</v>
      </c>
      <c r="L4" s="14">
        <f>COUNTIFS(Dados!$J$2:$J$4995,'Campus X Curso'!L$1,Dados!T$2:T$4995,'Campus X Curso'!$B4)</f>
        <v>0</v>
      </c>
      <c r="M4" s="14">
        <f>COUNTIFS(Dados!$J$2:$J$4995,'Campus X Curso'!M$1,Dados!U$2:U$4995,'Campus X Curso'!$B4)</f>
        <v>0</v>
      </c>
      <c r="N4" s="14">
        <f>COUNTIFS(Dados!$J$2:$J$4995,'Campus X Curso'!N$1,Dados!V$2:V$4995,'Campus X Curso'!$B4)</f>
        <v>2</v>
      </c>
      <c r="O4" s="14">
        <f>COUNTIFS(Dados!$J$2:$J$4995,'Campus X Curso'!O$1,Dados!W$2:W$4995,'Campus X Curso'!$B4)</f>
        <v>0</v>
      </c>
      <c r="P4" s="14">
        <f>COUNTIFS(Dados!$J$2:$J$4995,'Campus X Curso'!P$1,Dados!X$2:X$4995,'Campus X Curso'!$B4)</f>
        <v>0</v>
      </c>
      <c r="Q4" s="14">
        <f>COUNTIFS(Dados!$J$2:$J$4995,'Campus X Curso'!Q$1,Dados!Y$2:Y$4995,'Campus X Curso'!$B4)</f>
        <v>29</v>
      </c>
      <c r="R4" s="14">
        <f>COUNTIFS(Dados!$J$2:$J$4995,'Campus X Curso'!R$1,Dados!Z$2:Z$4995,'Campus X Curso'!$B4)</f>
        <v>0</v>
      </c>
      <c r="S4" s="14">
        <f>COUNTIFS(Dados!$J$2:$J$4995,'Campus X Curso'!S$1,Dados!AA$2:AA$4995,'Campus X Curso'!$B4)</f>
        <v>0</v>
      </c>
      <c r="T4" s="14">
        <f>COUNTIFS(Dados!$J$2:$J$4995,'Campus X Curso'!T$1,Dados!AB$2:AB$4995,'Campus X Curso'!$B4)</f>
        <v>0</v>
      </c>
      <c r="U4" s="20">
        <f t="shared" si="0"/>
        <v>44</v>
      </c>
      <c r="V4" s="8"/>
      <c r="W4" s="8"/>
      <c r="X4" s="8"/>
      <c r="Y4" s="8"/>
      <c r="Z4" s="8"/>
      <c r="AA4" s="8"/>
    </row>
    <row r="5" spans="1:27">
      <c r="B5" s="10" t="s">
        <v>772</v>
      </c>
      <c r="C5" s="14">
        <f>COUNTIFS(Dados!$J$2:$J$4995,'Campus X Curso'!C$1,Dados!K$2:K$4995,'Campus X Curso'!$B5)</f>
        <v>3</v>
      </c>
      <c r="D5" s="14">
        <f>COUNTIFS(Dados!$J$2:$J$4995,'Campus X Curso'!D$1,Dados!L$2:L$4995,'Campus X Curso'!$B5)</f>
        <v>0</v>
      </c>
      <c r="E5" s="14">
        <f>COUNTIFS(Dados!$J$2:$J$4995,'Campus X Curso'!E$1,Dados!M$2:M$4995,'Campus X Curso'!$B5)</f>
        <v>0</v>
      </c>
      <c r="F5" s="14">
        <f>COUNTIFS(Dados!$J$2:$J$4995,'Campus X Curso'!F$1,Dados!N$2:N$4995,'Campus X Curso'!$B5)</f>
        <v>0</v>
      </c>
      <c r="G5" s="14">
        <f>COUNTIFS(Dados!$J$2:$J$4995,'Campus X Curso'!G$1,Dados!O$2:O$4995,'Campus X Curso'!$B5)</f>
        <v>0</v>
      </c>
      <c r="H5" s="14">
        <f>COUNTIFS(Dados!$J$2:$J$4995,'Campus X Curso'!H$1,Dados!P$2:P$4995,'Campus X Curso'!$B5)</f>
        <v>5</v>
      </c>
      <c r="I5" s="14">
        <f>COUNTIFS(Dados!$J$2:$J$4995,'Campus X Curso'!I$1,Dados!Q$2:Q$4995,'Campus X Curso'!$B5)</f>
        <v>0</v>
      </c>
      <c r="J5" s="14">
        <f>COUNTIFS(Dados!$J$2:$J$4995,'Campus X Curso'!J$1,Dados!R$2:R$4995,'Campus X Curso'!$B5)</f>
        <v>0</v>
      </c>
      <c r="K5" s="14">
        <f>COUNTIFS(Dados!$J$2:$J$4995,'Campus X Curso'!K$1,Dados!S$2:S$4995,'Campus X Curso'!$B5)</f>
        <v>0</v>
      </c>
      <c r="L5" s="14">
        <f>COUNTIFS(Dados!$J$2:$J$4995,'Campus X Curso'!L$1,Dados!T$2:T$4995,'Campus X Curso'!$B5)</f>
        <v>0</v>
      </c>
      <c r="M5" s="14">
        <f>COUNTIFS(Dados!$J$2:$J$4995,'Campus X Curso'!M$1,Dados!U$2:U$4995,'Campus X Curso'!$B5)</f>
        <v>0</v>
      </c>
      <c r="N5" s="14">
        <f>COUNTIFS(Dados!$J$2:$J$4995,'Campus X Curso'!N$1,Dados!V$2:V$4995,'Campus X Curso'!$B5)</f>
        <v>0</v>
      </c>
      <c r="O5" s="14">
        <f>COUNTIFS(Dados!$J$2:$J$4995,'Campus X Curso'!O$1,Dados!W$2:W$4995,'Campus X Curso'!$B5)</f>
        <v>0</v>
      </c>
      <c r="P5" s="14">
        <f>COUNTIFS(Dados!$J$2:$J$4995,'Campus X Curso'!P$1,Dados!X$2:X$4995,'Campus X Curso'!$B5)</f>
        <v>0</v>
      </c>
      <c r="Q5" s="14">
        <f>COUNTIFS(Dados!$J$2:$J$4995,'Campus X Curso'!Q$1,Dados!Y$2:Y$4995,'Campus X Curso'!$B5)</f>
        <v>0</v>
      </c>
      <c r="R5" s="14">
        <f>COUNTIFS(Dados!$J$2:$J$4995,'Campus X Curso'!R$1,Dados!Z$2:Z$4995,'Campus X Curso'!$B5)</f>
        <v>0</v>
      </c>
      <c r="S5" s="14">
        <f>COUNTIFS(Dados!$J$2:$J$4995,'Campus X Curso'!S$1,Dados!AA$2:AA$4995,'Campus X Curso'!$B5)</f>
        <v>0</v>
      </c>
      <c r="T5" s="14">
        <f>COUNTIFS(Dados!$J$2:$J$4995,'Campus X Curso'!T$1,Dados!AB$2:AB$4995,'Campus X Curso'!$B5)</f>
        <v>0</v>
      </c>
      <c r="U5" s="20">
        <f t="shared" si="0"/>
        <v>8</v>
      </c>
      <c r="V5" s="8"/>
      <c r="W5" s="8"/>
      <c r="X5" s="8"/>
      <c r="Y5" s="8"/>
      <c r="Z5" s="8"/>
      <c r="AA5" s="8"/>
    </row>
    <row r="6" spans="1:27">
      <c r="B6" s="10" t="s">
        <v>3113</v>
      </c>
      <c r="C6" s="14">
        <f>COUNTIFS(Dados!$J$2:$J$4995,'Campus X Curso'!C$1,Dados!K$2:K$4995,'Campus X Curso'!$B6)</f>
        <v>0</v>
      </c>
      <c r="D6" s="14">
        <f>COUNTIFS(Dados!$J$2:$J$4995,'Campus X Curso'!D$1,Dados!L$2:L$4995,'Campus X Curso'!$B6)</f>
        <v>0</v>
      </c>
      <c r="E6" s="14">
        <f>COUNTIFS(Dados!$J$2:$J$4995,'Campus X Curso'!E$1,Dados!M$2:M$4995,'Campus X Curso'!$B6)</f>
        <v>0</v>
      </c>
      <c r="F6" s="14">
        <f>COUNTIFS(Dados!$J$2:$J$4995,'Campus X Curso'!F$1,Dados!N$2:N$4995,'Campus X Curso'!$B6)</f>
        <v>0</v>
      </c>
      <c r="G6" s="14">
        <f>COUNTIFS(Dados!$J$2:$J$4995,'Campus X Curso'!G$1,Dados!O$2:O$4995,'Campus X Curso'!$B6)</f>
        <v>1</v>
      </c>
      <c r="H6" s="14">
        <f>COUNTIFS(Dados!$J$2:$J$4995,'Campus X Curso'!H$1,Dados!P$2:P$4995,'Campus X Curso'!$B6)</f>
        <v>0</v>
      </c>
      <c r="I6" s="14">
        <f>COUNTIFS(Dados!$J$2:$J$4995,'Campus X Curso'!I$1,Dados!Q$2:Q$4995,'Campus X Curso'!$B6)</f>
        <v>0</v>
      </c>
      <c r="J6" s="14">
        <f>COUNTIFS(Dados!$J$2:$J$4995,'Campus X Curso'!J$1,Dados!R$2:R$4995,'Campus X Curso'!$B6)</f>
        <v>0</v>
      </c>
      <c r="K6" s="14">
        <f>COUNTIFS(Dados!$J$2:$J$4995,'Campus X Curso'!K$1,Dados!S$2:S$4995,'Campus X Curso'!$B6)</f>
        <v>0</v>
      </c>
      <c r="L6" s="14">
        <f>COUNTIFS(Dados!$J$2:$J$4995,'Campus X Curso'!L$1,Dados!T$2:T$4995,'Campus X Curso'!$B6)</f>
        <v>0</v>
      </c>
      <c r="M6" s="14">
        <f>COUNTIFS(Dados!$J$2:$J$4995,'Campus X Curso'!M$1,Dados!U$2:U$4995,'Campus X Curso'!$B6)</f>
        <v>0</v>
      </c>
      <c r="N6" s="14">
        <f>COUNTIFS(Dados!$J$2:$J$4995,'Campus X Curso'!N$1,Dados!V$2:V$4995,'Campus X Curso'!$B6)</f>
        <v>0</v>
      </c>
      <c r="O6" s="14">
        <f>COUNTIFS(Dados!$J$2:$J$4995,'Campus X Curso'!O$1,Dados!W$2:W$4995,'Campus X Curso'!$B6)</f>
        <v>0</v>
      </c>
      <c r="P6" s="14">
        <f>COUNTIFS(Dados!$J$2:$J$4995,'Campus X Curso'!P$1,Dados!X$2:X$4995,'Campus X Curso'!$B6)</f>
        <v>0</v>
      </c>
      <c r="Q6" s="14">
        <f>COUNTIFS(Dados!$J$2:$J$4995,'Campus X Curso'!Q$1,Dados!Y$2:Y$4995,'Campus X Curso'!$B6)</f>
        <v>0</v>
      </c>
      <c r="R6" s="14">
        <f>COUNTIFS(Dados!$J$2:$J$4995,'Campus X Curso'!R$1,Dados!Z$2:Z$4995,'Campus X Curso'!$B6)</f>
        <v>0</v>
      </c>
      <c r="S6" s="14">
        <f>COUNTIFS(Dados!$J$2:$J$4995,'Campus X Curso'!S$1,Dados!AA$2:AA$4995,'Campus X Curso'!$B6)</f>
        <v>0</v>
      </c>
      <c r="T6" s="14">
        <f>COUNTIFS(Dados!$J$2:$J$4995,'Campus X Curso'!T$1,Dados!AB$2:AB$4995,'Campus X Curso'!$B6)</f>
        <v>0</v>
      </c>
      <c r="U6" s="20">
        <f>SUM(C6:S6)</f>
        <v>1</v>
      </c>
      <c r="V6" s="8"/>
      <c r="W6" s="8"/>
      <c r="X6" s="8"/>
      <c r="Y6" s="8"/>
      <c r="Z6" s="8"/>
      <c r="AA6" s="8"/>
    </row>
    <row r="7" spans="1:27">
      <c r="B7" s="10" t="s">
        <v>227</v>
      </c>
      <c r="C7" s="14">
        <f>COUNTIFS(Dados!$J$2:$J$4995,'Campus X Curso'!C$1,Dados!K$2:K$4995,'Campus X Curso'!$B7)</f>
        <v>0</v>
      </c>
      <c r="D7" s="14">
        <f>COUNTIFS(Dados!$J$2:$J$4995,'Campus X Curso'!D$1,Dados!L$2:L$4995,'Campus X Curso'!$B7)</f>
        <v>20</v>
      </c>
      <c r="E7" s="14">
        <f>COUNTIFS(Dados!$J$2:$J$4995,'Campus X Curso'!E$1,Dados!M$2:M$4995,'Campus X Curso'!$B7)</f>
        <v>0</v>
      </c>
      <c r="F7" s="14">
        <f>COUNTIFS(Dados!$J$2:$J$4995,'Campus X Curso'!F$1,Dados!N$2:N$4995,'Campus X Curso'!$B7)</f>
        <v>0</v>
      </c>
      <c r="G7" s="14">
        <f>COUNTIFS(Dados!$J$2:$J$4995,'Campus X Curso'!G$1,Dados!O$2:O$4995,'Campus X Curso'!$B7)</f>
        <v>0</v>
      </c>
      <c r="H7" s="14">
        <f>COUNTIFS(Dados!$J$2:$J$4995,'Campus X Curso'!H$1,Dados!P$2:P$4995,'Campus X Curso'!$B7)</f>
        <v>0</v>
      </c>
      <c r="I7" s="14">
        <f>COUNTIFS(Dados!$J$2:$J$4995,'Campus X Curso'!I$1,Dados!Q$2:Q$4995,'Campus X Curso'!$B7)</f>
        <v>0</v>
      </c>
      <c r="J7" s="14">
        <f>COUNTIFS(Dados!$J$2:$J$4995,'Campus X Curso'!J$1,Dados!R$2:R$4995,'Campus X Curso'!$B7)</f>
        <v>0</v>
      </c>
      <c r="K7" s="14">
        <f>COUNTIFS(Dados!$J$2:$J$4995,'Campus X Curso'!K$1,Dados!S$2:S$4995,'Campus X Curso'!$B7)</f>
        <v>0</v>
      </c>
      <c r="L7" s="14">
        <f>COUNTIFS(Dados!$J$2:$J$4995,'Campus X Curso'!L$1,Dados!T$2:T$4995,'Campus X Curso'!$B7)</f>
        <v>0</v>
      </c>
      <c r="M7" s="14">
        <f>COUNTIFS(Dados!$J$2:$J$4995,'Campus X Curso'!M$1,Dados!U$2:U$4995,'Campus X Curso'!$B7)</f>
        <v>0</v>
      </c>
      <c r="N7" s="14">
        <f>COUNTIFS(Dados!$J$2:$J$4995,'Campus X Curso'!N$1,Dados!V$2:V$4995,'Campus X Curso'!$B7)</f>
        <v>0</v>
      </c>
      <c r="O7" s="14">
        <f>COUNTIFS(Dados!$J$2:$J$4995,'Campus X Curso'!O$1,Dados!W$2:W$4995,'Campus X Curso'!$B7)</f>
        <v>19</v>
      </c>
      <c r="P7" s="14">
        <f>COUNTIFS(Dados!$J$2:$J$4995,'Campus X Curso'!P$1,Dados!X$2:X$4995,'Campus X Curso'!$B7)</f>
        <v>0</v>
      </c>
      <c r="Q7" s="14">
        <f>COUNTIFS(Dados!$J$2:$J$4995,'Campus X Curso'!Q$1,Dados!Y$2:Y$4995,'Campus X Curso'!$B7)</f>
        <v>0</v>
      </c>
      <c r="R7" s="14">
        <f>COUNTIFS(Dados!$J$2:$J$4995,'Campus X Curso'!R$1,Dados!Z$2:Z$4995,'Campus X Curso'!$B7)</f>
        <v>0</v>
      </c>
      <c r="S7" s="14">
        <f>COUNTIFS(Dados!$J$2:$J$4995,'Campus X Curso'!S$1,Dados!AA$2:AA$4995,'Campus X Curso'!$B7)</f>
        <v>33</v>
      </c>
      <c r="T7" s="14">
        <f>COUNTIFS(Dados!$J$2:$J$4995,'Campus X Curso'!T$1,Dados!AB$2:AB$4995,'Campus X Curso'!$B7)</f>
        <v>0</v>
      </c>
      <c r="U7" s="20">
        <f t="shared" si="0"/>
        <v>72</v>
      </c>
      <c r="V7" s="8"/>
      <c r="W7" s="8"/>
      <c r="X7" s="8"/>
      <c r="Y7" s="8"/>
      <c r="Z7" s="8"/>
      <c r="AA7" s="8"/>
    </row>
    <row r="8" spans="1:27">
      <c r="B8" s="10" t="s">
        <v>245</v>
      </c>
      <c r="C8" s="14">
        <f>COUNTIFS(Dados!$J$2:$J$4995,'Campus X Curso'!C$1,Dados!K$2:K$4995,'Campus X Curso'!$B8)</f>
        <v>0</v>
      </c>
      <c r="D8" s="14">
        <f>COUNTIFS(Dados!$J$2:$J$4995,'Campus X Curso'!D$1,Dados!L$2:L$4995,'Campus X Curso'!$B8)</f>
        <v>20</v>
      </c>
      <c r="E8" s="14">
        <f>COUNTIFS(Dados!$J$2:$J$4995,'Campus X Curso'!E$1,Dados!M$2:M$4995,'Campus X Curso'!$B8)</f>
        <v>0</v>
      </c>
      <c r="F8" s="14">
        <f>COUNTIFS(Dados!$J$2:$J$4995,'Campus X Curso'!F$1,Dados!N$2:N$4995,'Campus X Curso'!$B8)</f>
        <v>0</v>
      </c>
      <c r="G8" s="14">
        <f>COUNTIFS(Dados!$J$2:$J$4995,'Campus X Curso'!G$1,Dados!O$2:O$4995,'Campus X Curso'!$B8)</f>
        <v>0</v>
      </c>
      <c r="H8" s="14">
        <f>COUNTIFS(Dados!$J$2:$J$4995,'Campus X Curso'!H$1,Dados!P$2:P$4995,'Campus X Curso'!$B8)</f>
        <v>0</v>
      </c>
      <c r="I8" s="14">
        <f>COUNTIFS(Dados!$J$2:$J$4995,'Campus X Curso'!I$1,Dados!Q$2:Q$4995,'Campus X Curso'!$B8)</f>
        <v>0</v>
      </c>
      <c r="J8" s="14">
        <f>COUNTIFS(Dados!$J$2:$J$4995,'Campus X Curso'!J$1,Dados!R$2:R$4995,'Campus X Curso'!$B8)</f>
        <v>0</v>
      </c>
      <c r="K8" s="14">
        <f>COUNTIFS(Dados!$J$2:$J$4995,'Campus X Curso'!K$1,Dados!S$2:S$4995,'Campus X Curso'!$B8)</f>
        <v>0</v>
      </c>
      <c r="L8" s="14">
        <f>COUNTIFS(Dados!$J$2:$J$4995,'Campus X Curso'!L$1,Dados!T$2:T$4995,'Campus X Curso'!$B8)</f>
        <v>0</v>
      </c>
      <c r="M8" s="14">
        <f>COUNTIFS(Dados!$J$2:$J$4995,'Campus X Curso'!M$1,Dados!U$2:U$4995,'Campus X Curso'!$B8)</f>
        <v>0</v>
      </c>
      <c r="N8" s="14">
        <f>COUNTIFS(Dados!$J$2:$J$4995,'Campus X Curso'!N$1,Dados!V$2:V$4995,'Campus X Curso'!$B8)</f>
        <v>0</v>
      </c>
      <c r="O8" s="14">
        <f>COUNTIFS(Dados!$J$2:$J$4995,'Campus X Curso'!O$1,Dados!W$2:W$4995,'Campus X Curso'!$B8)</f>
        <v>0</v>
      </c>
      <c r="P8" s="14">
        <f>COUNTIFS(Dados!$J$2:$J$4995,'Campus X Curso'!P$1,Dados!X$2:X$4995,'Campus X Curso'!$B8)</f>
        <v>0</v>
      </c>
      <c r="Q8" s="14">
        <f>COUNTIFS(Dados!$J$2:$J$4995,'Campus X Curso'!Q$1,Dados!Y$2:Y$4995,'Campus X Curso'!$B8)</f>
        <v>0</v>
      </c>
      <c r="R8" s="14">
        <f>COUNTIFS(Dados!$J$2:$J$4995,'Campus X Curso'!R$1,Dados!Z$2:Z$4995,'Campus X Curso'!$B8)</f>
        <v>33</v>
      </c>
      <c r="S8" s="14">
        <f>COUNTIFS(Dados!$J$2:$J$4995,'Campus X Curso'!S$1,Dados!AA$2:AA$4995,'Campus X Curso'!$B8)</f>
        <v>11</v>
      </c>
      <c r="T8" s="14">
        <f>COUNTIFS(Dados!$J$2:$J$4995,'Campus X Curso'!T$1,Dados!AB$2:AB$4995,'Campus X Curso'!$B8)</f>
        <v>0</v>
      </c>
      <c r="U8" s="20">
        <f t="shared" si="0"/>
        <v>64</v>
      </c>
      <c r="V8" s="8"/>
      <c r="W8" s="8"/>
      <c r="X8" s="8"/>
      <c r="Y8" s="8"/>
      <c r="Z8" s="8"/>
      <c r="AA8" s="8"/>
    </row>
    <row r="9" spans="1:27">
      <c r="B9" s="10" t="s">
        <v>569</v>
      </c>
      <c r="C9" s="14">
        <f>COUNTIFS(Dados!$J$2:$J$4995,'Campus X Curso'!C$1,Dados!K$2:K$4995,'Campus X Curso'!$B9)</f>
        <v>0</v>
      </c>
      <c r="D9" s="14">
        <f>COUNTIFS(Dados!$J$2:$J$4995,'Campus X Curso'!D$1,Dados!L$2:L$4995,'Campus X Curso'!$B9)</f>
        <v>0</v>
      </c>
      <c r="E9" s="14">
        <f>COUNTIFS(Dados!$J$2:$J$4995,'Campus X Curso'!E$1,Dados!M$2:M$4995,'Campus X Curso'!$B9)</f>
        <v>3</v>
      </c>
      <c r="F9" s="14">
        <f>COUNTIFS(Dados!$J$2:$J$4995,'Campus X Curso'!F$1,Dados!N$2:N$4995,'Campus X Curso'!$B9)</f>
        <v>0</v>
      </c>
      <c r="G9" s="14">
        <f>COUNTIFS(Dados!$J$2:$J$4995,'Campus X Curso'!G$1,Dados!O$2:O$4995,'Campus X Curso'!$B9)</f>
        <v>0</v>
      </c>
      <c r="H9" s="14">
        <f>COUNTIFS(Dados!$J$2:$J$4995,'Campus X Curso'!H$1,Dados!P$2:P$4995,'Campus X Curso'!$B9)</f>
        <v>42</v>
      </c>
      <c r="I9" s="14">
        <f>COUNTIFS(Dados!$J$2:$J$4995,'Campus X Curso'!I$1,Dados!Q$2:Q$4995,'Campus X Curso'!$B9)</f>
        <v>0</v>
      </c>
      <c r="J9" s="14">
        <f>COUNTIFS(Dados!$J$2:$J$4995,'Campus X Curso'!J$1,Dados!R$2:R$4995,'Campus X Curso'!$B9)</f>
        <v>0</v>
      </c>
      <c r="K9" s="14">
        <f>COUNTIFS(Dados!$J$2:$J$4995,'Campus X Curso'!K$1,Dados!S$2:S$4995,'Campus X Curso'!$B9)</f>
        <v>0</v>
      </c>
      <c r="L9" s="14">
        <f>COUNTIFS(Dados!$J$2:$J$4995,'Campus X Curso'!L$1,Dados!T$2:T$4995,'Campus X Curso'!$B9)</f>
        <v>0</v>
      </c>
      <c r="M9" s="14">
        <f>COUNTIFS(Dados!$J$2:$J$4995,'Campus X Curso'!M$1,Dados!U$2:U$4995,'Campus X Curso'!$B9)</f>
        <v>0</v>
      </c>
      <c r="N9" s="14">
        <f>COUNTIFS(Dados!$J$2:$J$4995,'Campus X Curso'!N$1,Dados!V$2:V$4995,'Campus X Curso'!$B9)</f>
        <v>0</v>
      </c>
      <c r="O9" s="14">
        <f>COUNTIFS(Dados!$J$2:$J$4995,'Campus X Curso'!O$1,Dados!W$2:W$4995,'Campus X Curso'!$B9)</f>
        <v>0</v>
      </c>
      <c r="P9" s="14">
        <f>COUNTIFS(Dados!$J$2:$J$4995,'Campus X Curso'!P$1,Dados!X$2:X$4995,'Campus X Curso'!$B9)</f>
        <v>0</v>
      </c>
      <c r="Q9" s="14">
        <f>COUNTIFS(Dados!$J$2:$J$4995,'Campus X Curso'!Q$1,Dados!Y$2:Y$4995,'Campus X Curso'!$B9)</f>
        <v>0</v>
      </c>
      <c r="R9" s="14">
        <f>COUNTIFS(Dados!$J$2:$J$4995,'Campus X Curso'!R$1,Dados!Z$2:Z$4995,'Campus X Curso'!$B9)</f>
        <v>0</v>
      </c>
      <c r="S9" s="14">
        <f>COUNTIFS(Dados!$J$2:$J$4995,'Campus X Curso'!S$1,Dados!AA$2:AA$4995,'Campus X Curso'!$B9)</f>
        <v>0</v>
      </c>
      <c r="T9" s="14">
        <f>COUNTIFS(Dados!$J$2:$J$4995,'Campus X Curso'!T$1,Dados!AB$2:AB$4995,'Campus X Curso'!$B9)</f>
        <v>0</v>
      </c>
      <c r="U9" s="20">
        <f t="shared" si="0"/>
        <v>45</v>
      </c>
      <c r="V9" s="8"/>
      <c r="W9" s="8"/>
      <c r="X9" s="8"/>
      <c r="Y9" s="8"/>
      <c r="Z9" s="8"/>
      <c r="AA9" s="8"/>
    </row>
    <row r="10" spans="1:27">
      <c r="B10" s="10" t="s">
        <v>1078</v>
      </c>
      <c r="C10" s="14">
        <f>COUNTIFS(Dados!$J$2:$J$4995,'Campus X Curso'!C$1,Dados!K$2:K$4995,'Campus X Curso'!$B10)</f>
        <v>0</v>
      </c>
      <c r="D10" s="14">
        <f>COUNTIFS(Dados!$J$2:$J$4995,'Campus X Curso'!D$1,Dados!L$2:L$4995,'Campus X Curso'!$B10)</f>
        <v>0</v>
      </c>
      <c r="E10" s="14">
        <f>COUNTIFS(Dados!$J$2:$J$4995,'Campus X Curso'!E$1,Dados!M$2:M$4995,'Campus X Curso'!$B10)</f>
        <v>3</v>
      </c>
      <c r="F10" s="14">
        <f>COUNTIFS(Dados!$J$2:$J$4995,'Campus X Curso'!F$1,Dados!N$2:N$4995,'Campus X Curso'!$B10)</f>
        <v>0</v>
      </c>
      <c r="G10" s="14">
        <f>COUNTIFS(Dados!$J$2:$J$4995,'Campus X Curso'!G$1,Dados!O$2:O$4995,'Campus X Curso'!$B10)</f>
        <v>0</v>
      </c>
      <c r="H10" s="14">
        <f>COUNTIFS(Dados!$J$2:$J$4995,'Campus X Curso'!H$1,Dados!P$2:P$4995,'Campus X Curso'!$B10)</f>
        <v>0</v>
      </c>
      <c r="I10" s="14">
        <f>COUNTIFS(Dados!$J$2:$J$4995,'Campus X Curso'!I$1,Dados!Q$2:Q$4995,'Campus X Curso'!$B10)</f>
        <v>0</v>
      </c>
      <c r="J10" s="14">
        <f>COUNTIFS(Dados!$J$2:$J$4995,'Campus X Curso'!J$1,Dados!R$2:R$4995,'Campus X Curso'!$B10)</f>
        <v>0</v>
      </c>
      <c r="K10" s="14">
        <f>COUNTIFS(Dados!$J$2:$J$4995,'Campus X Curso'!K$1,Dados!S$2:S$4995,'Campus X Curso'!$B10)</f>
        <v>0</v>
      </c>
      <c r="L10" s="14">
        <f>COUNTIFS(Dados!$J$2:$J$4995,'Campus X Curso'!L$1,Dados!T$2:T$4995,'Campus X Curso'!$B10)</f>
        <v>23</v>
      </c>
      <c r="M10" s="14">
        <f>COUNTIFS(Dados!$J$2:$J$4995,'Campus X Curso'!M$1,Dados!U$2:U$4995,'Campus X Curso'!$B10)</f>
        <v>0</v>
      </c>
      <c r="N10" s="14">
        <f>COUNTIFS(Dados!$J$2:$J$4995,'Campus X Curso'!N$1,Dados!V$2:V$4995,'Campus X Curso'!$B10)</f>
        <v>0</v>
      </c>
      <c r="O10" s="14">
        <f>COUNTIFS(Dados!$J$2:$J$4995,'Campus X Curso'!O$1,Dados!W$2:W$4995,'Campus X Curso'!$B10)</f>
        <v>0</v>
      </c>
      <c r="P10" s="14">
        <f>COUNTIFS(Dados!$J$2:$J$4995,'Campus X Curso'!P$1,Dados!X$2:X$4995,'Campus X Curso'!$B10)</f>
        <v>0</v>
      </c>
      <c r="Q10" s="14">
        <f>COUNTIFS(Dados!$J$2:$J$4995,'Campus X Curso'!Q$1,Dados!Y$2:Y$4995,'Campus X Curso'!$B10)</f>
        <v>0</v>
      </c>
      <c r="R10" s="14">
        <f>COUNTIFS(Dados!$J$2:$J$4995,'Campus X Curso'!R$1,Dados!Z$2:Z$4995,'Campus X Curso'!$B10)</f>
        <v>0</v>
      </c>
      <c r="S10" s="14">
        <f>COUNTIFS(Dados!$J$2:$J$4995,'Campus X Curso'!S$1,Dados!AA$2:AA$4995,'Campus X Curso'!$B10)</f>
        <v>0</v>
      </c>
      <c r="T10" s="14">
        <f>COUNTIFS(Dados!$J$2:$J$4995,'Campus X Curso'!T$1,Dados!AB$2:AB$4995,'Campus X Curso'!$B10)</f>
        <v>0</v>
      </c>
      <c r="U10" s="20">
        <f t="shared" si="0"/>
        <v>26</v>
      </c>
      <c r="V10" s="8"/>
      <c r="W10" s="8"/>
      <c r="X10" s="8"/>
      <c r="Y10" s="8"/>
      <c r="Z10" s="8"/>
      <c r="AA10" s="8"/>
    </row>
    <row r="11" spans="1:27">
      <c r="B11" s="10" t="s">
        <v>73</v>
      </c>
      <c r="C11" s="14">
        <f>COUNTIFS(Dados!$J$2:$J$4995,'Campus X Curso'!C$1,Dados!K$2:K$4995,'Campus X Curso'!$B11)</f>
        <v>0</v>
      </c>
      <c r="D11" s="14">
        <f>COUNTIFS(Dados!$J$2:$J$4995,'Campus X Curso'!D$1,Dados!L$2:L$4995,'Campus X Curso'!$B11)</f>
        <v>0</v>
      </c>
      <c r="E11" s="14">
        <f>COUNTIFS(Dados!$J$2:$J$4995,'Campus X Curso'!E$1,Dados!M$2:M$4995,'Campus X Curso'!$B11)</f>
        <v>0</v>
      </c>
      <c r="F11" s="14">
        <f>COUNTIFS(Dados!$J$2:$J$4995,'Campus X Curso'!F$1,Dados!N$2:N$4995,'Campus X Curso'!$B11)</f>
        <v>18</v>
      </c>
      <c r="G11" s="14">
        <f>COUNTIFS(Dados!$J$2:$J$4995,'Campus X Curso'!G$1,Dados!O$2:O$4995,'Campus X Curso'!$B11)</f>
        <v>0</v>
      </c>
      <c r="H11" s="14">
        <f>COUNTIFS(Dados!$J$2:$J$4995,'Campus X Curso'!H$1,Dados!P$2:P$4995,'Campus X Curso'!$B11)</f>
        <v>0</v>
      </c>
      <c r="I11" s="14">
        <f>COUNTIFS(Dados!$J$2:$J$4995,'Campus X Curso'!I$1,Dados!Q$2:Q$4995,'Campus X Curso'!$B11)</f>
        <v>0</v>
      </c>
      <c r="J11" s="14">
        <f>COUNTIFS(Dados!$J$2:$J$4995,'Campus X Curso'!J$1,Dados!R$2:R$4995,'Campus X Curso'!$B11)</f>
        <v>0</v>
      </c>
      <c r="K11" s="14">
        <f>COUNTIFS(Dados!$J$2:$J$4995,'Campus X Curso'!K$1,Dados!S$2:S$4995,'Campus X Curso'!$B11)</f>
        <v>0</v>
      </c>
      <c r="L11" s="14">
        <f>COUNTIFS(Dados!$J$2:$J$4995,'Campus X Curso'!L$1,Dados!T$2:T$4995,'Campus X Curso'!$B11)</f>
        <v>0</v>
      </c>
      <c r="M11" s="14">
        <f>COUNTIFS(Dados!$J$2:$J$4995,'Campus X Curso'!M$1,Dados!U$2:U$4995,'Campus X Curso'!$B11)</f>
        <v>0</v>
      </c>
      <c r="N11" s="14">
        <f>COUNTIFS(Dados!$J$2:$J$4995,'Campus X Curso'!N$1,Dados!V$2:V$4995,'Campus X Curso'!$B11)</f>
        <v>0</v>
      </c>
      <c r="O11" s="14">
        <f>COUNTIFS(Dados!$J$2:$J$4995,'Campus X Curso'!O$1,Dados!W$2:W$4995,'Campus X Curso'!$B11)</f>
        <v>0</v>
      </c>
      <c r="P11" s="14">
        <f>COUNTIFS(Dados!$J$2:$J$4995,'Campus X Curso'!P$1,Dados!X$2:X$4995,'Campus X Curso'!$B11)</f>
        <v>0</v>
      </c>
      <c r="Q11" s="14">
        <f>COUNTIFS(Dados!$J$2:$J$4995,'Campus X Curso'!Q$1,Dados!Y$2:Y$4995,'Campus X Curso'!$B11)</f>
        <v>0</v>
      </c>
      <c r="R11" s="14">
        <f>COUNTIFS(Dados!$J$2:$J$4995,'Campus X Curso'!R$1,Dados!Z$2:Z$4995,'Campus X Curso'!$B11)</f>
        <v>0</v>
      </c>
      <c r="S11" s="14">
        <f>COUNTIFS(Dados!$J$2:$J$4995,'Campus X Curso'!S$1,Dados!AA$2:AA$4995,'Campus X Curso'!$B11)</f>
        <v>0</v>
      </c>
      <c r="T11" s="14">
        <f>COUNTIFS(Dados!$J$2:$J$4995,'Campus X Curso'!T$1,Dados!AB$2:AB$4995,'Campus X Curso'!$B11)</f>
        <v>0</v>
      </c>
      <c r="U11" s="20">
        <f t="shared" si="0"/>
        <v>18</v>
      </c>
      <c r="V11" s="8"/>
      <c r="W11" s="8"/>
      <c r="X11" s="8"/>
      <c r="Y11" s="8"/>
      <c r="Z11" s="8"/>
      <c r="AA11" s="8"/>
    </row>
    <row r="12" spans="1:27">
      <c r="B12" s="10" t="s">
        <v>134</v>
      </c>
      <c r="C12" s="14">
        <f>COUNTIFS(Dados!$J$2:$J$4995,'Campus X Curso'!C$1,Dados!K$2:K$4995,'Campus X Curso'!$B12)</f>
        <v>0</v>
      </c>
      <c r="D12" s="14">
        <f>COUNTIFS(Dados!$J$2:$J$4995,'Campus X Curso'!D$1,Dados!L$2:L$4995,'Campus X Curso'!$B12)</f>
        <v>0</v>
      </c>
      <c r="E12" s="14">
        <f>COUNTIFS(Dados!$J$2:$J$4995,'Campus X Curso'!E$1,Dados!M$2:M$4995,'Campus X Curso'!$B12)</f>
        <v>0</v>
      </c>
      <c r="F12" s="14">
        <f>COUNTIFS(Dados!$J$2:$J$4995,'Campus X Curso'!F$1,Dados!N$2:N$4995,'Campus X Curso'!$B12)</f>
        <v>25</v>
      </c>
      <c r="G12" s="14">
        <f>COUNTIFS(Dados!$J$2:$J$4995,'Campus X Curso'!G$1,Dados!O$2:O$4995,'Campus X Curso'!$B12)</f>
        <v>0</v>
      </c>
      <c r="H12" s="14">
        <f>COUNTIFS(Dados!$J$2:$J$4995,'Campus X Curso'!H$1,Dados!P$2:P$4995,'Campus X Curso'!$B12)</f>
        <v>0</v>
      </c>
      <c r="I12" s="14">
        <f>COUNTIFS(Dados!$J$2:$J$4995,'Campus X Curso'!I$1,Dados!Q$2:Q$4995,'Campus X Curso'!$B12)</f>
        <v>0</v>
      </c>
      <c r="J12" s="14">
        <f>COUNTIFS(Dados!$J$2:$J$4995,'Campus X Curso'!J$1,Dados!R$2:R$4995,'Campus X Curso'!$B12)</f>
        <v>0</v>
      </c>
      <c r="K12" s="14">
        <f>COUNTIFS(Dados!$J$2:$J$4995,'Campus X Curso'!K$1,Dados!S$2:S$4995,'Campus X Curso'!$B12)</f>
        <v>0</v>
      </c>
      <c r="L12" s="14">
        <f>COUNTIFS(Dados!$J$2:$J$4995,'Campus X Curso'!L$1,Dados!T$2:T$4995,'Campus X Curso'!$B12)</f>
        <v>0</v>
      </c>
      <c r="M12" s="14">
        <f>COUNTIFS(Dados!$J$2:$J$4995,'Campus X Curso'!M$1,Dados!U$2:U$4995,'Campus X Curso'!$B12)</f>
        <v>0</v>
      </c>
      <c r="N12" s="14">
        <f>COUNTIFS(Dados!$J$2:$J$4995,'Campus X Curso'!N$1,Dados!V$2:V$4995,'Campus X Curso'!$B12)</f>
        <v>0</v>
      </c>
      <c r="O12" s="14">
        <f>COUNTIFS(Dados!$J$2:$J$4995,'Campus X Curso'!O$1,Dados!W$2:W$4995,'Campus X Curso'!$B12)</f>
        <v>0</v>
      </c>
      <c r="P12" s="14">
        <f>COUNTIFS(Dados!$J$2:$J$4995,'Campus X Curso'!P$1,Dados!X$2:X$4995,'Campus X Curso'!$B12)</f>
        <v>0</v>
      </c>
      <c r="Q12" s="14">
        <f>COUNTIFS(Dados!$J$2:$J$4995,'Campus X Curso'!Q$1,Dados!Y$2:Y$4995,'Campus X Curso'!$B12)</f>
        <v>0</v>
      </c>
      <c r="R12" s="14">
        <f>COUNTIFS(Dados!$J$2:$J$4995,'Campus X Curso'!R$1,Dados!Z$2:Z$4995,'Campus X Curso'!$B12)</f>
        <v>0</v>
      </c>
      <c r="S12" s="14">
        <f>COUNTIFS(Dados!$J$2:$J$4995,'Campus X Curso'!S$1,Dados!AA$2:AA$4995,'Campus X Curso'!$B12)</f>
        <v>0</v>
      </c>
      <c r="T12" s="14">
        <f>COUNTIFS(Dados!$J$2:$J$4995,'Campus X Curso'!T$1,Dados!AB$2:AB$4995,'Campus X Curso'!$B12)</f>
        <v>0</v>
      </c>
      <c r="U12" s="20">
        <f t="shared" si="0"/>
        <v>25</v>
      </c>
      <c r="V12" s="8"/>
      <c r="W12" s="8"/>
      <c r="X12" s="8"/>
      <c r="Y12" s="8"/>
      <c r="Z12" s="8"/>
      <c r="AA12" s="8"/>
    </row>
    <row r="13" spans="1:27">
      <c r="B13" s="10" t="s">
        <v>174</v>
      </c>
      <c r="C13" s="14">
        <f>COUNTIFS(Dados!$J$2:$J$4995,'Campus X Curso'!C$1,Dados!K$2:K$4995,'Campus X Curso'!$B13)</f>
        <v>0</v>
      </c>
      <c r="D13" s="14">
        <f>COUNTIFS(Dados!$J$2:$J$4995,'Campus X Curso'!D$1,Dados!L$2:L$4995,'Campus X Curso'!$B13)</f>
        <v>0</v>
      </c>
      <c r="E13" s="14">
        <f>COUNTIFS(Dados!$J$2:$J$4995,'Campus X Curso'!E$1,Dados!M$2:M$4995,'Campus X Curso'!$B13)</f>
        <v>0</v>
      </c>
      <c r="F13" s="14">
        <f>COUNTIFS(Dados!$J$2:$J$4995,'Campus X Curso'!F$1,Dados!N$2:N$4995,'Campus X Curso'!$B13)</f>
        <v>6</v>
      </c>
      <c r="G13" s="14">
        <f>COUNTIFS(Dados!$J$2:$J$4995,'Campus X Curso'!G$1,Dados!O$2:O$4995,'Campus X Curso'!$B13)</f>
        <v>0</v>
      </c>
      <c r="H13" s="14">
        <f>COUNTIFS(Dados!$J$2:$J$4995,'Campus X Curso'!H$1,Dados!P$2:P$4995,'Campus X Curso'!$B13)</f>
        <v>0</v>
      </c>
      <c r="I13" s="14">
        <f>COUNTIFS(Dados!$J$2:$J$4995,'Campus X Curso'!I$1,Dados!Q$2:Q$4995,'Campus X Curso'!$B13)</f>
        <v>0</v>
      </c>
      <c r="J13" s="14">
        <f>COUNTIFS(Dados!$J$2:$J$4995,'Campus X Curso'!J$1,Dados!R$2:R$4995,'Campus X Curso'!$B13)</f>
        <v>0</v>
      </c>
      <c r="K13" s="14">
        <f>COUNTIFS(Dados!$J$2:$J$4995,'Campus X Curso'!K$1,Dados!S$2:S$4995,'Campus X Curso'!$B13)</f>
        <v>0</v>
      </c>
      <c r="L13" s="14">
        <f>COUNTIFS(Dados!$J$2:$J$4995,'Campus X Curso'!L$1,Dados!T$2:T$4995,'Campus X Curso'!$B13)</f>
        <v>0</v>
      </c>
      <c r="M13" s="14">
        <f>COUNTIFS(Dados!$J$2:$J$4995,'Campus X Curso'!M$1,Dados!U$2:U$4995,'Campus X Curso'!$B13)</f>
        <v>0</v>
      </c>
      <c r="N13" s="14">
        <f>COUNTIFS(Dados!$J$2:$J$4995,'Campus X Curso'!N$1,Dados!V$2:V$4995,'Campus X Curso'!$B13)</f>
        <v>0</v>
      </c>
      <c r="O13" s="14">
        <f>COUNTIFS(Dados!$J$2:$J$4995,'Campus X Curso'!O$1,Dados!W$2:W$4995,'Campus X Curso'!$B13)</f>
        <v>0</v>
      </c>
      <c r="P13" s="14">
        <f>COUNTIFS(Dados!$J$2:$J$4995,'Campus X Curso'!P$1,Dados!X$2:X$4995,'Campus X Curso'!$B13)</f>
        <v>0</v>
      </c>
      <c r="Q13" s="14">
        <f>COUNTIFS(Dados!$J$2:$J$4995,'Campus X Curso'!Q$1,Dados!Y$2:Y$4995,'Campus X Curso'!$B13)</f>
        <v>0</v>
      </c>
      <c r="R13" s="14">
        <f>COUNTIFS(Dados!$J$2:$J$4995,'Campus X Curso'!R$1,Dados!Z$2:Z$4995,'Campus X Curso'!$B13)</f>
        <v>0</v>
      </c>
      <c r="S13" s="14">
        <f>COUNTIFS(Dados!$J$2:$J$4995,'Campus X Curso'!S$1,Dados!AA$2:AA$4995,'Campus X Curso'!$B13)</f>
        <v>0</v>
      </c>
      <c r="T13" s="14">
        <f>COUNTIFS(Dados!$J$2:$J$4995,'Campus X Curso'!T$1,Dados!AB$2:AB$4995,'Campus X Curso'!$B13)</f>
        <v>0</v>
      </c>
      <c r="U13" s="20">
        <f t="shared" si="0"/>
        <v>6</v>
      </c>
      <c r="V13" s="8"/>
      <c r="W13" s="8"/>
      <c r="X13" s="8"/>
      <c r="Y13" s="8"/>
      <c r="Z13" s="8"/>
      <c r="AA13" s="8"/>
    </row>
    <row r="14" spans="1:27">
      <c r="B14" s="10" t="s">
        <v>1178</v>
      </c>
      <c r="C14" s="14">
        <f>COUNTIFS(Dados!$J$2:$J$4995,'Campus X Curso'!C$1,Dados!K$2:K$4995,'Campus X Curso'!$B14)</f>
        <v>0</v>
      </c>
      <c r="D14" s="14">
        <f>COUNTIFS(Dados!$J$2:$J$4995,'Campus X Curso'!D$1,Dados!L$2:L$4995,'Campus X Curso'!$B14)</f>
        <v>0</v>
      </c>
      <c r="E14" s="14">
        <f>COUNTIFS(Dados!$J$2:$J$4995,'Campus X Curso'!E$1,Dados!M$2:M$4995,'Campus X Curso'!$B14)</f>
        <v>0</v>
      </c>
      <c r="F14" s="14">
        <f>COUNTIFS(Dados!$J$2:$J$4995,'Campus X Curso'!F$1,Dados!N$2:N$4995,'Campus X Curso'!$B14)</f>
        <v>10</v>
      </c>
      <c r="G14" s="14">
        <f>COUNTIFS(Dados!$J$2:$J$4995,'Campus X Curso'!G$1,Dados!O$2:O$4995,'Campus X Curso'!$B14)</f>
        <v>0</v>
      </c>
      <c r="H14" s="14">
        <f>COUNTIFS(Dados!$J$2:$J$4995,'Campus X Curso'!H$1,Dados!P$2:P$4995,'Campus X Curso'!$B14)</f>
        <v>0</v>
      </c>
      <c r="I14" s="14">
        <f>COUNTIFS(Dados!$J$2:$J$4995,'Campus X Curso'!I$1,Dados!Q$2:Q$4995,'Campus X Curso'!$B14)</f>
        <v>0</v>
      </c>
      <c r="J14" s="14">
        <f>COUNTIFS(Dados!$J$2:$J$4995,'Campus X Curso'!J$1,Dados!R$2:R$4995,'Campus X Curso'!$B14)</f>
        <v>0</v>
      </c>
      <c r="K14" s="14">
        <f>COUNTIFS(Dados!$J$2:$J$4995,'Campus X Curso'!K$1,Dados!S$2:S$4995,'Campus X Curso'!$B14)</f>
        <v>0</v>
      </c>
      <c r="L14" s="14">
        <f>COUNTIFS(Dados!$J$2:$J$4995,'Campus X Curso'!L$1,Dados!T$2:T$4995,'Campus X Curso'!$B14)</f>
        <v>0</v>
      </c>
      <c r="M14" s="14">
        <f>COUNTIFS(Dados!$J$2:$J$4995,'Campus X Curso'!M$1,Dados!U$2:U$4995,'Campus X Curso'!$B14)</f>
        <v>0</v>
      </c>
      <c r="N14" s="14">
        <f>COUNTIFS(Dados!$J$2:$J$4995,'Campus X Curso'!N$1,Dados!V$2:V$4995,'Campus X Curso'!$B14)</f>
        <v>0</v>
      </c>
      <c r="O14" s="14">
        <f>COUNTIFS(Dados!$J$2:$J$4995,'Campus X Curso'!O$1,Dados!W$2:W$4995,'Campus X Curso'!$B14)</f>
        <v>0</v>
      </c>
      <c r="P14" s="14">
        <f>COUNTIFS(Dados!$J$2:$J$4995,'Campus X Curso'!P$1,Dados!X$2:X$4995,'Campus X Curso'!$B14)</f>
        <v>0</v>
      </c>
      <c r="Q14" s="14">
        <f>COUNTIFS(Dados!$J$2:$J$4995,'Campus X Curso'!Q$1,Dados!Y$2:Y$4995,'Campus X Curso'!$B14)</f>
        <v>0</v>
      </c>
      <c r="R14" s="14">
        <f>COUNTIFS(Dados!$J$2:$J$4995,'Campus X Curso'!R$1,Dados!Z$2:Z$4995,'Campus X Curso'!$B14)</f>
        <v>0</v>
      </c>
      <c r="S14" s="14">
        <f>COUNTIFS(Dados!$J$2:$J$4995,'Campus X Curso'!S$1,Dados!AA$2:AA$4995,'Campus X Curso'!$B14)</f>
        <v>0</v>
      </c>
      <c r="T14" s="14">
        <f>COUNTIFS(Dados!$J$2:$J$4995,'Campus X Curso'!T$1,Dados!AB$2:AB$4995,'Campus X Curso'!$B14)</f>
        <v>0</v>
      </c>
      <c r="U14" s="20">
        <f t="shared" si="0"/>
        <v>10</v>
      </c>
      <c r="V14" s="8"/>
      <c r="W14" s="8"/>
      <c r="X14" s="8"/>
      <c r="Y14" s="8"/>
      <c r="Z14" s="8"/>
      <c r="AA14" s="8"/>
    </row>
    <row r="15" spans="1:27">
      <c r="B15" s="10" t="s">
        <v>99</v>
      </c>
      <c r="C15" s="14">
        <f>COUNTIFS(Dados!$J$2:$J$4995,'Campus X Curso'!C$1,Dados!K$2:K$4995,'Campus X Curso'!$B15)</f>
        <v>0</v>
      </c>
      <c r="D15" s="14">
        <f>COUNTIFS(Dados!$J$2:$J$4995,'Campus X Curso'!D$1,Dados!L$2:L$4995,'Campus X Curso'!$B15)</f>
        <v>0</v>
      </c>
      <c r="E15" s="14">
        <f>COUNTIFS(Dados!$J$2:$J$4995,'Campus X Curso'!E$1,Dados!M$2:M$4995,'Campus X Curso'!$B15)</f>
        <v>0</v>
      </c>
      <c r="F15" s="14">
        <f>COUNTIFS(Dados!$J$2:$J$4995,'Campus X Curso'!F$1,Dados!N$2:N$4995,'Campus X Curso'!$B15)</f>
        <v>7</v>
      </c>
      <c r="G15" s="14">
        <f>COUNTIFS(Dados!$J$2:$J$4995,'Campus X Curso'!G$1,Dados!O$2:O$4995,'Campus X Curso'!$B15)</f>
        <v>20</v>
      </c>
      <c r="H15" s="14">
        <f>COUNTIFS(Dados!$J$2:$J$4995,'Campus X Curso'!H$1,Dados!P$2:P$4995,'Campus X Curso'!$B15)</f>
        <v>91</v>
      </c>
      <c r="I15" s="14">
        <f>COUNTIFS(Dados!$J$2:$J$4995,'Campus X Curso'!I$1,Dados!Q$2:Q$4995,'Campus X Curso'!$B15)</f>
        <v>0</v>
      </c>
      <c r="J15" s="14">
        <f>COUNTIFS(Dados!$J$2:$J$4995,'Campus X Curso'!J$1,Dados!R$2:R$4995,'Campus X Curso'!$B15)</f>
        <v>0</v>
      </c>
      <c r="K15" s="14">
        <f>COUNTIFS(Dados!$J$2:$J$4995,'Campus X Curso'!K$1,Dados!S$2:S$4995,'Campus X Curso'!$B15)</f>
        <v>48</v>
      </c>
      <c r="L15" s="14">
        <f>COUNTIFS(Dados!$J$2:$J$4995,'Campus X Curso'!L$1,Dados!T$2:T$4995,'Campus X Curso'!$B15)</f>
        <v>0</v>
      </c>
      <c r="M15" s="14">
        <f>COUNTIFS(Dados!$J$2:$J$4995,'Campus X Curso'!M$1,Dados!U$2:U$4995,'Campus X Curso'!$B15)</f>
        <v>0</v>
      </c>
      <c r="N15" s="14">
        <f>COUNTIFS(Dados!$J$2:$J$4995,'Campus X Curso'!N$1,Dados!V$2:V$4995,'Campus X Curso'!$B15)</f>
        <v>0</v>
      </c>
      <c r="O15" s="14">
        <f>COUNTIFS(Dados!$J$2:$J$4995,'Campus X Curso'!O$1,Dados!W$2:W$4995,'Campus X Curso'!$B15)</f>
        <v>0</v>
      </c>
      <c r="P15" s="14">
        <f>COUNTIFS(Dados!$J$2:$J$4995,'Campus X Curso'!P$1,Dados!X$2:X$4995,'Campus X Curso'!$B15)</f>
        <v>0</v>
      </c>
      <c r="Q15" s="14">
        <f>COUNTIFS(Dados!$J$2:$J$4995,'Campus X Curso'!Q$1,Dados!Y$2:Y$4995,'Campus X Curso'!$B15)</f>
        <v>20</v>
      </c>
      <c r="R15" s="14">
        <f>COUNTIFS(Dados!$J$2:$J$4995,'Campus X Curso'!R$1,Dados!Z$2:Z$4995,'Campus X Curso'!$B15)</f>
        <v>0</v>
      </c>
      <c r="S15" s="14">
        <f>COUNTIFS(Dados!$J$2:$J$4995,'Campus X Curso'!S$1,Dados!AA$2:AA$4995,'Campus X Curso'!$B15)</f>
        <v>0</v>
      </c>
      <c r="T15" s="14">
        <f>COUNTIFS(Dados!$J$2:$J$4995,'Campus X Curso'!T$1,Dados!AB$2:AB$4995,'Campus X Curso'!$B15)</f>
        <v>5</v>
      </c>
      <c r="U15" s="20">
        <f t="shared" si="0"/>
        <v>186</v>
      </c>
      <c r="V15" s="8"/>
      <c r="W15" s="8"/>
      <c r="X15" s="8"/>
      <c r="Y15" s="8"/>
      <c r="Z15" s="8"/>
      <c r="AA15" s="8"/>
    </row>
    <row r="16" spans="1:27">
      <c r="B16" s="10" t="s">
        <v>96</v>
      </c>
      <c r="C16" s="14">
        <f>COUNTIFS(Dados!$J$2:$J$4995,'Campus X Curso'!C$1,Dados!K$2:K$4995,'Campus X Curso'!$B16)</f>
        <v>0</v>
      </c>
      <c r="D16" s="14">
        <f>COUNTIFS(Dados!$J$2:$J$4995,'Campus X Curso'!D$1,Dados!L$2:L$4995,'Campus X Curso'!$B16)</f>
        <v>0</v>
      </c>
      <c r="E16" s="14">
        <f>COUNTIFS(Dados!$J$2:$J$4995,'Campus X Curso'!E$1,Dados!M$2:M$4995,'Campus X Curso'!$B16)</f>
        <v>0</v>
      </c>
      <c r="F16" s="14">
        <f>COUNTIFS(Dados!$J$2:$J$4995,'Campus X Curso'!F$1,Dados!N$2:N$4995,'Campus X Curso'!$B16)</f>
        <v>0</v>
      </c>
      <c r="G16" s="14">
        <f>COUNTIFS(Dados!$J$2:$J$4995,'Campus X Curso'!G$1,Dados!O$2:O$4995,'Campus X Curso'!$B16)</f>
        <v>22</v>
      </c>
      <c r="H16" s="14">
        <f>COUNTIFS(Dados!$J$2:$J$4995,'Campus X Curso'!H$1,Dados!P$2:P$4995,'Campus X Curso'!$B16)</f>
        <v>0</v>
      </c>
      <c r="I16" s="14">
        <f>COUNTIFS(Dados!$J$2:$J$4995,'Campus X Curso'!I$1,Dados!Q$2:Q$4995,'Campus X Curso'!$B16)</f>
        <v>0</v>
      </c>
      <c r="J16" s="14">
        <f>COUNTIFS(Dados!$J$2:$J$4995,'Campus X Curso'!J$1,Dados!R$2:R$4995,'Campus X Curso'!$B16)</f>
        <v>0</v>
      </c>
      <c r="K16" s="14">
        <f>COUNTIFS(Dados!$J$2:$J$4995,'Campus X Curso'!K$1,Dados!S$2:S$4995,'Campus X Curso'!$B16)</f>
        <v>0</v>
      </c>
      <c r="L16" s="14">
        <f>COUNTIFS(Dados!$J$2:$J$4995,'Campus X Curso'!L$1,Dados!T$2:T$4995,'Campus X Curso'!$B16)</f>
        <v>21</v>
      </c>
      <c r="M16" s="14">
        <f>COUNTIFS(Dados!$J$2:$J$4995,'Campus X Curso'!M$1,Dados!U$2:U$4995,'Campus X Curso'!$B16)</f>
        <v>0</v>
      </c>
      <c r="N16" s="14">
        <f>COUNTIFS(Dados!$J$2:$J$4995,'Campus X Curso'!N$1,Dados!V$2:V$4995,'Campus X Curso'!$B16)</f>
        <v>0</v>
      </c>
      <c r="O16" s="14">
        <f>COUNTIFS(Dados!$J$2:$J$4995,'Campus X Curso'!O$1,Dados!W$2:W$4995,'Campus X Curso'!$B16)</f>
        <v>0</v>
      </c>
      <c r="P16" s="14">
        <f>COUNTIFS(Dados!$J$2:$J$4995,'Campus X Curso'!P$1,Dados!X$2:X$4995,'Campus X Curso'!$B16)</f>
        <v>0</v>
      </c>
      <c r="Q16" s="14">
        <f>COUNTIFS(Dados!$J$2:$J$4995,'Campus X Curso'!Q$1,Dados!Y$2:Y$4995,'Campus X Curso'!$B16)</f>
        <v>0</v>
      </c>
      <c r="R16" s="14">
        <f>COUNTIFS(Dados!$J$2:$J$4995,'Campus X Curso'!R$1,Dados!Z$2:Z$4995,'Campus X Curso'!$B16)</f>
        <v>0</v>
      </c>
      <c r="S16" s="14">
        <f>COUNTIFS(Dados!$J$2:$J$4995,'Campus X Curso'!S$1,Dados!AA$2:AA$4995,'Campus X Curso'!$B16)</f>
        <v>39</v>
      </c>
      <c r="T16" s="14">
        <f>COUNTIFS(Dados!$J$2:$J$4995,'Campus X Curso'!T$1,Dados!AB$2:AB$4995,'Campus X Curso'!$B16)</f>
        <v>0</v>
      </c>
      <c r="U16" s="20">
        <f t="shared" si="0"/>
        <v>82</v>
      </c>
      <c r="V16" s="8"/>
      <c r="W16" s="8"/>
      <c r="X16" s="8"/>
      <c r="Y16" s="8"/>
      <c r="Z16" s="8"/>
      <c r="AA16" s="8"/>
    </row>
    <row r="17" spans="2:27">
      <c r="B17" s="10" t="s">
        <v>178</v>
      </c>
      <c r="C17" s="14">
        <f>COUNTIFS(Dados!$J$2:$J$4995,'Campus X Curso'!C$1,Dados!K$2:K$4995,'Campus X Curso'!$B17)</f>
        <v>0</v>
      </c>
      <c r="D17" s="14">
        <f>COUNTIFS(Dados!$J$2:$J$4995,'Campus X Curso'!D$1,Dados!L$2:L$4995,'Campus X Curso'!$B17)</f>
        <v>0</v>
      </c>
      <c r="E17" s="14">
        <f>COUNTIFS(Dados!$J$2:$J$4995,'Campus X Curso'!E$1,Dados!M$2:M$4995,'Campus X Curso'!$B17)</f>
        <v>0</v>
      </c>
      <c r="F17" s="14">
        <f>COUNTIFS(Dados!$J$2:$J$4995,'Campus X Curso'!F$1,Dados!N$2:N$4995,'Campus X Curso'!$B17)</f>
        <v>0</v>
      </c>
      <c r="G17" s="14">
        <f>COUNTIFS(Dados!$J$2:$J$4995,'Campus X Curso'!G$1,Dados!O$2:O$4995,'Campus X Curso'!$B17)</f>
        <v>5</v>
      </c>
      <c r="H17" s="14">
        <f>COUNTIFS(Dados!$J$2:$J$4995,'Campus X Curso'!H$1,Dados!P$2:P$4995,'Campus X Curso'!$B17)</f>
        <v>0</v>
      </c>
      <c r="I17" s="14">
        <f>COUNTIFS(Dados!$J$2:$J$4995,'Campus X Curso'!I$1,Dados!Q$2:Q$4995,'Campus X Curso'!$B17)</f>
        <v>0</v>
      </c>
      <c r="J17" s="14">
        <f>COUNTIFS(Dados!$J$2:$J$4995,'Campus X Curso'!J$1,Dados!R$2:R$4995,'Campus X Curso'!$B17)</f>
        <v>0</v>
      </c>
      <c r="K17" s="14">
        <f>COUNTIFS(Dados!$J$2:$J$4995,'Campus X Curso'!K$1,Dados!S$2:S$4995,'Campus X Curso'!$B17)</f>
        <v>0</v>
      </c>
      <c r="L17" s="14">
        <f>COUNTIFS(Dados!$J$2:$J$4995,'Campus X Curso'!L$1,Dados!T$2:T$4995,'Campus X Curso'!$B17)</f>
        <v>0</v>
      </c>
      <c r="M17" s="14">
        <f>COUNTIFS(Dados!$J$2:$J$4995,'Campus X Curso'!M$1,Dados!U$2:U$4995,'Campus X Curso'!$B17)</f>
        <v>0</v>
      </c>
      <c r="N17" s="14">
        <f>COUNTIFS(Dados!$J$2:$J$4995,'Campus X Curso'!N$1,Dados!V$2:V$4995,'Campus X Curso'!$B17)</f>
        <v>0</v>
      </c>
      <c r="O17" s="14">
        <f>COUNTIFS(Dados!$J$2:$J$4995,'Campus X Curso'!O$1,Dados!W$2:W$4995,'Campus X Curso'!$B17)</f>
        <v>0</v>
      </c>
      <c r="P17" s="14">
        <f>COUNTIFS(Dados!$J$2:$J$4995,'Campus X Curso'!P$1,Dados!X$2:X$4995,'Campus X Curso'!$B17)</f>
        <v>0</v>
      </c>
      <c r="Q17" s="14">
        <f>COUNTIFS(Dados!$J$2:$J$4995,'Campus X Curso'!Q$1,Dados!Y$2:Y$4995,'Campus X Curso'!$B17)</f>
        <v>0</v>
      </c>
      <c r="R17" s="14">
        <f>COUNTIFS(Dados!$J$2:$J$4995,'Campus X Curso'!R$1,Dados!Z$2:Z$4995,'Campus X Curso'!$B17)</f>
        <v>0</v>
      </c>
      <c r="S17" s="14">
        <f>COUNTIFS(Dados!$J$2:$J$4995,'Campus X Curso'!S$1,Dados!AA$2:AA$4995,'Campus X Curso'!$B17)</f>
        <v>22</v>
      </c>
      <c r="T17" s="14">
        <f>COUNTIFS(Dados!$J$2:$J$4995,'Campus X Curso'!T$1,Dados!AB$2:AB$4995,'Campus X Curso'!$B17)</f>
        <v>0</v>
      </c>
      <c r="U17" s="20">
        <f t="shared" si="0"/>
        <v>27</v>
      </c>
      <c r="V17" s="8"/>
      <c r="W17" s="8"/>
      <c r="X17" s="8"/>
      <c r="Y17" s="8"/>
      <c r="Z17" s="8"/>
      <c r="AA17" s="8"/>
    </row>
    <row r="18" spans="2:27">
      <c r="B18" s="10" t="s">
        <v>717</v>
      </c>
      <c r="C18" s="14">
        <f>COUNTIFS(Dados!$J$2:$J$4995,'Campus X Curso'!C$1,Dados!K$2:K$4995,'Campus X Curso'!$B18)</f>
        <v>0</v>
      </c>
      <c r="D18" s="14">
        <f>COUNTIFS(Dados!$J$2:$J$4995,'Campus X Curso'!D$1,Dados!L$2:L$4995,'Campus X Curso'!$B18)</f>
        <v>0</v>
      </c>
      <c r="E18" s="14">
        <f>COUNTIFS(Dados!$J$2:$J$4995,'Campus X Curso'!E$1,Dados!M$2:M$4995,'Campus X Curso'!$B18)</f>
        <v>0</v>
      </c>
      <c r="F18" s="14">
        <f>COUNTIFS(Dados!$J$2:$J$4995,'Campus X Curso'!F$1,Dados!N$2:N$4995,'Campus X Curso'!$B18)</f>
        <v>0</v>
      </c>
      <c r="G18" s="14">
        <f>COUNTIFS(Dados!$J$2:$J$4995,'Campus X Curso'!G$1,Dados!O$2:O$4995,'Campus X Curso'!$B18)</f>
        <v>5</v>
      </c>
      <c r="H18" s="14">
        <f>COUNTIFS(Dados!$J$2:$J$4995,'Campus X Curso'!H$1,Dados!P$2:P$4995,'Campus X Curso'!$B18)</f>
        <v>0</v>
      </c>
      <c r="I18" s="14">
        <f>COUNTIFS(Dados!$J$2:$J$4995,'Campus X Curso'!I$1,Dados!Q$2:Q$4995,'Campus X Curso'!$B18)</f>
        <v>0</v>
      </c>
      <c r="J18" s="14">
        <f>COUNTIFS(Dados!$J$2:$J$4995,'Campus X Curso'!J$1,Dados!R$2:R$4995,'Campus X Curso'!$B18)</f>
        <v>0</v>
      </c>
      <c r="K18" s="14">
        <f>COUNTIFS(Dados!$J$2:$J$4995,'Campus X Curso'!K$1,Dados!S$2:S$4995,'Campus X Curso'!$B18)</f>
        <v>0</v>
      </c>
      <c r="L18" s="14">
        <f>COUNTIFS(Dados!$J$2:$J$4995,'Campus X Curso'!L$1,Dados!T$2:T$4995,'Campus X Curso'!$B18)</f>
        <v>0</v>
      </c>
      <c r="M18" s="14">
        <f>COUNTIFS(Dados!$J$2:$J$4995,'Campus X Curso'!M$1,Dados!U$2:U$4995,'Campus X Curso'!$B18)</f>
        <v>0</v>
      </c>
      <c r="N18" s="14">
        <f>COUNTIFS(Dados!$J$2:$J$4995,'Campus X Curso'!N$1,Dados!V$2:V$4995,'Campus X Curso'!$B18)</f>
        <v>0</v>
      </c>
      <c r="O18" s="14">
        <f>COUNTIFS(Dados!$J$2:$J$4995,'Campus X Curso'!O$1,Dados!W$2:W$4995,'Campus X Curso'!$B18)</f>
        <v>0</v>
      </c>
      <c r="P18" s="14">
        <f>COUNTIFS(Dados!$J$2:$J$4995,'Campus X Curso'!P$1,Dados!X$2:X$4995,'Campus X Curso'!$B18)</f>
        <v>0</v>
      </c>
      <c r="Q18" s="14">
        <f>COUNTIFS(Dados!$J$2:$J$4995,'Campus X Curso'!Q$1,Dados!Y$2:Y$4995,'Campus X Curso'!$B18)</f>
        <v>0</v>
      </c>
      <c r="R18" s="14">
        <f>COUNTIFS(Dados!$J$2:$J$4995,'Campus X Curso'!R$1,Dados!Z$2:Z$4995,'Campus X Curso'!$B18)</f>
        <v>0</v>
      </c>
      <c r="S18" s="14">
        <f>COUNTIFS(Dados!$J$2:$J$4995,'Campus X Curso'!S$1,Dados!AA$2:AA$4995,'Campus X Curso'!$B18)</f>
        <v>2</v>
      </c>
      <c r="T18" s="14">
        <f>COUNTIFS(Dados!$J$2:$J$4995,'Campus X Curso'!T$1,Dados!AB$2:AB$4995,'Campus X Curso'!$B18)</f>
        <v>0</v>
      </c>
      <c r="U18" s="20">
        <f t="shared" si="0"/>
        <v>7</v>
      </c>
      <c r="V18" s="8"/>
      <c r="W18" s="8"/>
      <c r="X18" s="8"/>
      <c r="Y18" s="8"/>
      <c r="Z18" s="8"/>
      <c r="AA18" s="8"/>
    </row>
    <row r="19" spans="2:27">
      <c r="B19" s="10" t="s">
        <v>911</v>
      </c>
      <c r="C19" s="14">
        <f>COUNTIFS(Dados!$J$2:$J$4995,'Campus X Curso'!C$1,Dados!K$2:K$4995,'Campus X Curso'!$B19)</f>
        <v>0</v>
      </c>
      <c r="D19" s="14">
        <f>COUNTIFS(Dados!$J$2:$J$4995,'Campus X Curso'!D$1,Dados!L$2:L$4995,'Campus X Curso'!$B19)</f>
        <v>0</v>
      </c>
      <c r="E19" s="14">
        <f>COUNTIFS(Dados!$J$2:$J$4995,'Campus X Curso'!E$1,Dados!M$2:M$4995,'Campus X Curso'!$B19)</f>
        <v>0</v>
      </c>
      <c r="F19" s="14">
        <f>COUNTIFS(Dados!$J$2:$J$4995,'Campus X Curso'!F$1,Dados!N$2:N$4995,'Campus X Curso'!$B19)</f>
        <v>0</v>
      </c>
      <c r="G19" s="14">
        <f>COUNTIFS(Dados!$J$2:$J$4995,'Campus X Curso'!G$1,Dados!O$2:O$4995,'Campus X Curso'!$B19)</f>
        <v>12</v>
      </c>
      <c r="H19" s="14">
        <f>COUNTIFS(Dados!$J$2:$J$4995,'Campus X Curso'!H$1,Dados!P$2:P$4995,'Campus X Curso'!$B19)</f>
        <v>0</v>
      </c>
      <c r="I19" s="14">
        <f>COUNTIFS(Dados!$J$2:$J$4995,'Campus X Curso'!I$1,Dados!Q$2:Q$4995,'Campus X Curso'!$B19)</f>
        <v>0</v>
      </c>
      <c r="J19" s="14">
        <f>COUNTIFS(Dados!$J$2:$J$4995,'Campus X Curso'!J$1,Dados!R$2:R$4995,'Campus X Curso'!$B19)</f>
        <v>0</v>
      </c>
      <c r="K19" s="14">
        <f>COUNTIFS(Dados!$J$2:$J$4995,'Campus X Curso'!K$1,Dados!S$2:S$4995,'Campus X Curso'!$B19)</f>
        <v>0</v>
      </c>
      <c r="L19" s="14">
        <f>COUNTIFS(Dados!$J$2:$J$4995,'Campus X Curso'!L$1,Dados!T$2:T$4995,'Campus X Curso'!$B19)</f>
        <v>0</v>
      </c>
      <c r="M19" s="14">
        <f>COUNTIFS(Dados!$J$2:$J$4995,'Campus X Curso'!M$1,Dados!U$2:U$4995,'Campus X Curso'!$B19)</f>
        <v>0</v>
      </c>
      <c r="N19" s="14">
        <f>COUNTIFS(Dados!$J$2:$J$4995,'Campus X Curso'!N$1,Dados!V$2:V$4995,'Campus X Curso'!$B19)</f>
        <v>0</v>
      </c>
      <c r="O19" s="14">
        <f>COUNTIFS(Dados!$J$2:$J$4995,'Campus X Curso'!O$1,Dados!W$2:W$4995,'Campus X Curso'!$B19)</f>
        <v>0</v>
      </c>
      <c r="P19" s="14">
        <f>COUNTIFS(Dados!$J$2:$J$4995,'Campus X Curso'!P$1,Dados!X$2:X$4995,'Campus X Curso'!$B19)</f>
        <v>0</v>
      </c>
      <c r="Q19" s="14">
        <f>COUNTIFS(Dados!$J$2:$J$4995,'Campus X Curso'!Q$1,Dados!Y$2:Y$4995,'Campus X Curso'!$B19)</f>
        <v>0</v>
      </c>
      <c r="R19" s="14">
        <f>COUNTIFS(Dados!$J$2:$J$4995,'Campus X Curso'!R$1,Dados!Z$2:Z$4995,'Campus X Curso'!$B19)</f>
        <v>0</v>
      </c>
      <c r="S19" s="14">
        <f>COUNTIFS(Dados!$J$2:$J$4995,'Campus X Curso'!S$1,Dados!AA$2:AA$4995,'Campus X Curso'!$B19)</f>
        <v>8</v>
      </c>
      <c r="T19" s="14">
        <f>COUNTIFS(Dados!$J$2:$J$4995,'Campus X Curso'!T$1,Dados!AB$2:AB$4995,'Campus X Curso'!$B19)</f>
        <v>0</v>
      </c>
      <c r="U19" s="20">
        <f t="shared" si="0"/>
        <v>20</v>
      </c>
      <c r="V19" s="8"/>
      <c r="W19" s="8"/>
      <c r="X19" s="8"/>
      <c r="Y19" s="8"/>
      <c r="Z19" s="8"/>
      <c r="AA19" s="8"/>
    </row>
    <row r="20" spans="2:27">
      <c r="B20" s="10" t="s">
        <v>391</v>
      </c>
      <c r="C20" s="14">
        <f>COUNTIFS(Dados!$J$2:$J$4995,'Campus X Curso'!C$1,Dados!K$2:K$4995,'Campus X Curso'!$B20)</f>
        <v>0</v>
      </c>
      <c r="D20" s="14">
        <f>COUNTIFS(Dados!$J$2:$J$4995,'Campus X Curso'!D$1,Dados!L$2:L$4995,'Campus X Curso'!$B20)</f>
        <v>0</v>
      </c>
      <c r="E20" s="14">
        <f>COUNTIFS(Dados!$J$2:$J$4995,'Campus X Curso'!E$1,Dados!M$2:M$4995,'Campus X Curso'!$B20)</f>
        <v>0</v>
      </c>
      <c r="F20" s="14">
        <f>COUNTIFS(Dados!$J$2:$J$4995,'Campus X Curso'!F$1,Dados!N$2:N$4995,'Campus X Curso'!$B20)</f>
        <v>0</v>
      </c>
      <c r="G20" s="14">
        <f>COUNTIFS(Dados!$J$2:$J$4995,'Campus X Curso'!G$1,Dados!O$2:O$4995,'Campus X Curso'!$B20)</f>
        <v>0</v>
      </c>
      <c r="H20" s="14">
        <f>COUNTIFS(Dados!$J$2:$J$4995,'Campus X Curso'!H$1,Dados!P$2:P$4995,'Campus X Curso'!$B20)</f>
        <v>8</v>
      </c>
      <c r="I20" s="14">
        <f>COUNTIFS(Dados!$J$2:$J$4995,'Campus X Curso'!I$1,Dados!Q$2:Q$4995,'Campus X Curso'!$B20)</f>
        <v>0</v>
      </c>
      <c r="J20" s="14">
        <f>COUNTIFS(Dados!$J$2:$J$4995,'Campus X Curso'!J$1,Dados!R$2:R$4995,'Campus X Curso'!$B20)</f>
        <v>0</v>
      </c>
      <c r="K20" s="14">
        <f>COUNTIFS(Dados!$J$2:$J$4995,'Campus X Curso'!K$1,Dados!S$2:S$4995,'Campus X Curso'!$B20)</f>
        <v>0</v>
      </c>
      <c r="L20" s="14">
        <f>COUNTIFS(Dados!$J$2:$J$4995,'Campus X Curso'!L$1,Dados!T$2:T$4995,'Campus X Curso'!$B20)</f>
        <v>0</v>
      </c>
      <c r="M20" s="14">
        <f>COUNTIFS(Dados!$J$2:$J$4995,'Campus X Curso'!M$1,Dados!U$2:U$4995,'Campus X Curso'!$B20)</f>
        <v>0</v>
      </c>
      <c r="N20" s="14">
        <f>COUNTIFS(Dados!$J$2:$J$4995,'Campus X Curso'!N$1,Dados!V$2:V$4995,'Campus X Curso'!$B20)</f>
        <v>0</v>
      </c>
      <c r="O20" s="14">
        <f>COUNTIFS(Dados!$J$2:$J$4995,'Campus X Curso'!O$1,Dados!W$2:W$4995,'Campus X Curso'!$B20)</f>
        <v>28</v>
      </c>
      <c r="P20" s="14">
        <f>COUNTIFS(Dados!$J$2:$J$4995,'Campus X Curso'!P$1,Dados!X$2:X$4995,'Campus X Curso'!$B20)</f>
        <v>0</v>
      </c>
      <c r="Q20" s="14">
        <f>COUNTIFS(Dados!$J$2:$J$4995,'Campus X Curso'!Q$1,Dados!Y$2:Y$4995,'Campus X Curso'!$B20)</f>
        <v>0</v>
      </c>
      <c r="R20" s="14">
        <f>COUNTIFS(Dados!$J$2:$J$4995,'Campus X Curso'!R$1,Dados!Z$2:Z$4995,'Campus X Curso'!$B20)</f>
        <v>0</v>
      </c>
      <c r="S20" s="14">
        <f>COUNTIFS(Dados!$J$2:$J$4995,'Campus X Curso'!S$1,Dados!AA$2:AA$4995,'Campus X Curso'!$B20)</f>
        <v>63</v>
      </c>
      <c r="T20" s="14">
        <f>COUNTIFS(Dados!$J$2:$J$4995,'Campus X Curso'!T$1,Dados!AB$2:AB$4995,'Campus X Curso'!$B20)</f>
        <v>0</v>
      </c>
      <c r="U20" s="20">
        <f t="shared" si="0"/>
        <v>99</v>
      </c>
      <c r="V20" s="8"/>
      <c r="W20" s="8"/>
      <c r="X20" s="8"/>
      <c r="Y20" s="8"/>
      <c r="Z20" s="8"/>
      <c r="AA20" s="8"/>
    </row>
    <row r="21" spans="2:27">
      <c r="B21" s="10" t="s">
        <v>642</v>
      </c>
      <c r="C21" s="14">
        <f>COUNTIFS(Dados!$J$2:$J$4995,'Campus X Curso'!C$1,Dados!K$2:K$4995,'Campus X Curso'!$B21)</f>
        <v>0</v>
      </c>
      <c r="D21" s="14">
        <f>COUNTIFS(Dados!$J$2:$J$4995,'Campus X Curso'!D$1,Dados!L$2:L$4995,'Campus X Curso'!$B21)</f>
        <v>0</v>
      </c>
      <c r="E21" s="14">
        <f>COUNTIFS(Dados!$J$2:$J$4995,'Campus X Curso'!E$1,Dados!M$2:M$4995,'Campus X Curso'!$B21)</f>
        <v>0</v>
      </c>
      <c r="F21" s="14">
        <f>COUNTIFS(Dados!$J$2:$J$4995,'Campus X Curso'!F$1,Dados!N$2:N$4995,'Campus X Curso'!$B21)</f>
        <v>0</v>
      </c>
      <c r="G21" s="14">
        <f>COUNTIFS(Dados!$J$2:$J$4995,'Campus X Curso'!G$1,Dados!O$2:O$4995,'Campus X Curso'!$B21)</f>
        <v>0</v>
      </c>
      <c r="H21" s="14">
        <f>COUNTIFS(Dados!$J$2:$J$4995,'Campus X Curso'!H$1,Dados!P$2:P$4995,'Campus X Curso'!$B21)</f>
        <v>3</v>
      </c>
      <c r="I21" s="14">
        <f>COUNTIFS(Dados!$J$2:$J$4995,'Campus X Curso'!I$1,Dados!Q$2:Q$4995,'Campus X Curso'!$B21)</f>
        <v>0</v>
      </c>
      <c r="J21" s="14">
        <f>COUNTIFS(Dados!$J$2:$J$4995,'Campus X Curso'!J$1,Dados!R$2:R$4995,'Campus X Curso'!$B21)</f>
        <v>0</v>
      </c>
      <c r="K21" s="14">
        <f>COUNTIFS(Dados!$J$2:$J$4995,'Campus X Curso'!K$1,Dados!S$2:S$4995,'Campus X Curso'!$B21)</f>
        <v>0</v>
      </c>
      <c r="L21" s="14">
        <f>COUNTIFS(Dados!$J$2:$J$4995,'Campus X Curso'!L$1,Dados!T$2:T$4995,'Campus X Curso'!$B21)</f>
        <v>0</v>
      </c>
      <c r="M21" s="14">
        <f>COUNTIFS(Dados!$J$2:$J$4995,'Campus X Curso'!M$1,Dados!U$2:U$4995,'Campus X Curso'!$B21)</f>
        <v>0</v>
      </c>
      <c r="N21" s="14">
        <f>COUNTIFS(Dados!$J$2:$J$4995,'Campus X Curso'!N$1,Dados!V$2:V$4995,'Campus X Curso'!$B21)</f>
        <v>0</v>
      </c>
      <c r="O21" s="14">
        <f>COUNTIFS(Dados!$J$2:$J$4995,'Campus X Curso'!O$1,Dados!W$2:W$4995,'Campus X Curso'!$B21)</f>
        <v>0</v>
      </c>
      <c r="P21" s="14">
        <f>COUNTIFS(Dados!$J$2:$J$4995,'Campus X Curso'!P$1,Dados!X$2:X$4995,'Campus X Curso'!$B21)</f>
        <v>0</v>
      </c>
      <c r="Q21" s="14">
        <f>COUNTIFS(Dados!$J$2:$J$4995,'Campus X Curso'!Q$1,Dados!Y$2:Y$4995,'Campus X Curso'!$B21)</f>
        <v>0</v>
      </c>
      <c r="R21" s="14">
        <f>COUNTIFS(Dados!$J$2:$J$4995,'Campus X Curso'!R$1,Dados!Z$2:Z$4995,'Campus X Curso'!$B21)</f>
        <v>0</v>
      </c>
      <c r="S21" s="14">
        <f>COUNTIFS(Dados!$J$2:$J$4995,'Campus X Curso'!S$1,Dados!AA$2:AA$4995,'Campus X Curso'!$B21)</f>
        <v>0</v>
      </c>
      <c r="T21" s="14">
        <f>COUNTIFS(Dados!$J$2:$J$4995,'Campus X Curso'!T$1,Dados!AB$2:AB$4995,'Campus X Curso'!$B21)</f>
        <v>0</v>
      </c>
      <c r="U21" s="20">
        <f t="shared" si="0"/>
        <v>3</v>
      </c>
      <c r="V21" s="8"/>
      <c r="W21" s="8"/>
      <c r="X21" s="8"/>
      <c r="Y21" s="8"/>
      <c r="Z21" s="8"/>
      <c r="AA21" s="8"/>
    </row>
    <row r="22" spans="2:27">
      <c r="B22" s="10" t="s">
        <v>346</v>
      </c>
      <c r="C22" s="14">
        <f>COUNTIFS(Dados!$J$2:$J$4995,'Campus X Curso'!C$1,Dados!K$2:K$4995,'Campus X Curso'!$B22)</f>
        <v>0</v>
      </c>
      <c r="D22" s="14">
        <f>COUNTIFS(Dados!$J$2:$J$4995,'Campus X Curso'!D$1,Dados!L$2:L$4995,'Campus X Curso'!$B22)</f>
        <v>0</v>
      </c>
      <c r="E22" s="14">
        <f>COUNTIFS(Dados!$J$2:$J$4995,'Campus X Curso'!E$1,Dados!M$2:M$4995,'Campus X Curso'!$B22)</f>
        <v>0</v>
      </c>
      <c r="F22" s="14">
        <f>COUNTIFS(Dados!$J$2:$J$4995,'Campus X Curso'!F$1,Dados!N$2:N$4995,'Campus X Curso'!$B22)</f>
        <v>0</v>
      </c>
      <c r="G22" s="14">
        <f>COUNTIFS(Dados!$J$2:$J$4995,'Campus X Curso'!G$1,Dados!O$2:O$4995,'Campus X Curso'!$B22)</f>
        <v>0</v>
      </c>
      <c r="H22" s="14">
        <f>COUNTIFS(Dados!$J$2:$J$4995,'Campus X Curso'!H$1,Dados!P$2:P$4995,'Campus X Curso'!$B22)</f>
        <v>0</v>
      </c>
      <c r="I22" s="14">
        <f>COUNTIFS(Dados!$J$2:$J$4995,'Campus X Curso'!I$1,Dados!Q$2:Q$4995,'Campus X Curso'!$B22)</f>
        <v>9</v>
      </c>
      <c r="J22" s="14">
        <f>COUNTIFS(Dados!$J$2:$J$4995,'Campus X Curso'!J$1,Dados!R$2:R$4995,'Campus X Curso'!$B22)</f>
        <v>0</v>
      </c>
      <c r="K22" s="14">
        <f>COUNTIFS(Dados!$J$2:$J$4995,'Campus X Curso'!K$1,Dados!S$2:S$4995,'Campus X Curso'!$B22)</f>
        <v>0</v>
      </c>
      <c r="L22" s="14">
        <f>COUNTIFS(Dados!$J$2:$J$4995,'Campus X Curso'!L$1,Dados!T$2:T$4995,'Campus X Curso'!$B22)</f>
        <v>0</v>
      </c>
      <c r="M22" s="14">
        <f>COUNTIFS(Dados!$J$2:$J$4995,'Campus X Curso'!M$1,Dados!U$2:U$4995,'Campus X Curso'!$B22)</f>
        <v>0</v>
      </c>
      <c r="N22" s="14">
        <f>COUNTIFS(Dados!$J$2:$J$4995,'Campus X Curso'!N$1,Dados!V$2:V$4995,'Campus X Curso'!$B22)</f>
        <v>9</v>
      </c>
      <c r="O22" s="14">
        <f>COUNTIFS(Dados!$J$2:$J$4995,'Campus X Curso'!O$1,Dados!W$2:W$4995,'Campus X Curso'!$B22)</f>
        <v>0</v>
      </c>
      <c r="P22" s="14">
        <f>COUNTIFS(Dados!$J$2:$J$4995,'Campus X Curso'!P$1,Dados!X$2:X$4995,'Campus X Curso'!$B22)</f>
        <v>0</v>
      </c>
      <c r="Q22" s="14">
        <f>COUNTIFS(Dados!$J$2:$J$4995,'Campus X Curso'!Q$1,Dados!Y$2:Y$4995,'Campus X Curso'!$B22)</f>
        <v>0</v>
      </c>
      <c r="R22" s="14">
        <f>COUNTIFS(Dados!$J$2:$J$4995,'Campus X Curso'!R$1,Dados!Z$2:Z$4995,'Campus X Curso'!$B22)</f>
        <v>0</v>
      </c>
      <c r="S22" s="14">
        <f>COUNTIFS(Dados!$J$2:$J$4995,'Campus X Curso'!S$1,Dados!AA$2:AA$4995,'Campus X Curso'!$B22)</f>
        <v>1</v>
      </c>
      <c r="T22" s="14">
        <f>COUNTIFS(Dados!$J$2:$J$4995,'Campus X Curso'!T$1,Dados!AB$2:AB$4995,'Campus X Curso'!$B22)</f>
        <v>0</v>
      </c>
      <c r="U22" s="20">
        <f t="shared" si="0"/>
        <v>19</v>
      </c>
      <c r="V22" s="8"/>
      <c r="W22" s="8"/>
      <c r="X22" s="8"/>
      <c r="Y22" s="8"/>
      <c r="Z22" s="8"/>
      <c r="AA22" s="8"/>
    </row>
    <row r="23" spans="2:27">
      <c r="B23" s="10" t="s">
        <v>955</v>
      </c>
      <c r="C23" s="14">
        <f>COUNTIFS(Dados!$J$2:$J$4995,'Campus X Curso'!C$1,Dados!K$2:K$4995,'Campus X Curso'!$B23)</f>
        <v>0</v>
      </c>
      <c r="D23" s="14">
        <f>COUNTIFS(Dados!$J$2:$J$4995,'Campus X Curso'!D$1,Dados!L$2:L$4995,'Campus X Curso'!$B23)</f>
        <v>0</v>
      </c>
      <c r="E23" s="14">
        <f>COUNTIFS(Dados!$J$2:$J$4995,'Campus X Curso'!E$1,Dados!M$2:M$4995,'Campus X Curso'!$B23)</f>
        <v>0</v>
      </c>
      <c r="F23" s="14">
        <f>COUNTIFS(Dados!$J$2:$J$4995,'Campus X Curso'!F$1,Dados!N$2:N$4995,'Campus X Curso'!$B23)</f>
        <v>0</v>
      </c>
      <c r="G23" s="14">
        <f>COUNTIFS(Dados!$J$2:$J$4995,'Campus X Curso'!G$1,Dados!O$2:O$4995,'Campus X Curso'!$B23)</f>
        <v>0</v>
      </c>
      <c r="H23" s="14">
        <f>COUNTIFS(Dados!$J$2:$J$4995,'Campus X Curso'!H$1,Dados!P$2:P$4995,'Campus X Curso'!$B23)</f>
        <v>0</v>
      </c>
      <c r="I23" s="14">
        <f>COUNTIFS(Dados!$J$2:$J$4995,'Campus X Curso'!I$1,Dados!Q$2:Q$4995,'Campus X Curso'!$B23)</f>
        <v>0</v>
      </c>
      <c r="J23" s="14">
        <f>COUNTIFS(Dados!$J$2:$J$4995,'Campus X Curso'!J$1,Dados!R$2:R$4995,'Campus X Curso'!$B23)</f>
        <v>2</v>
      </c>
      <c r="K23" s="14">
        <f>COUNTIFS(Dados!$J$2:$J$4995,'Campus X Curso'!K$1,Dados!S$2:S$4995,'Campus X Curso'!$B23)</f>
        <v>0</v>
      </c>
      <c r="L23" s="14">
        <f>COUNTIFS(Dados!$J$2:$J$4995,'Campus X Curso'!L$1,Dados!T$2:T$4995,'Campus X Curso'!$B23)</f>
        <v>0</v>
      </c>
      <c r="M23" s="14">
        <f>COUNTIFS(Dados!$J$2:$J$4995,'Campus X Curso'!M$1,Dados!U$2:U$4995,'Campus X Curso'!$B23)</f>
        <v>0</v>
      </c>
      <c r="N23" s="14">
        <f>COUNTIFS(Dados!$J$2:$J$4995,'Campus X Curso'!N$1,Dados!V$2:V$4995,'Campus X Curso'!$B23)</f>
        <v>0</v>
      </c>
      <c r="O23" s="14">
        <f>COUNTIFS(Dados!$J$2:$J$4995,'Campus X Curso'!O$1,Dados!W$2:W$4995,'Campus X Curso'!$B23)</f>
        <v>0</v>
      </c>
      <c r="P23" s="14">
        <f>COUNTIFS(Dados!$J$2:$J$4995,'Campus X Curso'!P$1,Dados!X$2:X$4995,'Campus X Curso'!$B23)</f>
        <v>0</v>
      </c>
      <c r="Q23" s="14">
        <f>COUNTIFS(Dados!$J$2:$J$4995,'Campus X Curso'!Q$1,Dados!Y$2:Y$4995,'Campus X Curso'!$B23)</f>
        <v>0</v>
      </c>
      <c r="R23" s="14">
        <f>COUNTIFS(Dados!$J$2:$J$4995,'Campus X Curso'!R$1,Dados!Z$2:Z$4995,'Campus X Curso'!$B23)</f>
        <v>0</v>
      </c>
      <c r="S23" s="14">
        <f>COUNTIFS(Dados!$J$2:$J$4995,'Campus X Curso'!S$1,Dados!AA$2:AA$4995,'Campus X Curso'!$B23)</f>
        <v>0</v>
      </c>
      <c r="T23" s="14">
        <f>COUNTIFS(Dados!$J$2:$J$4995,'Campus X Curso'!T$1,Dados!AB$2:AB$4995,'Campus X Curso'!$B23)</f>
        <v>0</v>
      </c>
      <c r="U23" s="20">
        <f t="shared" si="0"/>
        <v>2</v>
      </c>
      <c r="V23" s="8"/>
      <c r="W23" s="8"/>
      <c r="X23" s="8"/>
      <c r="Y23" s="8"/>
      <c r="Z23" s="8"/>
      <c r="AA23" s="8"/>
    </row>
    <row r="24" spans="2:27">
      <c r="B24" s="10" t="s">
        <v>1092</v>
      </c>
      <c r="C24" s="14">
        <f>COUNTIFS(Dados!$J$2:$J$4995,'Campus X Curso'!C$1,Dados!K$2:K$4995,'Campus X Curso'!$B24)</f>
        <v>0</v>
      </c>
      <c r="D24" s="14">
        <f>COUNTIFS(Dados!$J$2:$J$4995,'Campus X Curso'!D$1,Dados!L$2:L$4995,'Campus X Curso'!$B24)</f>
        <v>0</v>
      </c>
      <c r="E24" s="14">
        <f>COUNTIFS(Dados!$J$2:$J$4995,'Campus X Curso'!E$1,Dados!M$2:M$4995,'Campus X Curso'!$B24)</f>
        <v>0</v>
      </c>
      <c r="F24" s="14">
        <f>COUNTIFS(Dados!$J$2:$J$4995,'Campus X Curso'!F$1,Dados!N$2:N$4995,'Campus X Curso'!$B24)</f>
        <v>0</v>
      </c>
      <c r="G24" s="14">
        <f>COUNTIFS(Dados!$J$2:$J$4995,'Campus X Curso'!G$1,Dados!O$2:O$4995,'Campus X Curso'!$B24)</f>
        <v>0</v>
      </c>
      <c r="H24" s="14">
        <f>COUNTIFS(Dados!$J$2:$J$4995,'Campus X Curso'!H$1,Dados!P$2:P$4995,'Campus X Curso'!$B24)</f>
        <v>0</v>
      </c>
      <c r="I24" s="14">
        <f>COUNTIFS(Dados!$J$2:$J$4995,'Campus X Curso'!I$1,Dados!Q$2:Q$4995,'Campus X Curso'!$B24)</f>
        <v>0</v>
      </c>
      <c r="J24" s="14">
        <f>COUNTIFS(Dados!$J$2:$J$4995,'Campus X Curso'!J$1,Dados!R$2:R$4995,'Campus X Curso'!$B24)</f>
        <v>3</v>
      </c>
      <c r="K24" s="14">
        <f>COUNTIFS(Dados!$J$2:$J$4995,'Campus X Curso'!K$1,Dados!S$2:S$4995,'Campus X Curso'!$B24)</f>
        <v>0</v>
      </c>
      <c r="L24" s="14">
        <f>COUNTIFS(Dados!$J$2:$J$4995,'Campus X Curso'!L$1,Dados!T$2:T$4995,'Campus X Curso'!$B24)</f>
        <v>0</v>
      </c>
      <c r="M24" s="14">
        <f>COUNTIFS(Dados!$J$2:$J$4995,'Campus X Curso'!M$1,Dados!U$2:U$4995,'Campus X Curso'!$B24)</f>
        <v>0</v>
      </c>
      <c r="N24" s="14">
        <f>COUNTIFS(Dados!$J$2:$J$4995,'Campus X Curso'!N$1,Dados!V$2:V$4995,'Campus X Curso'!$B24)</f>
        <v>0</v>
      </c>
      <c r="O24" s="14">
        <f>COUNTIFS(Dados!$J$2:$J$4995,'Campus X Curso'!O$1,Dados!W$2:W$4995,'Campus X Curso'!$B24)</f>
        <v>0</v>
      </c>
      <c r="P24" s="14">
        <f>COUNTIFS(Dados!$J$2:$J$4995,'Campus X Curso'!P$1,Dados!X$2:X$4995,'Campus X Curso'!$B24)</f>
        <v>0</v>
      </c>
      <c r="Q24" s="14">
        <f>COUNTIFS(Dados!$J$2:$J$4995,'Campus X Curso'!Q$1,Dados!Y$2:Y$4995,'Campus X Curso'!$B24)</f>
        <v>0</v>
      </c>
      <c r="R24" s="14">
        <f>COUNTIFS(Dados!$J$2:$J$4995,'Campus X Curso'!R$1,Dados!Z$2:Z$4995,'Campus X Curso'!$B24)</f>
        <v>0</v>
      </c>
      <c r="S24" s="14">
        <f>COUNTIFS(Dados!$J$2:$J$4995,'Campus X Curso'!S$1,Dados!AA$2:AA$4995,'Campus X Curso'!$B24)</f>
        <v>0</v>
      </c>
      <c r="T24" s="14">
        <f>COUNTIFS(Dados!$J$2:$J$4995,'Campus X Curso'!T$1,Dados!AB$2:AB$4995,'Campus X Curso'!$B24)</f>
        <v>0</v>
      </c>
      <c r="U24" s="20">
        <f t="shared" si="0"/>
        <v>3</v>
      </c>
      <c r="V24" s="8"/>
      <c r="W24" s="8"/>
      <c r="X24" s="8"/>
      <c r="Y24" s="8"/>
      <c r="Z24" s="8"/>
      <c r="AA24" s="8"/>
    </row>
    <row r="25" spans="2:27">
      <c r="B25" s="10" t="s">
        <v>326</v>
      </c>
      <c r="C25" s="14">
        <f>COUNTIFS(Dados!$J$2:$J$4995,'Campus X Curso'!C$1,Dados!K$2:K$4995,'Campus X Curso'!$B25)</f>
        <v>0</v>
      </c>
      <c r="D25" s="14">
        <f>COUNTIFS(Dados!$J$2:$J$4995,'Campus X Curso'!D$1,Dados!L$2:L$4995,'Campus X Curso'!$B25)</f>
        <v>0</v>
      </c>
      <c r="E25" s="14">
        <f>COUNTIFS(Dados!$J$2:$J$4995,'Campus X Curso'!E$1,Dados!M$2:M$4995,'Campus X Curso'!$B25)</f>
        <v>0</v>
      </c>
      <c r="F25" s="14">
        <f>COUNTIFS(Dados!$J$2:$J$4995,'Campus X Curso'!F$1,Dados!N$2:N$4995,'Campus X Curso'!$B25)</f>
        <v>0</v>
      </c>
      <c r="G25" s="14">
        <f>COUNTIFS(Dados!$J$2:$J$4995,'Campus X Curso'!G$1,Dados!O$2:O$4995,'Campus X Curso'!$B25)</f>
        <v>0</v>
      </c>
      <c r="H25" s="14">
        <f>COUNTIFS(Dados!$J$2:$J$4995,'Campus X Curso'!H$1,Dados!P$2:P$4995,'Campus X Curso'!$B25)</f>
        <v>0</v>
      </c>
      <c r="I25" s="14">
        <f>COUNTIFS(Dados!$J$2:$J$4995,'Campus X Curso'!I$1,Dados!Q$2:Q$4995,'Campus X Curso'!$B25)</f>
        <v>0</v>
      </c>
      <c r="J25" s="14">
        <f>COUNTIFS(Dados!$J$2:$J$4995,'Campus X Curso'!J$1,Dados!R$2:R$4995,'Campus X Curso'!$B25)</f>
        <v>0</v>
      </c>
      <c r="K25" s="14">
        <f>COUNTIFS(Dados!$J$2:$J$4995,'Campus X Curso'!K$1,Dados!S$2:S$4995,'Campus X Curso'!$B25)</f>
        <v>30</v>
      </c>
      <c r="L25" s="14">
        <f>COUNTIFS(Dados!$J$2:$J$4995,'Campus X Curso'!L$1,Dados!T$2:T$4995,'Campus X Curso'!$B25)</f>
        <v>0</v>
      </c>
      <c r="M25" s="14">
        <f>COUNTIFS(Dados!$J$2:$J$4995,'Campus X Curso'!M$1,Dados!U$2:U$4995,'Campus X Curso'!$B25)</f>
        <v>0</v>
      </c>
      <c r="N25" s="14">
        <f>COUNTIFS(Dados!$J$2:$J$4995,'Campus X Curso'!N$1,Dados!V$2:V$4995,'Campus X Curso'!$B25)</f>
        <v>0</v>
      </c>
      <c r="O25" s="14">
        <f>COUNTIFS(Dados!$J$2:$J$4995,'Campus X Curso'!O$1,Dados!W$2:W$4995,'Campus X Curso'!$B25)</f>
        <v>0</v>
      </c>
      <c r="P25" s="14">
        <f>COUNTIFS(Dados!$J$2:$J$4995,'Campus X Curso'!P$1,Dados!X$2:X$4995,'Campus X Curso'!$B25)</f>
        <v>26</v>
      </c>
      <c r="Q25" s="14">
        <f>COUNTIFS(Dados!$J$2:$J$4995,'Campus X Curso'!Q$1,Dados!Y$2:Y$4995,'Campus X Curso'!$B25)</f>
        <v>0</v>
      </c>
      <c r="R25" s="14">
        <f>COUNTIFS(Dados!$J$2:$J$4995,'Campus X Curso'!R$1,Dados!Z$2:Z$4995,'Campus X Curso'!$B25)</f>
        <v>0</v>
      </c>
      <c r="S25" s="14">
        <f>COUNTIFS(Dados!$J$2:$J$4995,'Campus X Curso'!S$1,Dados!AA$2:AA$4995,'Campus X Curso'!$B25)</f>
        <v>0</v>
      </c>
      <c r="T25" s="14">
        <f>COUNTIFS(Dados!$J$2:$J$4995,'Campus X Curso'!T$1,Dados!AB$2:AB$4995,'Campus X Curso'!$B25)</f>
        <v>0</v>
      </c>
      <c r="U25" s="20">
        <f t="shared" si="0"/>
        <v>56</v>
      </c>
      <c r="V25" s="8"/>
      <c r="W25" s="8"/>
      <c r="X25" s="8"/>
      <c r="Y25" s="8"/>
      <c r="Z25" s="8"/>
      <c r="AA25" s="8"/>
    </row>
    <row r="26" spans="2:27">
      <c r="B26" s="10" t="s">
        <v>544</v>
      </c>
      <c r="C26" s="14">
        <f>COUNTIFS(Dados!$J$2:$J$4995,'Campus X Curso'!C$1,Dados!K$2:K$4995,'Campus X Curso'!$B26)</f>
        <v>0</v>
      </c>
      <c r="D26" s="14">
        <f>COUNTIFS(Dados!$J$2:$J$4995,'Campus X Curso'!D$1,Dados!L$2:L$4995,'Campus X Curso'!$B26)</f>
        <v>0</v>
      </c>
      <c r="E26" s="14">
        <f>COUNTIFS(Dados!$J$2:$J$4995,'Campus X Curso'!E$1,Dados!M$2:M$4995,'Campus X Curso'!$B26)</f>
        <v>0</v>
      </c>
      <c r="F26" s="14">
        <f>COUNTIFS(Dados!$J$2:$J$4995,'Campus X Curso'!F$1,Dados!N$2:N$4995,'Campus X Curso'!$B26)</f>
        <v>0</v>
      </c>
      <c r="G26" s="14">
        <f>COUNTIFS(Dados!$J$2:$J$4995,'Campus X Curso'!G$1,Dados!O$2:O$4995,'Campus X Curso'!$B26)</f>
        <v>0</v>
      </c>
      <c r="H26" s="14">
        <f>COUNTIFS(Dados!$J$2:$J$4995,'Campus X Curso'!H$1,Dados!P$2:P$4995,'Campus X Curso'!$B26)</f>
        <v>0</v>
      </c>
      <c r="I26" s="14">
        <f>COUNTIFS(Dados!$J$2:$J$4995,'Campus X Curso'!I$1,Dados!Q$2:Q$4995,'Campus X Curso'!$B26)</f>
        <v>0</v>
      </c>
      <c r="J26" s="14">
        <f>COUNTIFS(Dados!$J$2:$J$4995,'Campus X Curso'!J$1,Dados!R$2:R$4995,'Campus X Curso'!$B26)</f>
        <v>0</v>
      </c>
      <c r="K26" s="14">
        <f>COUNTIFS(Dados!$J$2:$J$4995,'Campus X Curso'!K$1,Dados!S$2:S$4995,'Campus X Curso'!$B26)</f>
        <v>0</v>
      </c>
      <c r="L26" s="14">
        <f>COUNTIFS(Dados!$J$2:$J$4995,'Campus X Curso'!L$1,Dados!T$2:T$4995,'Campus X Curso'!$B26)</f>
        <v>0</v>
      </c>
      <c r="M26" s="14">
        <f>COUNTIFS(Dados!$J$2:$J$4995,'Campus X Curso'!M$1,Dados!U$2:U$4995,'Campus X Curso'!$B26)</f>
        <v>20</v>
      </c>
      <c r="N26" s="14">
        <f>COUNTIFS(Dados!$J$2:$J$4995,'Campus X Curso'!N$1,Dados!V$2:V$4995,'Campus X Curso'!$B26)</f>
        <v>0</v>
      </c>
      <c r="O26" s="14">
        <f>COUNTIFS(Dados!$J$2:$J$4995,'Campus X Curso'!O$1,Dados!W$2:W$4995,'Campus X Curso'!$B26)</f>
        <v>0</v>
      </c>
      <c r="P26" s="14">
        <f>COUNTIFS(Dados!$J$2:$J$4995,'Campus X Curso'!P$1,Dados!X$2:X$4995,'Campus X Curso'!$B26)</f>
        <v>0</v>
      </c>
      <c r="Q26" s="14">
        <f>COUNTIFS(Dados!$J$2:$J$4995,'Campus X Curso'!Q$1,Dados!Y$2:Y$4995,'Campus X Curso'!$B26)</f>
        <v>0</v>
      </c>
      <c r="R26" s="14">
        <f>COUNTIFS(Dados!$J$2:$J$4995,'Campus X Curso'!R$1,Dados!Z$2:Z$4995,'Campus X Curso'!$B26)</f>
        <v>0</v>
      </c>
      <c r="S26" s="14">
        <f>COUNTIFS(Dados!$J$2:$J$4995,'Campus X Curso'!S$1,Dados!AA$2:AA$4995,'Campus X Curso'!$B26)</f>
        <v>0</v>
      </c>
      <c r="T26" s="14">
        <f>COUNTIFS(Dados!$J$2:$J$4995,'Campus X Curso'!T$1,Dados!AB$2:AB$4995,'Campus X Curso'!$B26)</f>
        <v>0</v>
      </c>
      <c r="U26" s="20">
        <f t="shared" si="0"/>
        <v>20</v>
      </c>
      <c r="V26" s="8"/>
      <c r="W26" s="8"/>
      <c r="X26" s="8"/>
      <c r="Y26" s="8"/>
      <c r="Z26" s="8"/>
      <c r="AA26" s="8"/>
    </row>
    <row r="27" spans="2:27">
      <c r="B27" s="10" t="s">
        <v>879</v>
      </c>
      <c r="C27" s="14">
        <f>COUNTIFS(Dados!$J$2:$J$4995,'Campus X Curso'!C$1,Dados!K$2:K$4995,'Campus X Curso'!$B27)</f>
        <v>0</v>
      </c>
      <c r="D27" s="14">
        <f>COUNTIFS(Dados!$J$2:$J$4995,'Campus X Curso'!D$1,Dados!L$2:L$4995,'Campus X Curso'!$B27)</f>
        <v>0</v>
      </c>
      <c r="E27" s="14">
        <f>COUNTIFS(Dados!$J$2:$J$4995,'Campus X Curso'!E$1,Dados!M$2:M$4995,'Campus X Curso'!$B27)</f>
        <v>0</v>
      </c>
      <c r="F27" s="14">
        <f>COUNTIFS(Dados!$J$2:$J$4995,'Campus X Curso'!F$1,Dados!N$2:N$4995,'Campus X Curso'!$B27)</f>
        <v>0</v>
      </c>
      <c r="G27" s="14">
        <f>COUNTIFS(Dados!$J$2:$J$4995,'Campus X Curso'!G$1,Dados!O$2:O$4995,'Campus X Curso'!$B27)</f>
        <v>0</v>
      </c>
      <c r="H27" s="14">
        <f>COUNTIFS(Dados!$J$2:$J$4995,'Campus X Curso'!H$1,Dados!P$2:P$4995,'Campus X Curso'!$B27)</f>
        <v>0</v>
      </c>
      <c r="I27" s="14">
        <f>COUNTIFS(Dados!$J$2:$J$4995,'Campus X Curso'!I$1,Dados!Q$2:Q$4995,'Campus X Curso'!$B27)</f>
        <v>0</v>
      </c>
      <c r="J27" s="14">
        <f>COUNTIFS(Dados!$J$2:$J$4995,'Campus X Curso'!J$1,Dados!R$2:R$4995,'Campus X Curso'!$B27)</f>
        <v>0</v>
      </c>
      <c r="K27" s="14">
        <f>COUNTIFS(Dados!$J$2:$J$4995,'Campus X Curso'!K$1,Dados!S$2:S$4995,'Campus X Curso'!$B27)</f>
        <v>0</v>
      </c>
      <c r="L27" s="14">
        <f>COUNTIFS(Dados!$J$2:$J$4995,'Campus X Curso'!L$1,Dados!T$2:T$4995,'Campus X Curso'!$B27)</f>
        <v>0</v>
      </c>
      <c r="M27" s="14">
        <f>COUNTIFS(Dados!$J$2:$J$4995,'Campus X Curso'!M$1,Dados!U$2:U$4995,'Campus X Curso'!$B27)</f>
        <v>13</v>
      </c>
      <c r="N27" s="14">
        <f>COUNTIFS(Dados!$J$2:$J$4995,'Campus X Curso'!N$1,Dados!V$2:V$4995,'Campus X Curso'!$B27)</f>
        <v>0</v>
      </c>
      <c r="O27" s="14">
        <f>COUNTIFS(Dados!$J$2:$J$4995,'Campus X Curso'!O$1,Dados!W$2:W$4995,'Campus X Curso'!$B27)</f>
        <v>0</v>
      </c>
      <c r="P27" s="14">
        <f>COUNTIFS(Dados!$J$2:$J$4995,'Campus X Curso'!P$1,Dados!X$2:X$4995,'Campus X Curso'!$B27)</f>
        <v>0</v>
      </c>
      <c r="Q27" s="14">
        <f>COUNTIFS(Dados!$J$2:$J$4995,'Campus X Curso'!Q$1,Dados!Y$2:Y$4995,'Campus X Curso'!$B27)</f>
        <v>0</v>
      </c>
      <c r="R27" s="14">
        <f>COUNTIFS(Dados!$J$2:$J$4995,'Campus X Curso'!R$1,Dados!Z$2:Z$4995,'Campus X Curso'!$B27)</f>
        <v>0</v>
      </c>
      <c r="S27" s="14">
        <f>COUNTIFS(Dados!$J$2:$J$4995,'Campus X Curso'!S$1,Dados!AA$2:AA$4995,'Campus X Curso'!$B27)</f>
        <v>0</v>
      </c>
      <c r="T27" s="14">
        <f>COUNTIFS(Dados!$J$2:$J$4995,'Campus X Curso'!T$1,Dados!AB$2:AB$4995,'Campus X Curso'!$B27)</f>
        <v>0</v>
      </c>
      <c r="U27" s="20">
        <f t="shared" si="0"/>
        <v>13</v>
      </c>
      <c r="V27" s="8"/>
      <c r="W27" s="8"/>
      <c r="X27" s="8"/>
      <c r="Y27" s="8"/>
      <c r="Z27" s="8"/>
      <c r="AA27" s="8"/>
    </row>
    <row r="28" spans="2:27">
      <c r="B28" s="10" t="s">
        <v>1515</v>
      </c>
      <c r="C28" s="14">
        <f>COUNTIFS(Dados!$J$2:$J$4995,'Campus X Curso'!C$1,Dados!K$2:K$4995,'Campus X Curso'!$B28)</f>
        <v>0</v>
      </c>
      <c r="D28" s="14">
        <f>COUNTIFS(Dados!$J$2:$J$4995,'Campus X Curso'!D$1,Dados!L$2:L$4995,'Campus X Curso'!$B28)</f>
        <v>0</v>
      </c>
      <c r="E28" s="14">
        <f>COUNTIFS(Dados!$J$2:$J$4995,'Campus X Curso'!E$1,Dados!M$2:M$4995,'Campus X Curso'!$B28)</f>
        <v>0</v>
      </c>
      <c r="F28" s="14">
        <f>COUNTIFS(Dados!$J$2:$J$4995,'Campus X Curso'!F$1,Dados!N$2:N$4995,'Campus X Curso'!$B28)</f>
        <v>0</v>
      </c>
      <c r="G28" s="14">
        <f>COUNTIFS(Dados!$J$2:$J$4995,'Campus X Curso'!G$1,Dados!O$2:O$4995,'Campus X Curso'!$B28)</f>
        <v>0</v>
      </c>
      <c r="H28" s="14">
        <f>COUNTIFS(Dados!$J$2:$J$4995,'Campus X Curso'!H$1,Dados!P$2:P$4995,'Campus X Curso'!$B28)</f>
        <v>0</v>
      </c>
      <c r="I28" s="14">
        <f>COUNTIFS(Dados!$J$2:$J$4995,'Campus X Curso'!I$1,Dados!Q$2:Q$4995,'Campus X Curso'!$B28)</f>
        <v>0</v>
      </c>
      <c r="J28" s="14">
        <f>COUNTIFS(Dados!$J$2:$J$4995,'Campus X Curso'!J$1,Dados!R$2:R$4995,'Campus X Curso'!$B28)</f>
        <v>0</v>
      </c>
      <c r="K28" s="14">
        <f>COUNTIFS(Dados!$J$2:$J$4995,'Campus X Curso'!K$1,Dados!S$2:S$4995,'Campus X Curso'!$B28)</f>
        <v>0</v>
      </c>
      <c r="L28" s="14">
        <f>COUNTIFS(Dados!$J$2:$J$4995,'Campus X Curso'!L$1,Dados!T$2:T$4995,'Campus X Curso'!$B28)</f>
        <v>0</v>
      </c>
      <c r="M28" s="14">
        <f>COUNTIFS(Dados!$J$2:$J$4995,'Campus X Curso'!M$1,Dados!U$2:U$4995,'Campus X Curso'!$B28)</f>
        <v>2</v>
      </c>
      <c r="N28" s="14">
        <f>COUNTIFS(Dados!$J$2:$J$4995,'Campus X Curso'!N$1,Dados!V$2:V$4995,'Campus X Curso'!$B28)</f>
        <v>0</v>
      </c>
      <c r="O28" s="14">
        <f>COUNTIFS(Dados!$J$2:$J$4995,'Campus X Curso'!O$1,Dados!W$2:W$4995,'Campus X Curso'!$B28)</f>
        <v>0</v>
      </c>
      <c r="P28" s="14">
        <f>COUNTIFS(Dados!$J$2:$J$4995,'Campus X Curso'!P$1,Dados!X$2:X$4995,'Campus X Curso'!$B28)</f>
        <v>0</v>
      </c>
      <c r="Q28" s="14">
        <f>COUNTIFS(Dados!$J$2:$J$4995,'Campus X Curso'!Q$1,Dados!Y$2:Y$4995,'Campus X Curso'!$B28)</f>
        <v>0</v>
      </c>
      <c r="R28" s="14">
        <f>COUNTIFS(Dados!$J$2:$J$4995,'Campus X Curso'!R$1,Dados!Z$2:Z$4995,'Campus X Curso'!$B28)</f>
        <v>0</v>
      </c>
      <c r="S28" s="14">
        <f>COUNTIFS(Dados!$J$2:$J$4995,'Campus X Curso'!S$1,Dados!AA$2:AA$4995,'Campus X Curso'!$B28)</f>
        <v>0</v>
      </c>
      <c r="T28" s="14">
        <f>COUNTIFS(Dados!$J$2:$J$4995,'Campus X Curso'!T$1,Dados!AB$2:AB$4995,'Campus X Curso'!$B28)</f>
        <v>0</v>
      </c>
      <c r="U28" s="20">
        <f t="shared" si="0"/>
        <v>2</v>
      </c>
      <c r="V28" s="8"/>
      <c r="W28" s="8"/>
      <c r="X28" s="8"/>
      <c r="Y28" s="8"/>
      <c r="Z28" s="8"/>
      <c r="AA28" s="8"/>
    </row>
    <row r="29" spans="2:27">
      <c r="B29" s="10" t="s">
        <v>916</v>
      </c>
      <c r="C29" s="14">
        <f>COUNTIFS(Dados!$J$2:$J$4995,'Campus X Curso'!C$1,Dados!K$2:K$4995,'Campus X Curso'!$B29)</f>
        <v>0</v>
      </c>
      <c r="D29" s="14">
        <f>COUNTIFS(Dados!$J$2:$J$4995,'Campus X Curso'!D$1,Dados!L$2:L$4995,'Campus X Curso'!$B29)</f>
        <v>0</v>
      </c>
      <c r="E29" s="14">
        <f>COUNTIFS(Dados!$J$2:$J$4995,'Campus X Curso'!E$1,Dados!M$2:M$4995,'Campus X Curso'!$B29)</f>
        <v>0</v>
      </c>
      <c r="F29" s="14">
        <f>COUNTIFS(Dados!$J$2:$J$4995,'Campus X Curso'!F$1,Dados!N$2:N$4995,'Campus X Curso'!$B29)</f>
        <v>0</v>
      </c>
      <c r="G29" s="14">
        <f>COUNTIFS(Dados!$J$2:$J$4995,'Campus X Curso'!G$1,Dados!O$2:O$4995,'Campus X Curso'!$B29)</f>
        <v>0</v>
      </c>
      <c r="H29" s="14">
        <f>COUNTIFS(Dados!$J$2:$J$4995,'Campus X Curso'!H$1,Dados!P$2:P$4995,'Campus X Curso'!$B29)</f>
        <v>0</v>
      </c>
      <c r="I29" s="14">
        <f>COUNTIFS(Dados!$J$2:$J$4995,'Campus X Curso'!I$1,Dados!Q$2:Q$4995,'Campus X Curso'!$B29)</f>
        <v>0</v>
      </c>
      <c r="J29" s="14">
        <f>COUNTIFS(Dados!$J$2:$J$4995,'Campus X Curso'!J$1,Dados!R$2:R$4995,'Campus X Curso'!$B29)</f>
        <v>0</v>
      </c>
      <c r="K29" s="14">
        <f>COUNTIFS(Dados!$J$2:$J$4995,'Campus X Curso'!K$1,Dados!S$2:S$4995,'Campus X Curso'!$B29)</f>
        <v>0</v>
      </c>
      <c r="L29" s="14">
        <f>COUNTIFS(Dados!$J$2:$J$4995,'Campus X Curso'!L$1,Dados!T$2:T$4995,'Campus X Curso'!$B29)</f>
        <v>0</v>
      </c>
      <c r="M29" s="14">
        <f>COUNTIFS(Dados!$J$2:$J$4995,'Campus X Curso'!M$1,Dados!U$2:U$4995,'Campus X Curso'!$B29)</f>
        <v>0</v>
      </c>
      <c r="N29" s="14">
        <f>COUNTIFS(Dados!$J$2:$J$4995,'Campus X Curso'!N$1,Dados!V$2:V$4995,'Campus X Curso'!$B29)</f>
        <v>0</v>
      </c>
      <c r="O29" s="14">
        <f>COUNTIFS(Dados!$J$2:$J$4995,'Campus X Curso'!O$1,Dados!W$2:W$4995,'Campus X Curso'!$B29)</f>
        <v>0</v>
      </c>
      <c r="P29" s="14">
        <f>COUNTIFS(Dados!$J$2:$J$4995,'Campus X Curso'!P$1,Dados!X$2:X$4995,'Campus X Curso'!$B29)</f>
        <v>0</v>
      </c>
      <c r="Q29" s="14">
        <f>COUNTIFS(Dados!$J$2:$J$4995,'Campus X Curso'!Q$1,Dados!Y$2:Y$4995,'Campus X Curso'!$B29)</f>
        <v>0</v>
      </c>
      <c r="R29" s="14">
        <f>COUNTIFS(Dados!$J$2:$J$4995,'Campus X Curso'!R$1,Dados!Z$2:Z$4995,'Campus X Curso'!$B29)</f>
        <v>11</v>
      </c>
      <c r="S29" s="14">
        <f>COUNTIFS(Dados!$J$2:$J$4995,'Campus X Curso'!S$1,Dados!AA$2:AA$4995,'Campus X Curso'!$B29)</f>
        <v>0</v>
      </c>
      <c r="T29" s="14">
        <f>COUNTIFS(Dados!$J$2:$J$4995,'Campus X Curso'!T$1,Dados!AB$2:AB$4995,'Campus X Curso'!$B29)</f>
        <v>0</v>
      </c>
      <c r="U29" s="20">
        <f t="shared" si="0"/>
        <v>11</v>
      </c>
      <c r="V29" s="8"/>
      <c r="W29" s="8"/>
      <c r="X29" s="8"/>
      <c r="Y29" s="8"/>
      <c r="Z29" s="8"/>
      <c r="AA29" s="8"/>
    </row>
    <row r="30" spans="2:27">
      <c r="B30" s="10" t="s">
        <v>684</v>
      </c>
      <c r="C30" s="14">
        <f>COUNTIFS(Dados!$J$2:$J$4995,'Campus X Curso'!C$1,Dados!K$2:K$4995,'Campus X Curso'!$B30)</f>
        <v>0</v>
      </c>
      <c r="D30" s="14">
        <f>COUNTIFS(Dados!$J$2:$J$4995,'Campus X Curso'!D$1,Dados!L$2:L$4995,'Campus X Curso'!$B30)</f>
        <v>0</v>
      </c>
      <c r="E30" s="14">
        <f>COUNTIFS(Dados!$J$2:$J$4995,'Campus X Curso'!E$1,Dados!M$2:M$4995,'Campus X Curso'!$B30)</f>
        <v>0</v>
      </c>
      <c r="F30" s="14">
        <f>COUNTIFS(Dados!$J$2:$J$4995,'Campus X Curso'!F$1,Dados!N$2:N$4995,'Campus X Curso'!$B30)</f>
        <v>0</v>
      </c>
      <c r="G30" s="14">
        <f>COUNTIFS(Dados!$J$2:$J$4995,'Campus X Curso'!G$1,Dados!O$2:O$4995,'Campus X Curso'!$B30)</f>
        <v>0</v>
      </c>
      <c r="H30" s="14">
        <f>COUNTIFS(Dados!$J$2:$J$4995,'Campus X Curso'!H$1,Dados!P$2:P$4995,'Campus X Curso'!$B30)</f>
        <v>0</v>
      </c>
      <c r="I30" s="14">
        <f>COUNTIFS(Dados!$J$2:$J$4995,'Campus X Curso'!I$1,Dados!Q$2:Q$4995,'Campus X Curso'!$B30)</f>
        <v>0</v>
      </c>
      <c r="J30" s="14">
        <f>COUNTIFS(Dados!$J$2:$J$4995,'Campus X Curso'!J$1,Dados!R$2:R$4995,'Campus X Curso'!$B30)</f>
        <v>0</v>
      </c>
      <c r="K30" s="14">
        <f>COUNTIFS(Dados!$J$2:$J$4995,'Campus X Curso'!K$1,Dados!S$2:S$4995,'Campus X Curso'!$B30)</f>
        <v>0</v>
      </c>
      <c r="L30" s="14">
        <f>COUNTIFS(Dados!$J$2:$J$4995,'Campus X Curso'!L$1,Dados!T$2:T$4995,'Campus X Curso'!$B30)</f>
        <v>0</v>
      </c>
      <c r="M30" s="14">
        <f>COUNTIFS(Dados!$J$2:$J$4995,'Campus X Curso'!M$1,Dados!U$2:U$4995,'Campus X Curso'!$B30)</f>
        <v>0</v>
      </c>
      <c r="N30" s="14">
        <f>COUNTIFS(Dados!$J$2:$J$4995,'Campus X Curso'!N$1,Dados!V$2:V$4995,'Campus X Curso'!$B30)</f>
        <v>0</v>
      </c>
      <c r="O30" s="14">
        <f>COUNTIFS(Dados!$J$2:$J$4995,'Campus X Curso'!O$1,Dados!W$2:W$4995,'Campus X Curso'!$B30)</f>
        <v>0</v>
      </c>
      <c r="P30" s="14">
        <f>COUNTIFS(Dados!$J$2:$J$4995,'Campus X Curso'!P$1,Dados!X$2:X$4995,'Campus X Curso'!$B30)</f>
        <v>0</v>
      </c>
      <c r="Q30" s="14">
        <f>COUNTIFS(Dados!$J$2:$J$4995,'Campus X Curso'!Q$1,Dados!Y$2:Y$4995,'Campus X Curso'!$B30)</f>
        <v>0</v>
      </c>
      <c r="R30" s="14">
        <f>COUNTIFS(Dados!$J$2:$J$4995,'Campus X Curso'!R$1,Dados!Z$2:Z$4995,'Campus X Curso'!$B30)</f>
        <v>0</v>
      </c>
      <c r="S30" s="14">
        <f>COUNTIFS(Dados!$J$2:$J$4995,'Campus X Curso'!S$1,Dados!AA$2:AA$4995,'Campus X Curso'!$B30)</f>
        <v>26</v>
      </c>
      <c r="T30" s="14">
        <f>COUNTIFS(Dados!$J$2:$J$4995,'Campus X Curso'!T$1,Dados!AB$2:AB$4995,'Campus X Curso'!$B30)</f>
        <v>0</v>
      </c>
      <c r="U30" s="20">
        <f t="shared" si="0"/>
        <v>26</v>
      </c>
      <c r="V30" s="8"/>
      <c r="W30" s="8"/>
      <c r="X30" s="8"/>
      <c r="Y30" s="8"/>
      <c r="Z30" s="8"/>
      <c r="AA30" s="8"/>
    </row>
    <row r="31" spans="2:27">
      <c r="B31" s="10" t="s">
        <v>751</v>
      </c>
      <c r="C31" s="14">
        <f>COUNTIFS(Dados!$J$2:$J$4995,'Campus X Curso'!C$1,Dados!K$2:K$4995,'Campus X Curso'!$B31)</f>
        <v>0</v>
      </c>
      <c r="D31" s="14">
        <f>COUNTIFS(Dados!$J$2:$J$4995,'Campus X Curso'!D$1,Dados!L$2:L$4995,'Campus X Curso'!$B31)</f>
        <v>0</v>
      </c>
      <c r="E31" s="14">
        <f>COUNTIFS(Dados!$J$2:$J$4995,'Campus X Curso'!E$1,Dados!M$2:M$4995,'Campus X Curso'!$B31)</f>
        <v>0</v>
      </c>
      <c r="F31" s="14">
        <f>COUNTIFS(Dados!$J$2:$J$4995,'Campus X Curso'!F$1,Dados!N$2:N$4995,'Campus X Curso'!$B31)</f>
        <v>0</v>
      </c>
      <c r="G31" s="14">
        <f>COUNTIFS(Dados!$J$2:$J$4995,'Campus X Curso'!G$1,Dados!O$2:O$4995,'Campus X Curso'!$B31)</f>
        <v>0</v>
      </c>
      <c r="H31" s="14">
        <f>COUNTIFS(Dados!$J$2:$J$4995,'Campus X Curso'!H$1,Dados!P$2:P$4995,'Campus X Curso'!$B31)</f>
        <v>0</v>
      </c>
      <c r="I31" s="14">
        <f>COUNTIFS(Dados!$J$2:$J$4995,'Campus X Curso'!I$1,Dados!Q$2:Q$4995,'Campus X Curso'!$B31)</f>
        <v>0</v>
      </c>
      <c r="J31" s="14">
        <f>COUNTIFS(Dados!$J$2:$J$4995,'Campus X Curso'!J$1,Dados!R$2:R$4995,'Campus X Curso'!$B31)</f>
        <v>0</v>
      </c>
      <c r="K31" s="14">
        <f>COUNTIFS(Dados!$J$2:$J$4995,'Campus X Curso'!K$1,Dados!S$2:S$4995,'Campus X Curso'!$B31)</f>
        <v>0</v>
      </c>
      <c r="L31" s="14">
        <f>COUNTIFS(Dados!$J$2:$J$4995,'Campus X Curso'!L$1,Dados!T$2:T$4995,'Campus X Curso'!$B31)</f>
        <v>0</v>
      </c>
      <c r="M31" s="14">
        <f>COUNTIFS(Dados!$J$2:$J$4995,'Campus X Curso'!M$1,Dados!U$2:U$4995,'Campus X Curso'!$B31)</f>
        <v>0</v>
      </c>
      <c r="N31" s="14">
        <f>COUNTIFS(Dados!$J$2:$J$4995,'Campus X Curso'!N$1,Dados!V$2:V$4995,'Campus X Curso'!$B31)</f>
        <v>0</v>
      </c>
      <c r="O31" s="14">
        <f>COUNTIFS(Dados!$J$2:$J$4995,'Campus X Curso'!O$1,Dados!W$2:W$4995,'Campus X Curso'!$B31)</f>
        <v>0</v>
      </c>
      <c r="P31" s="14">
        <f>COUNTIFS(Dados!$J$2:$J$4995,'Campus X Curso'!P$1,Dados!X$2:X$4995,'Campus X Curso'!$B31)</f>
        <v>0</v>
      </c>
      <c r="Q31" s="14">
        <f>COUNTIFS(Dados!$J$2:$J$4995,'Campus X Curso'!Q$1,Dados!Y$2:Y$4995,'Campus X Curso'!$B31)</f>
        <v>0</v>
      </c>
      <c r="R31" s="14">
        <f>COUNTIFS(Dados!$J$2:$J$4995,'Campus X Curso'!R$1,Dados!Z$2:Z$4995,'Campus X Curso'!$B31)</f>
        <v>0</v>
      </c>
      <c r="S31" s="14">
        <f>COUNTIFS(Dados!$J$2:$J$4995,'Campus X Curso'!S$1,Dados!AA$2:AA$4995,'Campus X Curso'!$B31)</f>
        <v>12</v>
      </c>
      <c r="T31" s="14">
        <f>COUNTIFS(Dados!$J$2:$J$4995,'Campus X Curso'!T$1,Dados!AB$2:AB$4995,'Campus X Curso'!$B31)</f>
        <v>0</v>
      </c>
      <c r="U31" s="20">
        <f t="shared" si="0"/>
        <v>12</v>
      </c>
      <c r="V31" s="8"/>
      <c r="W31" s="8"/>
      <c r="X31" s="8"/>
      <c r="Y31" s="8"/>
      <c r="Z31" s="8"/>
      <c r="AA31" s="8"/>
    </row>
    <row r="32" spans="2:27">
      <c r="B32" s="10" t="s">
        <v>813</v>
      </c>
      <c r="C32" s="14">
        <f>COUNTIFS(Dados!$J$2:$J$4995,'Campus X Curso'!C$1,Dados!K$2:K$4995,'Campus X Curso'!$B32)</f>
        <v>0</v>
      </c>
      <c r="D32" s="14">
        <f>COUNTIFS(Dados!$J$2:$J$4995,'Campus X Curso'!D$1,Dados!L$2:L$4995,'Campus X Curso'!$B32)</f>
        <v>0</v>
      </c>
      <c r="E32" s="14">
        <f>COUNTIFS(Dados!$J$2:$J$4995,'Campus X Curso'!E$1,Dados!M$2:M$4995,'Campus X Curso'!$B32)</f>
        <v>0</v>
      </c>
      <c r="F32" s="14">
        <f>COUNTIFS(Dados!$J$2:$J$4995,'Campus X Curso'!F$1,Dados!N$2:N$4995,'Campus X Curso'!$B32)</f>
        <v>0</v>
      </c>
      <c r="G32" s="14">
        <f>COUNTIFS(Dados!$J$2:$J$4995,'Campus X Curso'!G$1,Dados!O$2:O$4995,'Campus X Curso'!$B32)</f>
        <v>0</v>
      </c>
      <c r="H32" s="14">
        <f>COUNTIFS(Dados!$J$2:$J$4995,'Campus X Curso'!H$1,Dados!P$2:P$4995,'Campus X Curso'!$B32)</f>
        <v>0</v>
      </c>
      <c r="I32" s="14">
        <f>COUNTIFS(Dados!$J$2:$J$4995,'Campus X Curso'!I$1,Dados!Q$2:Q$4995,'Campus X Curso'!$B32)</f>
        <v>0</v>
      </c>
      <c r="J32" s="14">
        <f>COUNTIFS(Dados!$J$2:$J$4995,'Campus X Curso'!J$1,Dados!R$2:R$4995,'Campus X Curso'!$B32)</f>
        <v>0</v>
      </c>
      <c r="K32" s="14">
        <f>COUNTIFS(Dados!$J$2:$J$4995,'Campus X Curso'!K$1,Dados!S$2:S$4995,'Campus X Curso'!$B32)</f>
        <v>0</v>
      </c>
      <c r="L32" s="14">
        <f>COUNTIFS(Dados!$J$2:$J$4995,'Campus X Curso'!L$1,Dados!T$2:T$4995,'Campus X Curso'!$B32)</f>
        <v>0</v>
      </c>
      <c r="M32" s="14">
        <f>COUNTIFS(Dados!$J$2:$J$4995,'Campus X Curso'!M$1,Dados!U$2:U$4995,'Campus X Curso'!$B32)</f>
        <v>0</v>
      </c>
      <c r="N32" s="14">
        <f>COUNTIFS(Dados!$J$2:$J$4995,'Campus X Curso'!N$1,Dados!V$2:V$4995,'Campus X Curso'!$B32)</f>
        <v>0</v>
      </c>
      <c r="O32" s="14">
        <f>COUNTIFS(Dados!$J$2:$J$4995,'Campus X Curso'!O$1,Dados!W$2:W$4995,'Campus X Curso'!$B32)</f>
        <v>0</v>
      </c>
      <c r="P32" s="14">
        <f>COUNTIFS(Dados!$J$2:$J$4995,'Campus X Curso'!P$1,Dados!X$2:X$4995,'Campus X Curso'!$B32)</f>
        <v>0</v>
      </c>
      <c r="Q32" s="14">
        <f>COUNTIFS(Dados!$J$2:$J$4995,'Campus X Curso'!Q$1,Dados!Y$2:Y$4995,'Campus X Curso'!$B32)</f>
        <v>0</v>
      </c>
      <c r="R32" s="14">
        <f>COUNTIFS(Dados!$J$2:$J$4995,'Campus X Curso'!R$1,Dados!Z$2:Z$4995,'Campus X Curso'!$B32)</f>
        <v>0</v>
      </c>
      <c r="S32" s="14">
        <f>COUNTIFS(Dados!$J$2:$J$4995,'Campus X Curso'!S$1,Dados!AA$2:AA$4995,'Campus X Curso'!$B32)</f>
        <v>8</v>
      </c>
      <c r="T32" s="14">
        <f>COUNTIFS(Dados!$J$2:$J$4995,'Campus X Curso'!T$1,Dados!AB$2:AB$4995,'Campus X Curso'!$B32)</f>
        <v>0</v>
      </c>
      <c r="U32" s="20">
        <f t="shared" si="0"/>
        <v>8</v>
      </c>
      <c r="V32" s="8"/>
      <c r="W32" s="8"/>
      <c r="X32" s="8"/>
      <c r="Y32" s="8"/>
      <c r="Z32" s="8"/>
      <c r="AA32" s="8"/>
    </row>
    <row r="33" spans="2:27">
      <c r="B33" s="10" t="s">
        <v>844</v>
      </c>
      <c r="C33" s="14">
        <f>COUNTIFS(Dados!$J$2:$J$4995,'Campus X Curso'!C$1,Dados!K$2:K$4995,'Campus X Curso'!$B33)</f>
        <v>0</v>
      </c>
      <c r="D33" s="14">
        <f>COUNTIFS(Dados!$J$2:$J$4995,'Campus X Curso'!D$1,Dados!L$2:L$4995,'Campus X Curso'!$B33)</f>
        <v>0</v>
      </c>
      <c r="E33" s="14">
        <f>COUNTIFS(Dados!$J$2:$J$4995,'Campus X Curso'!E$1,Dados!M$2:M$4995,'Campus X Curso'!$B33)</f>
        <v>0</v>
      </c>
      <c r="F33" s="14">
        <f>COUNTIFS(Dados!$J$2:$J$4995,'Campus X Curso'!F$1,Dados!N$2:N$4995,'Campus X Curso'!$B33)</f>
        <v>0</v>
      </c>
      <c r="G33" s="14">
        <f>COUNTIFS(Dados!$J$2:$J$4995,'Campus X Curso'!G$1,Dados!O$2:O$4995,'Campus X Curso'!$B33)</f>
        <v>0</v>
      </c>
      <c r="H33" s="14">
        <f>COUNTIFS(Dados!$J$2:$J$4995,'Campus X Curso'!H$1,Dados!P$2:P$4995,'Campus X Curso'!$B33)</f>
        <v>0</v>
      </c>
      <c r="I33" s="14">
        <f>COUNTIFS(Dados!$J$2:$J$4995,'Campus X Curso'!I$1,Dados!Q$2:Q$4995,'Campus X Curso'!$B33)</f>
        <v>0</v>
      </c>
      <c r="J33" s="14">
        <f>COUNTIFS(Dados!$J$2:$J$4995,'Campus X Curso'!J$1,Dados!R$2:R$4995,'Campus X Curso'!$B33)</f>
        <v>0</v>
      </c>
      <c r="K33" s="14">
        <f>COUNTIFS(Dados!$J$2:$J$4995,'Campus X Curso'!K$1,Dados!S$2:S$4995,'Campus X Curso'!$B33)</f>
        <v>0</v>
      </c>
      <c r="L33" s="14">
        <f>COUNTIFS(Dados!$J$2:$J$4995,'Campus X Curso'!L$1,Dados!T$2:T$4995,'Campus X Curso'!$B33)</f>
        <v>0</v>
      </c>
      <c r="M33" s="14">
        <f>COUNTIFS(Dados!$J$2:$J$4995,'Campus X Curso'!M$1,Dados!U$2:U$4995,'Campus X Curso'!$B33)</f>
        <v>0</v>
      </c>
      <c r="N33" s="14">
        <f>COUNTIFS(Dados!$J$2:$J$4995,'Campus X Curso'!N$1,Dados!V$2:V$4995,'Campus X Curso'!$B33)</f>
        <v>0</v>
      </c>
      <c r="O33" s="14">
        <f>COUNTIFS(Dados!$J$2:$J$4995,'Campus X Curso'!O$1,Dados!W$2:W$4995,'Campus X Curso'!$B33)</f>
        <v>0</v>
      </c>
      <c r="P33" s="14">
        <f>COUNTIFS(Dados!$J$2:$J$4995,'Campus X Curso'!P$1,Dados!X$2:X$4995,'Campus X Curso'!$B33)</f>
        <v>0</v>
      </c>
      <c r="Q33" s="14">
        <f>COUNTIFS(Dados!$J$2:$J$4995,'Campus X Curso'!Q$1,Dados!Y$2:Y$4995,'Campus X Curso'!$B33)</f>
        <v>0</v>
      </c>
      <c r="R33" s="14">
        <f>COUNTIFS(Dados!$J$2:$J$4995,'Campus X Curso'!R$1,Dados!Z$2:Z$4995,'Campus X Curso'!$B33)</f>
        <v>0</v>
      </c>
      <c r="S33" s="14">
        <f>COUNTIFS(Dados!$J$2:$J$4995,'Campus X Curso'!S$1,Dados!AA$2:AA$4995,'Campus X Curso'!$B33)</f>
        <v>24</v>
      </c>
      <c r="T33" s="14">
        <f>COUNTIFS(Dados!$J$2:$J$4995,'Campus X Curso'!T$1,Dados!AB$2:AB$4995,'Campus X Curso'!$B33)</f>
        <v>0</v>
      </c>
      <c r="U33" s="20">
        <f t="shared" si="0"/>
        <v>24</v>
      </c>
      <c r="V33" s="8"/>
      <c r="W33" s="8"/>
      <c r="X33" s="8"/>
      <c r="Y33" s="8"/>
      <c r="Z33" s="8"/>
      <c r="AA33" s="8"/>
    </row>
    <row r="34" spans="2:27">
      <c r="B34" s="10" t="s">
        <v>890</v>
      </c>
      <c r="C34" s="14">
        <f>COUNTIFS(Dados!$J$2:$J$4995,'Campus X Curso'!C$1,Dados!K$2:K$4995,'Campus X Curso'!$B34)</f>
        <v>0</v>
      </c>
      <c r="D34" s="14">
        <f>COUNTIFS(Dados!$J$2:$J$4995,'Campus X Curso'!D$1,Dados!L$2:L$4995,'Campus X Curso'!$B34)</f>
        <v>0</v>
      </c>
      <c r="E34" s="14">
        <f>COUNTIFS(Dados!$J$2:$J$4995,'Campus X Curso'!E$1,Dados!M$2:M$4995,'Campus X Curso'!$B34)</f>
        <v>0</v>
      </c>
      <c r="F34" s="14">
        <f>COUNTIFS(Dados!$J$2:$J$4995,'Campus X Curso'!F$1,Dados!N$2:N$4995,'Campus X Curso'!$B34)</f>
        <v>0</v>
      </c>
      <c r="G34" s="14">
        <f>COUNTIFS(Dados!$J$2:$J$4995,'Campus X Curso'!G$1,Dados!O$2:O$4995,'Campus X Curso'!$B34)</f>
        <v>0</v>
      </c>
      <c r="H34" s="14">
        <f>COUNTIFS(Dados!$J$2:$J$4995,'Campus X Curso'!H$1,Dados!P$2:P$4995,'Campus X Curso'!$B34)</f>
        <v>0</v>
      </c>
      <c r="I34" s="14">
        <f>COUNTIFS(Dados!$J$2:$J$4995,'Campus X Curso'!I$1,Dados!Q$2:Q$4995,'Campus X Curso'!$B34)</f>
        <v>0</v>
      </c>
      <c r="J34" s="14">
        <f>COUNTIFS(Dados!$J$2:$J$4995,'Campus X Curso'!J$1,Dados!R$2:R$4995,'Campus X Curso'!$B34)</f>
        <v>0</v>
      </c>
      <c r="K34" s="14">
        <f>COUNTIFS(Dados!$J$2:$J$4995,'Campus X Curso'!K$1,Dados!S$2:S$4995,'Campus X Curso'!$B34)</f>
        <v>0</v>
      </c>
      <c r="L34" s="14">
        <f>COUNTIFS(Dados!$J$2:$J$4995,'Campus X Curso'!L$1,Dados!T$2:T$4995,'Campus X Curso'!$B34)</f>
        <v>0</v>
      </c>
      <c r="M34" s="14">
        <f>COUNTIFS(Dados!$J$2:$J$4995,'Campus X Curso'!M$1,Dados!U$2:U$4995,'Campus X Curso'!$B34)</f>
        <v>0</v>
      </c>
      <c r="N34" s="14">
        <f>COUNTIFS(Dados!$J$2:$J$4995,'Campus X Curso'!N$1,Dados!V$2:V$4995,'Campus X Curso'!$B34)</f>
        <v>0</v>
      </c>
      <c r="O34" s="14">
        <f>COUNTIFS(Dados!$J$2:$J$4995,'Campus X Curso'!O$1,Dados!W$2:W$4995,'Campus X Curso'!$B34)</f>
        <v>0</v>
      </c>
      <c r="P34" s="14">
        <f>COUNTIFS(Dados!$J$2:$J$4995,'Campus X Curso'!P$1,Dados!X$2:X$4995,'Campus X Curso'!$B34)</f>
        <v>0</v>
      </c>
      <c r="Q34" s="14">
        <f>COUNTIFS(Dados!$J$2:$J$4995,'Campus X Curso'!Q$1,Dados!Y$2:Y$4995,'Campus X Curso'!$B34)</f>
        <v>0</v>
      </c>
      <c r="R34" s="14">
        <f>COUNTIFS(Dados!$J$2:$J$4995,'Campus X Curso'!R$1,Dados!Z$2:Z$4995,'Campus X Curso'!$B34)</f>
        <v>0</v>
      </c>
      <c r="S34" s="14">
        <f>COUNTIFS(Dados!$J$2:$J$4995,'Campus X Curso'!S$1,Dados!AA$2:AA$4995,'Campus X Curso'!$B34)</f>
        <v>3</v>
      </c>
      <c r="T34" s="14">
        <f>COUNTIFS(Dados!$J$2:$J$4995,'Campus X Curso'!T$1,Dados!AB$2:AB$4995,'Campus X Curso'!$B34)</f>
        <v>0</v>
      </c>
      <c r="U34" s="20">
        <f t="shared" si="0"/>
        <v>3</v>
      </c>
      <c r="V34" s="8"/>
      <c r="W34" s="8"/>
      <c r="X34" s="8"/>
      <c r="Y34" s="8"/>
      <c r="Z34" s="8"/>
      <c r="AA34" s="8"/>
    </row>
    <row r="35" spans="2:27">
      <c r="B35" s="10" t="s">
        <v>1017</v>
      </c>
      <c r="C35" s="14">
        <f>COUNTIFS(Dados!$J$2:$J$4995,'Campus X Curso'!C$1,Dados!K$2:K$4995,'Campus X Curso'!$B35)</f>
        <v>0</v>
      </c>
      <c r="D35" s="14">
        <f>COUNTIFS(Dados!$J$2:$J$4995,'Campus X Curso'!D$1,Dados!L$2:L$4995,'Campus X Curso'!$B35)</f>
        <v>0</v>
      </c>
      <c r="E35" s="14">
        <f>COUNTIFS(Dados!$J$2:$J$4995,'Campus X Curso'!E$1,Dados!M$2:M$4995,'Campus X Curso'!$B35)</f>
        <v>0</v>
      </c>
      <c r="F35" s="14">
        <f>COUNTIFS(Dados!$J$2:$J$4995,'Campus X Curso'!F$1,Dados!N$2:N$4995,'Campus X Curso'!$B35)</f>
        <v>0</v>
      </c>
      <c r="G35" s="14">
        <f>COUNTIFS(Dados!$J$2:$J$4995,'Campus X Curso'!G$1,Dados!O$2:O$4995,'Campus X Curso'!$B35)</f>
        <v>0</v>
      </c>
      <c r="H35" s="14">
        <f>COUNTIFS(Dados!$J$2:$J$4995,'Campus X Curso'!H$1,Dados!P$2:P$4995,'Campus X Curso'!$B35)</f>
        <v>0</v>
      </c>
      <c r="I35" s="14">
        <f>COUNTIFS(Dados!$J$2:$J$4995,'Campus X Curso'!I$1,Dados!Q$2:Q$4995,'Campus X Curso'!$B35)</f>
        <v>0</v>
      </c>
      <c r="J35" s="14">
        <f>COUNTIFS(Dados!$J$2:$J$4995,'Campus X Curso'!J$1,Dados!R$2:R$4995,'Campus X Curso'!$B35)</f>
        <v>0</v>
      </c>
      <c r="K35" s="14">
        <f>COUNTIFS(Dados!$J$2:$J$4995,'Campus X Curso'!K$1,Dados!S$2:S$4995,'Campus X Curso'!$B35)</f>
        <v>0</v>
      </c>
      <c r="L35" s="14">
        <f>COUNTIFS(Dados!$J$2:$J$4995,'Campus X Curso'!L$1,Dados!T$2:T$4995,'Campus X Curso'!$B35)</f>
        <v>0</v>
      </c>
      <c r="M35" s="14">
        <f>COUNTIFS(Dados!$J$2:$J$4995,'Campus X Curso'!M$1,Dados!U$2:U$4995,'Campus X Curso'!$B35)</f>
        <v>0</v>
      </c>
      <c r="N35" s="14">
        <f>COUNTIFS(Dados!$J$2:$J$4995,'Campus X Curso'!N$1,Dados!V$2:V$4995,'Campus X Curso'!$B35)</f>
        <v>0</v>
      </c>
      <c r="O35" s="14">
        <f>COUNTIFS(Dados!$J$2:$J$4995,'Campus X Curso'!O$1,Dados!W$2:W$4995,'Campus X Curso'!$B35)</f>
        <v>0</v>
      </c>
      <c r="P35" s="14">
        <f>COUNTIFS(Dados!$J$2:$J$4995,'Campus X Curso'!P$1,Dados!X$2:X$4995,'Campus X Curso'!$B35)</f>
        <v>0</v>
      </c>
      <c r="Q35" s="14">
        <f>COUNTIFS(Dados!$J$2:$J$4995,'Campus X Curso'!Q$1,Dados!Y$2:Y$4995,'Campus X Curso'!$B35)</f>
        <v>0</v>
      </c>
      <c r="R35" s="14">
        <f>COUNTIFS(Dados!$J$2:$J$4995,'Campus X Curso'!R$1,Dados!Z$2:Z$4995,'Campus X Curso'!$B35)</f>
        <v>0</v>
      </c>
      <c r="S35" s="14">
        <f>COUNTIFS(Dados!$J$2:$J$4995,'Campus X Curso'!S$1,Dados!AA$2:AA$4995,'Campus X Curso'!$B35)</f>
        <v>3</v>
      </c>
      <c r="T35" s="14">
        <f>COUNTIFS(Dados!$J$2:$J$4995,'Campus X Curso'!T$1,Dados!AB$2:AB$4995,'Campus X Curso'!$B35)</f>
        <v>0</v>
      </c>
      <c r="U35" s="20">
        <f t="shared" si="0"/>
        <v>3</v>
      </c>
      <c r="V35" s="8"/>
      <c r="W35" s="8"/>
      <c r="X35" s="8"/>
      <c r="Y35" s="8"/>
      <c r="Z35" s="8"/>
      <c r="AA35" s="8"/>
    </row>
    <row r="36" spans="2:27">
      <c r="B36" s="10" t="s">
        <v>1192</v>
      </c>
      <c r="C36" s="14">
        <f>COUNTIFS(Dados!$J$2:$J$4995,'Campus X Curso'!C$1,Dados!K$2:K$4995,'Campus X Curso'!$B36)</f>
        <v>0</v>
      </c>
      <c r="D36" s="14">
        <f>COUNTIFS(Dados!$J$2:$J$4995,'Campus X Curso'!D$1,Dados!L$2:L$4995,'Campus X Curso'!$B36)</f>
        <v>0</v>
      </c>
      <c r="E36" s="14">
        <f>COUNTIFS(Dados!$J$2:$J$4995,'Campus X Curso'!E$1,Dados!M$2:M$4995,'Campus X Curso'!$B36)</f>
        <v>0</v>
      </c>
      <c r="F36" s="14">
        <f>COUNTIFS(Dados!$J$2:$J$4995,'Campus X Curso'!F$1,Dados!N$2:N$4995,'Campus X Curso'!$B36)</f>
        <v>0</v>
      </c>
      <c r="G36" s="14">
        <f>COUNTIFS(Dados!$J$2:$J$4995,'Campus X Curso'!G$1,Dados!O$2:O$4995,'Campus X Curso'!$B36)</f>
        <v>0</v>
      </c>
      <c r="H36" s="14">
        <f>COUNTIFS(Dados!$J$2:$J$4995,'Campus X Curso'!H$1,Dados!P$2:P$4995,'Campus X Curso'!$B36)</f>
        <v>0</v>
      </c>
      <c r="I36" s="14">
        <f>COUNTIFS(Dados!$J$2:$J$4995,'Campus X Curso'!I$1,Dados!Q$2:Q$4995,'Campus X Curso'!$B36)</f>
        <v>0</v>
      </c>
      <c r="J36" s="14">
        <f>COUNTIFS(Dados!$J$2:$J$4995,'Campus X Curso'!J$1,Dados!R$2:R$4995,'Campus X Curso'!$B36)</f>
        <v>0</v>
      </c>
      <c r="K36" s="14">
        <f>COUNTIFS(Dados!$J$2:$J$4995,'Campus X Curso'!K$1,Dados!S$2:S$4995,'Campus X Curso'!$B36)</f>
        <v>0</v>
      </c>
      <c r="L36" s="14">
        <f>COUNTIFS(Dados!$J$2:$J$4995,'Campus X Curso'!L$1,Dados!T$2:T$4995,'Campus X Curso'!$B36)</f>
        <v>0</v>
      </c>
      <c r="M36" s="14">
        <f>COUNTIFS(Dados!$J$2:$J$4995,'Campus X Curso'!M$1,Dados!U$2:U$4995,'Campus X Curso'!$B36)</f>
        <v>0</v>
      </c>
      <c r="N36" s="14">
        <f>COUNTIFS(Dados!$J$2:$J$4995,'Campus X Curso'!N$1,Dados!V$2:V$4995,'Campus X Curso'!$B36)</f>
        <v>0</v>
      </c>
      <c r="O36" s="14">
        <f>COUNTIFS(Dados!$J$2:$J$4995,'Campus X Curso'!O$1,Dados!W$2:W$4995,'Campus X Curso'!$B36)</f>
        <v>0</v>
      </c>
      <c r="P36" s="14">
        <f>COUNTIFS(Dados!$J$2:$J$4995,'Campus X Curso'!P$1,Dados!X$2:X$4995,'Campus X Curso'!$B36)</f>
        <v>0</v>
      </c>
      <c r="Q36" s="14">
        <f>COUNTIFS(Dados!$J$2:$J$4995,'Campus X Curso'!Q$1,Dados!Y$2:Y$4995,'Campus X Curso'!$B36)</f>
        <v>0</v>
      </c>
      <c r="R36" s="14">
        <f>COUNTIFS(Dados!$J$2:$J$4995,'Campus X Curso'!R$1,Dados!Z$2:Z$4995,'Campus X Curso'!$B36)</f>
        <v>0</v>
      </c>
      <c r="S36" s="14">
        <f>COUNTIFS(Dados!$J$2:$J$4995,'Campus X Curso'!S$1,Dados!AA$2:AA$4995,'Campus X Curso'!$B36)</f>
        <v>10</v>
      </c>
      <c r="T36" s="14">
        <f>COUNTIFS(Dados!$J$2:$J$4995,'Campus X Curso'!T$1,Dados!AB$2:AB$4995,'Campus X Curso'!$B36)</f>
        <v>0</v>
      </c>
      <c r="U36" s="20">
        <f t="shared" si="0"/>
        <v>10</v>
      </c>
      <c r="V36" s="8"/>
      <c r="W36" s="8"/>
      <c r="X36" s="8"/>
      <c r="Y36" s="8"/>
      <c r="Z36" s="8"/>
      <c r="AA36" s="8"/>
    </row>
    <row r="37" spans="2:27">
      <c r="B37" s="10" t="s">
        <v>1285</v>
      </c>
      <c r="C37" s="14">
        <f>COUNTIFS(Dados!$J$2:$J$4995,'Campus X Curso'!C$1,Dados!K$2:K$4995,'Campus X Curso'!$B37)</f>
        <v>0</v>
      </c>
      <c r="D37" s="14">
        <f>COUNTIFS(Dados!$J$2:$J$4995,'Campus X Curso'!D$1,Dados!L$2:L$4995,'Campus X Curso'!$B37)</f>
        <v>0</v>
      </c>
      <c r="E37" s="14">
        <f>COUNTIFS(Dados!$J$2:$J$4995,'Campus X Curso'!E$1,Dados!M$2:M$4995,'Campus X Curso'!$B37)</f>
        <v>0</v>
      </c>
      <c r="F37" s="14">
        <f>COUNTIFS(Dados!$J$2:$J$4995,'Campus X Curso'!F$1,Dados!N$2:N$4995,'Campus X Curso'!$B37)</f>
        <v>0</v>
      </c>
      <c r="G37" s="14">
        <f>COUNTIFS(Dados!$J$2:$J$4995,'Campus X Curso'!G$1,Dados!O$2:O$4995,'Campus X Curso'!$B37)</f>
        <v>0</v>
      </c>
      <c r="H37" s="14">
        <f>COUNTIFS(Dados!$J$2:$J$4995,'Campus X Curso'!H$1,Dados!P$2:P$4995,'Campus X Curso'!$B37)</f>
        <v>0</v>
      </c>
      <c r="I37" s="14">
        <f>COUNTIFS(Dados!$J$2:$J$4995,'Campus X Curso'!I$1,Dados!Q$2:Q$4995,'Campus X Curso'!$B37)</f>
        <v>0</v>
      </c>
      <c r="J37" s="14">
        <f>COUNTIFS(Dados!$J$2:$J$4995,'Campus X Curso'!J$1,Dados!R$2:R$4995,'Campus X Curso'!$B37)</f>
        <v>0</v>
      </c>
      <c r="K37" s="14">
        <f>COUNTIFS(Dados!$J$2:$J$4995,'Campus X Curso'!K$1,Dados!S$2:S$4995,'Campus X Curso'!$B37)</f>
        <v>0</v>
      </c>
      <c r="L37" s="14">
        <f>COUNTIFS(Dados!$J$2:$J$4995,'Campus X Curso'!L$1,Dados!T$2:T$4995,'Campus X Curso'!$B37)</f>
        <v>0</v>
      </c>
      <c r="M37" s="14">
        <f>COUNTIFS(Dados!$J$2:$J$4995,'Campus X Curso'!M$1,Dados!U$2:U$4995,'Campus X Curso'!$B37)</f>
        <v>0</v>
      </c>
      <c r="N37" s="14">
        <f>COUNTIFS(Dados!$J$2:$J$4995,'Campus X Curso'!N$1,Dados!V$2:V$4995,'Campus X Curso'!$B37)</f>
        <v>0</v>
      </c>
      <c r="O37" s="14">
        <f>COUNTIFS(Dados!$J$2:$J$4995,'Campus X Curso'!O$1,Dados!W$2:W$4995,'Campus X Curso'!$B37)</f>
        <v>0</v>
      </c>
      <c r="P37" s="14">
        <f>COUNTIFS(Dados!$J$2:$J$4995,'Campus X Curso'!P$1,Dados!X$2:X$4995,'Campus X Curso'!$B37)</f>
        <v>0</v>
      </c>
      <c r="Q37" s="14">
        <f>COUNTIFS(Dados!$J$2:$J$4995,'Campus X Curso'!Q$1,Dados!Y$2:Y$4995,'Campus X Curso'!$B37)</f>
        <v>0</v>
      </c>
      <c r="R37" s="14">
        <f>COUNTIFS(Dados!$J$2:$J$4995,'Campus X Curso'!R$1,Dados!Z$2:Z$4995,'Campus X Curso'!$B37)</f>
        <v>0</v>
      </c>
      <c r="S37" s="14">
        <f>COUNTIFS(Dados!$J$2:$J$4995,'Campus X Curso'!S$1,Dados!AA$2:AA$4995,'Campus X Curso'!$B37)</f>
        <v>6</v>
      </c>
      <c r="T37" s="14">
        <f>COUNTIFS(Dados!$J$2:$J$4995,'Campus X Curso'!T$1,Dados!AB$2:AB$4995,'Campus X Curso'!$B37)</f>
        <v>0</v>
      </c>
      <c r="U37" s="20">
        <f t="shared" si="0"/>
        <v>6</v>
      </c>
      <c r="V37" s="8"/>
      <c r="W37" s="8"/>
      <c r="X37" s="8"/>
      <c r="Y37" s="8"/>
      <c r="Z37" s="8"/>
      <c r="AA37" s="8"/>
    </row>
    <row r="38" spans="2:27">
      <c r="B38" s="10" t="s">
        <v>1800</v>
      </c>
      <c r="C38" s="14">
        <f>COUNTIFS(Dados!$J$2:$J$4995,'Campus X Curso'!C$1,Dados!K$2:K$4995,'Campus X Curso'!$B38)</f>
        <v>0</v>
      </c>
      <c r="D38" s="14">
        <f>COUNTIFS(Dados!$J$2:$J$4995,'Campus X Curso'!D$1,Dados!L$2:L$4995,'Campus X Curso'!$B38)</f>
        <v>0</v>
      </c>
      <c r="E38" s="14">
        <f>COUNTIFS(Dados!$J$2:$J$4995,'Campus X Curso'!E$1,Dados!M$2:M$4995,'Campus X Curso'!$B38)</f>
        <v>0</v>
      </c>
      <c r="F38" s="14">
        <f>COUNTIFS(Dados!$J$2:$J$4995,'Campus X Curso'!F$1,Dados!N$2:N$4995,'Campus X Curso'!$B38)</f>
        <v>0</v>
      </c>
      <c r="G38" s="14">
        <f>COUNTIFS(Dados!$J$2:$J$4995,'Campus X Curso'!G$1,Dados!O$2:O$4995,'Campus X Curso'!$B38)</f>
        <v>0</v>
      </c>
      <c r="H38" s="14">
        <f>COUNTIFS(Dados!$J$2:$J$4995,'Campus X Curso'!H$1,Dados!P$2:P$4995,'Campus X Curso'!$B38)</f>
        <v>0</v>
      </c>
      <c r="I38" s="14">
        <f>COUNTIFS(Dados!$J$2:$J$4995,'Campus X Curso'!I$1,Dados!Q$2:Q$4995,'Campus X Curso'!$B38)</f>
        <v>0</v>
      </c>
      <c r="J38" s="14">
        <f>COUNTIFS(Dados!$J$2:$J$4995,'Campus X Curso'!J$1,Dados!R$2:R$4995,'Campus X Curso'!$B38)</f>
        <v>0</v>
      </c>
      <c r="K38" s="14">
        <f>COUNTIFS(Dados!$J$2:$J$4995,'Campus X Curso'!K$1,Dados!S$2:S$4995,'Campus X Curso'!$B38)</f>
        <v>0</v>
      </c>
      <c r="L38" s="14">
        <f>COUNTIFS(Dados!$J$2:$J$4995,'Campus X Curso'!L$1,Dados!T$2:T$4995,'Campus X Curso'!$B38)</f>
        <v>0</v>
      </c>
      <c r="M38" s="14">
        <f>COUNTIFS(Dados!$J$2:$J$4995,'Campus X Curso'!M$1,Dados!U$2:U$4995,'Campus X Curso'!$B38)</f>
        <v>0</v>
      </c>
      <c r="N38" s="14">
        <f>COUNTIFS(Dados!$J$2:$J$4995,'Campus X Curso'!N$1,Dados!V$2:V$4995,'Campus X Curso'!$B38)</f>
        <v>0</v>
      </c>
      <c r="O38" s="14">
        <f>COUNTIFS(Dados!$J$2:$J$4995,'Campus X Curso'!O$1,Dados!W$2:W$4995,'Campus X Curso'!$B38)</f>
        <v>0</v>
      </c>
      <c r="P38" s="14">
        <f>COUNTIFS(Dados!$J$2:$J$4995,'Campus X Curso'!P$1,Dados!X$2:X$4995,'Campus X Curso'!$B38)</f>
        <v>0</v>
      </c>
      <c r="Q38" s="14">
        <f>COUNTIFS(Dados!$J$2:$J$4995,'Campus X Curso'!Q$1,Dados!Y$2:Y$4995,'Campus X Curso'!$B38)</f>
        <v>0</v>
      </c>
      <c r="R38" s="14">
        <f>COUNTIFS(Dados!$J$2:$J$4995,'Campus X Curso'!R$1,Dados!Z$2:Z$4995,'Campus X Curso'!$B38)</f>
        <v>0</v>
      </c>
      <c r="S38" s="14">
        <f>COUNTIFS(Dados!$J$2:$J$4995,'Campus X Curso'!S$1,Dados!AA$2:AA$4995,'Campus X Curso'!$B38)</f>
        <v>4</v>
      </c>
      <c r="T38" s="14">
        <f>COUNTIFS(Dados!$J$2:$J$4995,'Campus X Curso'!T$1,Dados!AB$2:AB$4995,'Campus X Curso'!$B38)</f>
        <v>0</v>
      </c>
      <c r="U38" s="20">
        <f t="shared" si="0"/>
        <v>4</v>
      </c>
      <c r="V38" s="8"/>
      <c r="W38" s="8"/>
      <c r="X38" s="8"/>
      <c r="Y38" s="8"/>
      <c r="Z38" s="8"/>
      <c r="AA38" s="8"/>
    </row>
    <row r="39" spans="2:27">
      <c r="B39" s="10" t="s">
        <v>1853</v>
      </c>
      <c r="C39" s="14">
        <f>COUNTIFS(Dados!$J$2:$J$4995,'Campus X Curso'!C$1,Dados!K$2:K$4995,'Campus X Curso'!$B39)</f>
        <v>0</v>
      </c>
      <c r="D39" s="14">
        <f>COUNTIFS(Dados!$J$2:$J$4995,'Campus X Curso'!D$1,Dados!L$2:L$4995,'Campus X Curso'!$B39)</f>
        <v>0</v>
      </c>
      <c r="E39" s="14">
        <f>COUNTIFS(Dados!$J$2:$J$4995,'Campus X Curso'!E$1,Dados!M$2:M$4995,'Campus X Curso'!$B39)</f>
        <v>0</v>
      </c>
      <c r="F39" s="14">
        <f>COUNTIFS(Dados!$J$2:$J$4995,'Campus X Curso'!F$1,Dados!N$2:N$4995,'Campus X Curso'!$B39)</f>
        <v>0</v>
      </c>
      <c r="G39" s="14">
        <f>COUNTIFS(Dados!$J$2:$J$4995,'Campus X Curso'!G$1,Dados!O$2:O$4995,'Campus X Curso'!$B39)</f>
        <v>0</v>
      </c>
      <c r="H39" s="14">
        <f>COUNTIFS(Dados!$J$2:$J$4995,'Campus X Curso'!H$1,Dados!P$2:P$4995,'Campus X Curso'!$B39)</f>
        <v>0</v>
      </c>
      <c r="I39" s="14">
        <f>COUNTIFS(Dados!$J$2:$J$4995,'Campus X Curso'!I$1,Dados!Q$2:Q$4995,'Campus X Curso'!$B39)</f>
        <v>0</v>
      </c>
      <c r="J39" s="14">
        <f>COUNTIFS(Dados!$J$2:$J$4995,'Campus X Curso'!J$1,Dados!R$2:R$4995,'Campus X Curso'!$B39)</f>
        <v>0</v>
      </c>
      <c r="K39" s="14">
        <f>COUNTIFS(Dados!$J$2:$J$4995,'Campus X Curso'!K$1,Dados!S$2:S$4995,'Campus X Curso'!$B39)</f>
        <v>0</v>
      </c>
      <c r="L39" s="14">
        <f>COUNTIFS(Dados!$J$2:$J$4995,'Campus X Curso'!L$1,Dados!T$2:T$4995,'Campus X Curso'!$B39)</f>
        <v>0</v>
      </c>
      <c r="M39" s="14">
        <f>COUNTIFS(Dados!$J$2:$J$4995,'Campus X Curso'!M$1,Dados!U$2:U$4995,'Campus X Curso'!$B39)</f>
        <v>0</v>
      </c>
      <c r="N39" s="14">
        <f>COUNTIFS(Dados!$J$2:$J$4995,'Campus X Curso'!N$1,Dados!V$2:V$4995,'Campus X Curso'!$B39)</f>
        <v>0</v>
      </c>
      <c r="O39" s="14">
        <f>COUNTIFS(Dados!$J$2:$J$4995,'Campus X Curso'!O$1,Dados!W$2:W$4995,'Campus X Curso'!$B39)</f>
        <v>0</v>
      </c>
      <c r="P39" s="14">
        <f>COUNTIFS(Dados!$J$2:$J$4995,'Campus X Curso'!P$1,Dados!X$2:X$4995,'Campus X Curso'!$B39)</f>
        <v>0</v>
      </c>
      <c r="Q39" s="14">
        <f>COUNTIFS(Dados!$J$2:$J$4995,'Campus X Curso'!Q$1,Dados!Y$2:Y$4995,'Campus X Curso'!$B39)</f>
        <v>0</v>
      </c>
      <c r="R39" s="14">
        <f>COUNTIFS(Dados!$J$2:$J$4995,'Campus X Curso'!R$1,Dados!Z$2:Z$4995,'Campus X Curso'!$B39)</f>
        <v>0</v>
      </c>
      <c r="S39" s="14">
        <f>COUNTIFS(Dados!$J$2:$J$4995,'Campus X Curso'!S$1,Dados!AA$2:AA$4995,'Campus X Curso'!$B39)</f>
        <v>1</v>
      </c>
      <c r="T39" s="14">
        <f>COUNTIFS(Dados!$J$2:$J$4995,'Campus X Curso'!T$1,Dados!AB$2:AB$4995,'Campus X Curso'!$B39)</f>
        <v>0</v>
      </c>
      <c r="U39" s="20">
        <f t="shared" si="0"/>
        <v>1</v>
      </c>
      <c r="V39" s="8"/>
      <c r="W39" s="8"/>
      <c r="X39" s="8"/>
      <c r="Y39" s="8"/>
      <c r="Z39" s="8"/>
      <c r="AA39" s="8"/>
    </row>
    <row r="40" spans="2:27">
      <c r="B40" s="10" t="s">
        <v>2160</v>
      </c>
      <c r="C40" s="14">
        <f>COUNTIFS(Dados!$J$2:$J$4995,'Campus X Curso'!C$1,Dados!K$2:K$4995,'Campus X Curso'!$B40)</f>
        <v>0</v>
      </c>
      <c r="D40" s="14">
        <f>COUNTIFS(Dados!$J$2:$J$4995,'Campus X Curso'!D$1,Dados!L$2:L$4995,'Campus X Curso'!$B40)</f>
        <v>0</v>
      </c>
      <c r="E40" s="14">
        <f>COUNTIFS(Dados!$J$2:$J$4995,'Campus X Curso'!E$1,Dados!M$2:M$4995,'Campus X Curso'!$B40)</f>
        <v>0</v>
      </c>
      <c r="F40" s="14">
        <f>COUNTIFS(Dados!$J$2:$J$4995,'Campus X Curso'!F$1,Dados!N$2:N$4995,'Campus X Curso'!$B40)</f>
        <v>0</v>
      </c>
      <c r="G40" s="14">
        <f>COUNTIFS(Dados!$J$2:$J$4995,'Campus X Curso'!G$1,Dados!O$2:O$4995,'Campus X Curso'!$B40)</f>
        <v>0</v>
      </c>
      <c r="H40" s="14">
        <f>COUNTIFS(Dados!$J$2:$J$4995,'Campus X Curso'!H$1,Dados!P$2:P$4995,'Campus X Curso'!$B40)</f>
        <v>0</v>
      </c>
      <c r="I40" s="14">
        <f>COUNTIFS(Dados!$J$2:$J$4995,'Campus X Curso'!I$1,Dados!Q$2:Q$4995,'Campus X Curso'!$B40)</f>
        <v>0</v>
      </c>
      <c r="J40" s="14">
        <f>COUNTIFS(Dados!$J$2:$J$4995,'Campus X Curso'!J$1,Dados!R$2:R$4995,'Campus X Curso'!$B40)</f>
        <v>0</v>
      </c>
      <c r="K40" s="14">
        <f>COUNTIFS(Dados!$J$2:$J$4995,'Campus X Curso'!K$1,Dados!S$2:S$4995,'Campus X Curso'!$B40)</f>
        <v>0</v>
      </c>
      <c r="L40" s="14">
        <f>COUNTIFS(Dados!$J$2:$J$4995,'Campus X Curso'!L$1,Dados!T$2:T$4995,'Campus X Curso'!$B40)</f>
        <v>0</v>
      </c>
      <c r="M40" s="14">
        <f>COUNTIFS(Dados!$J$2:$J$4995,'Campus X Curso'!M$1,Dados!U$2:U$4995,'Campus X Curso'!$B40)</f>
        <v>0</v>
      </c>
      <c r="N40" s="14">
        <f>COUNTIFS(Dados!$J$2:$J$4995,'Campus X Curso'!N$1,Dados!V$2:V$4995,'Campus X Curso'!$B40)</f>
        <v>0</v>
      </c>
      <c r="O40" s="14">
        <f>COUNTIFS(Dados!$J$2:$J$4995,'Campus X Curso'!O$1,Dados!W$2:W$4995,'Campus X Curso'!$B40)</f>
        <v>0</v>
      </c>
      <c r="P40" s="14">
        <f>COUNTIFS(Dados!$J$2:$J$4995,'Campus X Curso'!P$1,Dados!X$2:X$4995,'Campus X Curso'!$B40)</f>
        <v>0</v>
      </c>
      <c r="Q40" s="14">
        <f>COUNTIFS(Dados!$J$2:$J$4995,'Campus X Curso'!Q$1,Dados!Y$2:Y$4995,'Campus X Curso'!$B40)</f>
        <v>0</v>
      </c>
      <c r="R40" s="14">
        <f>COUNTIFS(Dados!$J$2:$J$4995,'Campus X Curso'!R$1,Dados!Z$2:Z$4995,'Campus X Curso'!$B40)</f>
        <v>0</v>
      </c>
      <c r="S40" s="14">
        <f>COUNTIFS(Dados!$J$2:$J$4995,'Campus X Curso'!S$1,Dados!AA$2:AA$4995,'Campus X Curso'!$B40)</f>
        <v>1</v>
      </c>
      <c r="T40" s="14">
        <f>COUNTIFS(Dados!$J$2:$J$4995,'Campus X Curso'!T$1,Dados!AB$2:AB$4995,'Campus X Curso'!$B40)</f>
        <v>0</v>
      </c>
      <c r="U40" s="20">
        <f t="shared" si="0"/>
        <v>1</v>
      </c>
      <c r="V40" s="8"/>
      <c r="W40" s="8"/>
      <c r="X40" s="8"/>
      <c r="Y40" s="8"/>
      <c r="Z40" s="8"/>
      <c r="AA40" s="8"/>
    </row>
    <row r="41" spans="2:27">
      <c r="B41" s="36" t="s">
        <v>3126</v>
      </c>
      <c r="C41" s="14">
        <f>COUNTIFS(Dados!$J$2:$J$4995,'Campus X Curso'!C$1,Dados!K$2:K$4995,'Campus X Curso'!$B41)</f>
        <v>0</v>
      </c>
      <c r="D41" s="14">
        <f>COUNTIFS(Dados!$J$2:$J$4995,'Campus X Curso'!D$1,Dados!L$2:L$4995,'Campus X Curso'!$B41)</f>
        <v>0</v>
      </c>
      <c r="E41" s="14">
        <f>COUNTIFS(Dados!$J$2:$J$4995,'Campus X Curso'!E$1,Dados!M$2:M$4995,'Campus X Curso'!$B41)</f>
        <v>0</v>
      </c>
      <c r="F41" s="14">
        <f>COUNTIFS(Dados!$J$2:$J$4995,'Campus X Curso'!F$1,Dados!N$2:N$4995,'Campus X Curso'!$B41)</f>
        <v>0</v>
      </c>
      <c r="G41" s="14">
        <f>COUNTIFS(Dados!$J$2:$J$4995,'Campus X Curso'!G$1,Dados!O$2:O$4995,'Campus X Curso'!$B41)</f>
        <v>0</v>
      </c>
      <c r="H41" s="14">
        <f>COUNTIFS(Dados!$J$2:$J$4995,'Campus X Curso'!H$1,Dados!P$2:P$4995,'Campus X Curso'!$B41)</f>
        <v>0</v>
      </c>
      <c r="I41" s="14">
        <f>COUNTIFS(Dados!$J$2:$J$4995,'Campus X Curso'!I$1,Dados!Q$2:Q$4995,'Campus X Curso'!$B41)</f>
        <v>0</v>
      </c>
      <c r="J41" s="14">
        <f>COUNTIFS(Dados!$J$2:$J$4995,'Campus X Curso'!J$1,Dados!R$2:R$4995,'Campus X Curso'!$B41)</f>
        <v>0</v>
      </c>
      <c r="K41" s="14">
        <f>COUNTIFS(Dados!$J$2:$J$4995,'Campus X Curso'!K$1,Dados!S$2:S$4995,'Campus X Curso'!$B41)</f>
        <v>0</v>
      </c>
      <c r="L41" s="14">
        <f>COUNTIFS(Dados!$J$2:$J$4995,'Campus X Curso'!L$1,Dados!T$2:T$4995,'Campus X Curso'!$B41)</f>
        <v>0</v>
      </c>
      <c r="M41" s="14">
        <f>COUNTIFS(Dados!$J$2:$J$4995,'Campus X Curso'!M$1,Dados!U$2:U$4995,'Campus X Curso'!$B41)</f>
        <v>0</v>
      </c>
      <c r="N41" s="14">
        <f>COUNTIFS(Dados!$J$2:$J$4995,'Campus X Curso'!N$1,Dados!V$2:V$4995,'Campus X Curso'!$B41)</f>
        <v>0</v>
      </c>
      <c r="O41" s="14">
        <f>COUNTIFS(Dados!$J$2:$J$4995,'Campus X Curso'!O$1,Dados!W$2:W$4995,'Campus X Curso'!$B41)</f>
        <v>0</v>
      </c>
      <c r="P41" s="14">
        <f>COUNTIFS(Dados!$J$2:$J$4995,'Campus X Curso'!P$1,Dados!X$2:X$4995,'Campus X Curso'!$B41)</f>
        <v>0</v>
      </c>
      <c r="Q41" s="14">
        <f>COUNTIFS(Dados!$J$2:$J$4995,'Campus X Curso'!Q$1,Dados!Y$2:Y$4995,'Campus X Curso'!$B41)</f>
        <v>0</v>
      </c>
      <c r="R41" s="14">
        <f>COUNTIFS(Dados!$J$2:$J$4995,'Campus X Curso'!R$1,Dados!Z$2:Z$4995,'Campus X Curso'!$B41)</f>
        <v>0</v>
      </c>
      <c r="S41" s="14">
        <f>COUNTIFS(Dados!$J$2:$J$4995,'Campus X Curso'!S$1,Dados!AA$2:AA$4995,'Campus X Curso'!$B41)</f>
        <v>3</v>
      </c>
      <c r="T41" s="14">
        <f>COUNTIFS(Dados!$J$2:$J$4995,'Campus X Curso'!T$1,Dados!AB$2:AB$4995,'Campus X Curso'!$B41)</f>
        <v>0</v>
      </c>
      <c r="U41" s="20"/>
      <c r="V41" s="8"/>
      <c r="W41" s="8"/>
      <c r="X41" s="8"/>
      <c r="Y41" s="8"/>
      <c r="Z41" s="8"/>
      <c r="AA41" s="8"/>
    </row>
    <row r="42" spans="2:27">
      <c r="B42" s="10" t="s">
        <v>2197</v>
      </c>
      <c r="C42" s="14">
        <f>COUNTIFS(Dados!$J$2:$J$4995,'Campus X Curso'!C$1,Dados!K$2:K$4995,'Campus X Curso'!$B42)</f>
        <v>0</v>
      </c>
      <c r="D42" s="14">
        <f>COUNTIFS(Dados!$J$2:$J$4995,'Campus X Curso'!D$1,Dados!L$2:L$4995,'Campus X Curso'!$B42)</f>
        <v>0</v>
      </c>
      <c r="E42" s="14">
        <f>COUNTIFS(Dados!$J$2:$J$4995,'Campus X Curso'!E$1,Dados!M$2:M$4995,'Campus X Curso'!$B42)</f>
        <v>0</v>
      </c>
      <c r="F42" s="14">
        <f>COUNTIFS(Dados!$J$2:$J$4995,'Campus X Curso'!F$1,Dados!N$2:N$4995,'Campus X Curso'!$B42)</f>
        <v>0</v>
      </c>
      <c r="G42" s="14">
        <f>COUNTIFS(Dados!$J$2:$J$4995,'Campus X Curso'!G$1,Dados!O$2:O$4995,'Campus X Curso'!$B42)</f>
        <v>0</v>
      </c>
      <c r="H42" s="14">
        <f>COUNTIFS(Dados!$J$2:$J$4995,'Campus X Curso'!H$1,Dados!P$2:P$4995,'Campus X Curso'!$B42)</f>
        <v>0</v>
      </c>
      <c r="I42" s="14">
        <f>COUNTIFS(Dados!$J$2:$J$4995,'Campus X Curso'!I$1,Dados!Q$2:Q$4995,'Campus X Curso'!$B42)</f>
        <v>0</v>
      </c>
      <c r="J42" s="14">
        <f>COUNTIFS(Dados!$J$2:$J$4995,'Campus X Curso'!J$1,Dados!R$2:R$4995,'Campus X Curso'!$B42)</f>
        <v>0</v>
      </c>
      <c r="K42" s="14">
        <f>COUNTIFS(Dados!$J$2:$J$4995,'Campus X Curso'!K$1,Dados!S$2:S$4995,'Campus X Curso'!$B42)</f>
        <v>0</v>
      </c>
      <c r="L42" s="14">
        <f>COUNTIFS(Dados!$J$2:$J$4995,'Campus X Curso'!L$1,Dados!T$2:T$4995,'Campus X Curso'!$B42)</f>
        <v>0</v>
      </c>
      <c r="M42" s="14">
        <f>COUNTIFS(Dados!$J$2:$J$4995,'Campus X Curso'!M$1,Dados!U$2:U$4995,'Campus X Curso'!$B42)</f>
        <v>0</v>
      </c>
      <c r="N42" s="14">
        <f>COUNTIFS(Dados!$J$2:$J$4995,'Campus X Curso'!N$1,Dados!V$2:V$4995,'Campus X Curso'!$B42)</f>
        <v>0</v>
      </c>
      <c r="O42" s="14">
        <f>COUNTIFS(Dados!$J$2:$J$4995,'Campus X Curso'!O$1,Dados!W$2:W$4995,'Campus X Curso'!$B42)</f>
        <v>0</v>
      </c>
      <c r="P42" s="14">
        <f>COUNTIFS(Dados!$J$2:$J$4995,'Campus X Curso'!P$1,Dados!X$2:X$4995,'Campus X Curso'!$B42)</f>
        <v>0</v>
      </c>
      <c r="Q42" s="14">
        <f>COUNTIFS(Dados!$J$2:$J$4995,'Campus X Curso'!Q$1,Dados!Y$2:Y$4995,'Campus X Curso'!$B42)</f>
        <v>0</v>
      </c>
      <c r="R42" s="14">
        <f>COUNTIFS(Dados!$J$2:$J$4995,'Campus X Curso'!R$1,Dados!Z$2:Z$4995,'Campus X Curso'!$B42)</f>
        <v>0</v>
      </c>
      <c r="S42" s="14">
        <f>COUNTIFS(Dados!$J$2:$J$4995,'Campus X Curso'!S$1,Dados!AA$2:AA$4995,'Campus X Curso'!$B42)</f>
        <v>0</v>
      </c>
      <c r="T42" s="14">
        <f>COUNTIFS(Dados!$J$2:$J$4995,'Campus X Curso'!T$1,Dados!AB$2:AB$4995,'Campus X Curso'!$B42)</f>
        <v>0</v>
      </c>
      <c r="U42" s="20">
        <f t="shared" si="0"/>
        <v>0</v>
      </c>
      <c r="V42" s="8"/>
      <c r="W42" s="8"/>
      <c r="X42" s="8"/>
      <c r="Y42" s="8"/>
      <c r="Z42" s="8"/>
      <c r="AA42" s="8"/>
    </row>
    <row r="43" spans="2:27">
      <c r="B43" s="10" t="s">
        <v>2400</v>
      </c>
      <c r="C43" s="11">
        <f>SUM(C2:C42)</f>
        <v>55</v>
      </c>
      <c r="D43" s="11">
        <f t="shared" ref="D43:T43" si="1">SUM(D2:D42)</f>
        <v>40</v>
      </c>
      <c r="E43" s="11">
        <f t="shared" si="1"/>
        <v>13</v>
      </c>
      <c r="F43" s="11">
        <f t="shared" si="1"/>
        <v>66</v>
      </c>
      <c r="G43" s="11">
        <f t="shared" si="1"/>
        <v>90</v>
      </c>
      <c r="H43" s="11">
        <f t="shared" si="1"/>
        <v>149</v>
      </c>
      <c r="I43" s="11">
        <f t="shared" si="1"/>
        <v>9</v>
      </c>
      <c r="J43" s="11">
        <f t="shared" si="1"/>
        <v>26</v>
      </c>
      <c r="K43" s="11">
        <f t="shared" si="1"/>
        <v>78</v>
      </c>
      <c r="L43" s="11">
        <f t="shared" si="1"/>
        <v>44</v>
      </c>
      <c r="M43" s="11">
        <f t="shared" si="1"/>
        <v>35</v>
      </c>
      <c r="N43" s="11">
        <f t="shared" si="1"/>
        <v>48</v>
      </c>
      <c r="O43" s="11">
        <f t="shared" si="1"/>
        <v>47</v>
      </c>
      <c r="P43" s="11">
        <f t="shared" si="1"/>
        <v>43</v>
      </c>
      <c r="Q43" s="11">
        <f t="shared" si="1"/>
        <v>49</v>
      </c>
      <c r="R43" s="11">
        <f t="shared" si="1"/>
        <v>44</v>
      </c>
      <c r="S43" s="11">
        <f t="shared" si="1"/>
        <v>280</v>
      </c>
      <c r="T43" s="32">
        <f t="shared" si="1"/>
        <v>5</v>
      </c>
      <c r="U43" s="20">
        <f>SUM(C43:T43)</f>
        <v>1121</v>
      </c>
    </row>
    <row r="44" spans="2:27">
      <c r="C44" s="29">
        <f t="shared" ref="C44:T44" si="2">C43/$U$43</f>
        <v>4.906333630686887E-2</v>
      </c>
      <c r="D44" s="29">
        <f t="shared" si="2"/>
        <v>3.568242640499554E-2</v>
      </c>
      <c r="E44" s="29">
        <f t="shared" si="2"/>
        <v>1.159678858162355E-2</v>
      </c>
      <c r="F44" s="29">
        <f t="shared" si="2"/>
        <v>5.8876003568242644E-2</v>
      </c>
      <c r="G44" s="29">
        <f t="shared" si="2"/>
        <v>8.0285459411239962E-2</v>
      </c>
      <c r="H44" s="29">
        <f t="shared" si="2"/>
        <v>0.13291703835860838</v>
      </c>
      <c r="I44" s="29">
        <f t="shared" si="2"/>
        <v>8.0285459411239962E-3</v>
      </c>
      <c r="J44" s="29">
        <f t="shared" si="2"/>
        <v>2.31935771632471E-2</v>
      </c>
      <c r="K44" s="29">
        <f t="shared" si="2"/>
        <v>6.9580731489741296E-2</v>
      </c>
      <c r="L44" s="29">
        <f>L43/$U$43</f>
        <v>3.9250669045495096E-2</v>
      </c>
      <c r="M44" s="29">
        <f t="shared" si="2"/>
        <v>3.1222123104371096E-2</v>
      </c>
      <c r="N44" s="29">
        <f t="shared" si="2"/>
        <v>4.2818911685994644E-2</v>
      </c>
      <c r="O44" s="29">
        <f t="shared" si="2"/>
        <v>4.1926851025869759E-2</v>
      </c>
      <c r="P44" s="29">
        <f t="shared" si="2"/>
        <v>3.8358608385370203E-2</v>
      </c>
      <c r="Q44" s="29">
        <f t="shared" si="2"/>
        <v>4.3710972346119537E-2</v>
      </c>
      <c r="R44" s="29">
        <f t="shared" si="2"/>
        <v>3.9250669045495096E-2</v>
      </c>
      <c r="S44" s="34">
        <f t="shared" si="2"/>
        <v>0.24977698483496877</v>
      </c>
      <c r="T44" s="34">
        <f t="shared" si="2"/>
        <v>4.4603033006244425E-3</v>
      </c>
    </row>
    <row r="45" spans="2:27">
      <c r="C45" s="30">
        <f>C44</f>
        <v>4.906333630686887E-2</v>
      </c>
      <c r="D45" s="30">
        <f>C45+D44</f>
        <v>8.4745762711864403E-2</v>
      </c>
      <c r="E45" s="30">
        <f>D45+E44</f>
        <v>9.6342551293487955E-2</v>
      </c>
      <c r="F45" s="30">
        <f t="shared" ref="F45:R45" si="3">E45+F44</f>
        <v>0.15521855486173058</v>
      </c>
      <c r="G45" s="30">
        <f t="shared" si="3"/>
        <v>0.23550401427297055</v>
      </c>
      <c r="H45" s="30">
        <f t="shared" si="3"/>
        <v>0.36842105263157893</v>
      </c>
      <c r="I45" s="30">
        <f t="shared" si="3"/>
        <v>0.37644959857270294</v>
      </c>
      <c r="J45" s="30">
        <f t="shared" si="3"/>
        <v>0.39964317573595004</v>
      </c>
      <c r="K45" s="30">
        <f t="shared" si="3"/>
        <v>0.46922390722569135</v>
      </c>
      <c r="L45" s="30">
        <f t="shared" si="3"/>
        <v>0.50847457627118642</v>
      </c>
      <c r="M45" s="30">
        <f t="shared" si="3"/>
        <v>0.53969669937555753</v>
      </c>
      <c r="N45" s="30">
        <f t="shared" si="3"/>
        <v>0.58251561106155214</v>
      </c>
      <c r="O45" s="30">
        <f t="shared" si="3"/>
        <v>0.62444246208742193</v>
      </c>
      <c r="P45" s="30">
        <f t="shared" si="3"/>
        <v>0.66280107047279213</v>
      </c>
      <c r="Q45" s="30">
        <f t="shared" si="3"/>
        <v>0.70651204281891167</v>
      </c>
      <c r="R45" s="30">
        <f t="shared" si="3"/>
        <v>0.74576271186440679</v>
      </c>
      <c r="S45" s="35">
        <f>R45+S44</f>
        <v>0.99553969669937559</v>
      </c>
      <c r="T45" s="30">
        <f>S45+T44</f>
        <v>1</v>
      </c>
    </row>
  </sheetData>
  <conditionalFormatting sqref="C2:U43">
    <cfRule type="cellIs" dxfId="0" priority="1" operator="greaterThan">
      <formula>0</formula>
    </cfRule>
  </conditionalFormatting>
  <hyperlinks>
    <hyperlink ref="A1" location="Entrada!A1" display="Entrada"/>
  </hyperlink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dimension ref="A1:BG265"/>
  <sheetViews>
    <sheetView zoomScale="90" zoomScaleNormal="90" workbookViewId="0"/>
  </sheetViews>
  <sheetFormatPr defaultRowHeight="12.75"/>
  <cols>
    <col min="1" max="1" width="11.7109375" customWidth="1"/>
    <col min="2" max="2" width="36.5703125" style="7" customWidth="1"/>
    <col min="3" max="3" width="28.7109375" customWidth="1"/>
    <col min="4" max="4" width="17.5703125" customWidth="1"/>
    <col min="5" max="5" width="10.140625" customWidth="1"/>
    <col min="6" max="6" width="15.85546875" customWidth="1"/>
    <col min="7" max="7" width="16.85546875" customWidth="1"/>
    <col min="8" max="9" width="17" customWidth="1"/>
    <col min="10" max="10" width="16" customWidth="1"/>
    <col min="11" max="11" width="15" customWidth="1"/>
    <col min="12" max="12" width="17.42578125" customWidth="1"/>
    <col min="13" max="13" width="37.85546875" bestFit="1" customWidth="1"/>
    <col min="14" max="14" width="24.85546875" customWidth="1"/>
    <col min="15" max="15" width="22.28515625" customWidth="1"/>
    <col min="16" max="16" width="18.85546875" customWidth="1"/>
    <col min="17" max="17" width="23.28515625" customWidth="1"/>
    <col min="18" max="18" width="14.28515625" customWidth="1"/>
    <col min="19" max="19" width="15.28515625" bestFit="1" customWidth="1"/>
    <col min="20" max="20" width="37.85546875" bestFit="1" customWidth="1"/>
    <col min="21" max="21" width="17" customWidth="1"/>
    <col min="22" max="22" width="31.5703125" customWidth="1"/>
    <col min="23" max="23" width="17.140625" customWidth="1"/>
    <col min="24" max="24" width="17.85546875" customWidth="1"/>
    <col min="25" max="25" width="15.28515625" customWidth="1"/>
    <col min="26" max="26" width="21.42578125" customWidth="1"/>
    <col min="28" max="28" width="11" customWidth="1"/>
    <col min="30" max="30" width="19.28515625" customWidth="1"/>
    <col min="31" max="31" width="22.7109375" customWidth="1"/>
  </cols>
  <sheetData>
    <row r="1" spans="1:31" s="228" customFormat="1" ht="30.75" customHeight="1" thickBot="1">
      <c r="A1" s="227" t="s">
        <v>4062</v>
      </c>
      <c r="B1" s="301" t="s">
        <v>2420</v>
      </c>
      <c r="C1" s="301"/>
      <c r="D1" s="301"/>
      <c r="E1" s="301"/>
      <c r="F1" s="301"/>
      <c r="G1" s="301"/>
      <c r="H1" s="301"/>
      <c r="I1" s="301"/>
      <c r="J1" s="301"/>
      <c r="K1" s="301"/>
      <c r="M1" s="301" t="s">
        <v>2421</v>
      </c>
      <c r="N1" s="301"/>
      <c r="O1" s="301"/>
      <c r="P1" s="301"/>
      <c r="Q1" s="301"/>
      <c r="R1" s="301"/>
      <c r="S1" s="301"/>
      <c r="T1" s="301"/>
      <c r="V1" s="285" t="s">
        <v>2420</v>
      </c>
      <c r="W1" s="285"/>
      <c r="X1" s="285"/>
      <c r="Y1" s="285"/>
      <c r="Z1" s="285"/>
      <c r="AA1" s="285"/>
      <c r="AB1" s="285"/>
      <c r="AC1" s="285"/>
      <c r="AD1" s="285"/>
      <c r="AE1" s="285"/>
    </row>
    <row r="2" spans="1:31" ht="51">
      <c r="B2" s="205" t="s">
        <v>2402</v>
      </c>
      <c r="C2" s="205" t="s">
        <v>148</v>
      </c>
      <c r="D2" s="205" t="s">
        <v>74</v>
      </c>
      <c r="E2" s="205" t="s">
        <v>135</v>
      </c>
      <c r="F2" s="205" t="s">
        <v>127</v>
      </c>
      <c r="G2" s="205" t="s">
        <v>156</v>
      </c>
      <c r="H2" s="205" t="s">
        <v>102</v>
      </c>
      <c r="I2" s="205" t="s">
        <v>2400</v>
      </c>
      <c r="J2" s="205" t="s">
        <v>2406</v>
      </c>
      <c r="K2" s="205" t="s">
        <v>3700</v>
      </c>
      <c r="M2" s="208" t="s">
        <v>2402</v>
      </c>
      <c r="N2" s="205" t="s">
        <v>87</v>
      </c>
      <c r="O2" s="205" t="s">
        <v>2241</v>
      </c>
      <c r="P2" s="205" t="s">
        <v>75</v>
      </c>
      <c r="Q2" s="205" t="s">
        <v>162</v>
      </c>
      <c r="R2" s="205" t="s">
        <v>2400</v>
      </c>
      <c r="S2" s="205" t="s">
        <v>2405</v>
      </c>
      <c r="T2" s="205" t="s">
        <v>3701</v>
      </c>
      <c r="V2" s="129" t="s">
        <v>2402</v>
      </c>
      <c r="W2" s="129" t="s">
        <v>148</v>
      </c>
      <c r="X2" s="129" t="s">
        <v>74</v>
      </c>
      <c r="Y2" s="129" t="s">
        <v>135</v>
      </c>
      <c r="Z2" s="129" t="s">
        <v>127</v>
      </c>
      <c r="AA2" s="129" t="s">
        <v>156</v>
      </c>
      <c r="AB2" s="129" t="s">
        <v>102</v>
      </c>
      <c r="AC2" s="129" t="s">
        <v>2400</v>
      </c>
      <c r="AD2" s="129" t="s">
        <v>2406</v>
      </c>
      <c r="AE2" s="129" t="s">
        <v>3700</v>
      </c>
    </row>
    <row r="3" spans="1:31">
      <c r="B3" s="42" t="s">
        <v>226</v>
      </c>
      <c r="C3" s="4">
        <f>COUNTIFS(Dados!$J$2:$J$19995,Calc!$B3,Dados!$AC$2:$AC$19995,Calc!C$2)</f>
        <v>3</v>
      </c>
      <c r="D3" s="4">
        <f>COUNTIFS(Dados!$J$2:$J$19995,Calc!$B3,Dados!$AC$2:$AC$19995,Calc!D$2)</f>
        <v>15</v>
      </c>
      <c r="E3" s="4">
        <f>COUNTIFS(Dados!$J$2:$J$19995,Calc!$B3,Dados!$AC$2:$AC$19995,Calc!E$2)</f>
        <v>19</v>
      </c>
      <c r="F3" s="4">
        <f>COUNTIFS(Dados!$J$2:$J$19995,Calc!$B3,Dados!$AC$2:$AC$19995,Calc!F$2)</f>
        <v>2</v>
      </c>
      <c r="G3" s="4">
        <f>COUNTIFS(Dados!$J$2:$J$19995,Calc!$B3,Dados!$AC$2:$AC$19995,Calc!G$2)</f>
        <v>1</v>
      </c>
      <c r="H3" s="4">
        <f>COUNTIFS(Dados!$J$2:$J$19995,Calc!$B3,Dados!$AC$2:$AC$19995,Calc!H$2)</f>
        <v>0</v>
      </c>
      <c r="I3" s="45">
        <f>SUM(C3:H3)</f>
        <v>40</v>
      </c>
      <c r="J3" s="15">
        <f>(E3+F3)/I3</f>
        <v>0.52500000000000002</v>
      </c>
      <c r="K3" s="15">
        <f>(C3+D3)/I3</f>
        <v>0.45</v>
      </c>
      <c r="M3" s="45" t="s">
        <v>226</v>
      </c>
      <c r="N3" s="16">
        <f>COUNTIFS(Dados!$J$2:$J$19995,Calc!$M3,Dados!$AE$2:$AE$19995,Calc!N$2)</f>
        <v>8</v>
      </c>
      <c r="O3" s="16">
        <f>COUNTIFS(Dados!$J$2:$J$19995,Calc!$M3,Dados!$AE$2:$AE$19995,Calc!O$2)</f>
        <v>0</v>
      </c>
      <c r="P3" s="16">
        <f>COUNTIFS(Dados!$J$2:$J$19995,Calc!$M3,Dados!$AE$2:$AE$19995,Calc!P$2)</f>
        <v>7</v>
      </c>
      <c r="Q3" s="16">
        <f>COUNTIFS(Dados!$J$2:$J$19995,Calc!$M3,Dados!$AE$2:$AE$19995,Calc!Q$2)</f>
        <v>3</v>
      </c>
      <c r="R3" s="18">
        <f t="shared" ref="R3:R20" si="0">SUM(N3:Q3)</f>
        <v>18</v>
      </c>
      <c r="S3" s="19">
        <f>(P3+Q3)/R3</f>
        <v>0.55555555555555558</v>
      </c>
      <c r="T3" s="128">
        <f>N3/R3</f>
        <v>0.44444444444444442</v>
      </c>
      <c r="V3" s="138" t="s">
        <v>226</v>
      </c>
      <c r="W3" s="139">
        <f>COUNTIFS(Dados!$J$2:$J$19995,Calc!$V3,Dados!$AC$2:$AC$19995,Calc!C$2)</f>
        <v>3</v>
      </c>
      <c r="X3" s="139">
        <f>COUNTIFS(Dados!$J$2:$J$19995,Calc!$V3,Dados!$AC$2:$AC$19995,Calc!D$2)</f>
        <v>15</v>
      </c>
      <c r="Y3" s="139">
        <f>COUNTIFS(Dados!$J$2:$J$19995,Calc!$V3,Dados!$AC$2:$AC$19995,Calc!E$2)</f>
        <v>19</v>
      </c>
      <c r="Z3" s="139">
        <f>COUNTIFS(Dados!$J$2:$J$19995,Calc!$V3,Dados!$AC$2:$AC$19995,Calc!F$2)</f>
        <v>2</v>
      </c>
      <c r="AA3" s="139">
        <f>COUNTIFS(Dados!$J$2:$J$19995,Calc!$V3,Dados!$AC$2:$AC$19995,Calc!G$2)</f>
        <v>1</v>
      </c>
      <c r="AB3" s="139">
        <f>COUNTIFS(Dados!$J$2:$J$19995,Calc!$V3,Dados!$AC$2:$AC$19995,Calc!H$2)</f>
        <v>0</v>
      </c>
      <c r="AC3" s="140">
        <f>SUM(W3:AB3)</f>
        <v>40</v>
      </c>
      <c r="AD3" s="141">
        <f>(Y3+Z3)/AC3</f>
        <v>0.52500000000000002</v>
      </c>
      <c r="AE3" s="141">
        <f>(W3+X3)/AC3</f>
        <v>0.45</v>
      </c>
    </row>
    <row r="4" spans="1:31">
      <c r="B4" s="42" t="s">
        <v>802</v>
      </c>
      <c r="C4" s="4">
        <f>COUNTIFS(Dados!$J$2:$J$19995,Calc!$B4,Dados!$AC$2:$AC$19995,Calc!C$2)</f>
        <v>2</v>
      </c>
      <c r="D4" s="4">
        <f>COUNTIFS(Dados!$J$2:$J$19995,Calc!$B4,Dados!$AC$2:$AC$19995,Calc!D$2)</f>
        <v>8</v>
      </c>
      <c r="E4" s="4">
        <f>COUNTIFS(Dados!$J$2:$J$19995,Calc!$B4,Dados!$AC$2:$AC$19995,Calc!E$2)</f>
        <v>4</v>
      </c>
      <c r="F4" s="4">
        <f>COUNTIFS(Dados!$J$2:$J$19995,Calc!$B4,Dados!$AC$2:$AC$19995,Calc!F$2)</f>
        <v>0</v>
      </c>
      <c r="G4" s="4">
        <f>COUNTIFS(Dados!$J$2:$J$19995,Calc!$B4,Dados!$AC$2:$AC$19995,Calc!G$2)</f>
        <v>0</v>
      </c>
      <c r="H4" s="4">
        <f>COUNTIFS(Dados!$J$2:$J$19995,Calc!$B4,Dados!$AC$2:$AC$19995,Calc!H$2)</f>
        <v>0</v>
      </c>
      <c r="I4" s="45">
        <f t="shared" ref="I4:I21" si="1">SUM(C4:H4)</f>
        <v>14</v>
      </c>
      <c r="J4" s="15">
        <f t="shared" ref="J4:J20" si="2">(E4+F4)/I4</f>
        <v>0.2857142857142857</v>
      </c>
      <c r="K4" s="15">
        <f t="shared" ref="K4:K20" si="3">(C4+D4)/I4</f>
        <v>0.7142857142857143</v>
      </c>
      <c r="M4" s="45" t="s">
        <v>802</v>
      </c>
      <c r="N4" s="16">
        <f>COUNTIFS(Dados!$J$2:$J$19995,Calc!$M4,Dados!$AE$2:$AE$19995,Calc!N$2)</f>
        <v>3</v>
      </c>
      <c r="O4" s="16">
        <f>COUNTIFS(Dados!$J$2:$J$19995,Calc!$M4,Dados!$AE$2:$AE$19995,Calc!O$2)</f>
        <v>0</v>
      </c>
      <c r="P4" s="16">
        <f>COUNTIFS(Dados!$J$2:$J$19995,Calc!$M4,Dados!$AE$2:$AE$19995,Calc!P$2)</f>
        <v>2</v>
      </c>
      <c r="Q4" s="16">
        <f>COUNTIFS(Dados!$J$2:$J$19995,Calc!$M4,Dados!$AE$2:$AE$19995,Calc!Q$2)</f>
        <v>5</v>
      </c>
      <c r="R4" s="18">
        <f t="shared" si="0"/>
        <v>10</v>
      </c>
      <c r="S4" s="19">
        <f t="shared" ref="S4:S21" si="4">(P4+Q4)/R4</f>
        <v>0.7</v>
      </c>
      <c r="T4" s="128">
        <f t="shared" ref="T4:T21" si="5">N4/R4</f>
        <v>0.3</v>
      </c>
      <c r="V4" s="132" t="s">
        <v>227</v>
      </c>
      <c r="W4" s="4">
        <f>COUNTIFS(Dados!$J$2:$J$19995,Calc!$V$3,Dados!$AC$2:$AC$19995,Calc!C$2,Dados!$L$2:$L$19995,Calc!$V$4)</f>
        <v>2</v>
      </c>
      <c r="X4" s="4">
        <f>COUNTIFS(Dados!$J$2:$J$19995,Calc!$V$3,Dados!$AC$2:$AC$19995,Calc!D$2,Dados!$L$2:$L$19995,Calc!$V$4)</f>
        <v>9</v>
      </c>
      <c r="Y4" s="4">
        <f>COUNTIFS(Dados!$J$2:$J$19995,Calc!$V$3,Dados!$AC$2:$AC$19995,Calc!E$2,Dados!$L$2:$L$19995,Calc!$V$4)</f>
        <v>7</v>
      </c>
      <c r="Z4" s="4">
        <f>COUNTIFS(Dados!$J$2:$J$19995,Calc!$V$3,Dados!$AC$2:$AC$19995,Calc!F$2,Dados!$L$2:$L$19995,Calc!$V$4)</f>
        <v>2</v>
      </c>
      <c r="AA4" s="4">
        <f>COUNTIFS(Dados!$J$2:$J$19995,Calc!$V$3,Dados!$AC$2:$AC$19995,Calc!G$2,Dados!$L$2:$L$19995,Calc!$V$4)</f>
        <v>0</v>
      </c>
      <c r="AB4" s="4">
        <f>COUNTIFS(Dados!$J$2:$J$19995,Calc!$V$3,Dados!$AC$2:$AC$19995,Calc!H$2,Dados!$L$2:$L$19995,Calc!$V$4)</f>
        <v>0</v>
      </c>
      <c r="AC4" s="45">
        <f t="shared" ref="AC4:AC5" si="6">SUM(W4:AB4)</f>
        <v>20</v>
      </c>
      <c r="AD4" s="15">
        <f t="shared" ref="AD4:AD5" si="7">(Y4+Z4)/AC4</f>
        <v>0.45</v>
      </c>
      <c r="AE4" s="15">
        <f t="shared" ref="AE4:AE5" si="8">(W4+X4)/AC4</f>
        <v>0.55000000000000004</v>
      </c>
    </row>
    <row r="5" spans="1:31">
      <c r="B5" s="42" t="s">
        <v>72</v>
      </c>
      <c r="C5" s="4">
        <f>COUNTIFS(Dados!$J$2:$J$19995,Calc!$B5,Dados!$AC$2:$AC$19995,Calc!C$2)</f>
        <v>11</v>
      </c>
      <c r="D5" s="4">
        <f>COUNTIFS(Dados!$J$2:$J$19995,Calc!$B5,Dados!$AC$2:$AC$19995,Calc!D$2)</f>
        <v>16</v>
      </c>
      <c r="E5" s="4">
        <f>COUNTIFS(Dados!$J$2:$J$19995,Calc!$B5,Dados!$AC$2:$AC$19995,Calc!E$2)</f>
        <v>35</v>
      </c>
      <c r="F5" s="4">
        <f>COUNTIFS(Dados!$J$2:$J$19995,Calc!$B5,Dados!$AC$2:$AC$19995,Calc!F$2)</f>
        <v>4</v>
      </c>
      <c r="G5" s="4">
        <f>COUNTIFS(Dados!$J$2:$J$19995,Calc!$B5,Dados!$AC$2:$AC$19995,Calc!G$2)</f>
        <v>0</v>
      </c>
      <c r="H5" s="4">
        <f>COUNTIFS(Dados!$J$2:$J$19995,Calc!$B5,Dados!$AC$2:$AC$19995,Calc!H$2)</f>
        <v>0</v>
      </c>
      <c r="I5" s="45">
        <f t="shared" si="1"/>
        <v>66</v>
      </c>
      <c r="J5" s="15">
        <f t="shared" si="2"/>
        <v>0.59090909090909094</v>
      </c>
      <c r="K5" s="15">
        <f t="shared" si="3"/>
        <v>0.40909090909090912</v>
      </c>
      <c r="M5" s="45" t="s">
        <v>72</v>
      </c>
      <c r="N5" s="16">
        <f>COUNTIFS(Dados!$J$2:$J$19995,Calc!$M5,Dados!$AE$2:$AE$19995,Calc!N$2)</f>
        <v>18</v>
      </c>
      <c r="O5" s="16">
        <f>COUNTIFS(Dados!$J$2:$J$19995,Calc!$M5,Dados!$AE$2:$AE$19995,Calc!O$2)</f>
        <v>0</v>
      </c>
      <c r="P5" s="16">
        <f>COUNTIFS(Dados!$J$2:$J$19995,Calc!$M5,Dados!$AE$2:$AE$19995,Calc!P$2)</f>
        <v>5</v>
      </c>
      <c r="Q5" s="16">
        <f>COUNTIFS(Dados!$J$2:$J$19995,Calc!$M5,Dados!$AE$2:$AE$19995,Calc!Q$2)</f>
        <v>4</v>
      </c>
      <c r="R5" s="18">
        <f t="shared" si="0"/>
        <v>27</v>
      </c>
      <c r="S5" s="19">
        <f t="shared" si="4"/>
        <v>0.33333333333333331</v>
      </c>
      <c r="T5" s="128">
        <f t="shared" si="5"/>
        <v>0.66666666666666663</v>
      </c>
      <c r="V5" s="44" t="s">
        <v>245</v>
      </c>
      <c r="W5" s="4">
        <f>COUNTIFS(Dados!$J$2:$J$19995,Calc!$V$3,Dados!$AC$2:$AC$19995,Calc!C$2,Dados!$L$2:$L$19995,Calc!$V$5)</f>
        <v>1</v>
      </c>
      <c r="X5" s="4">
        <f>COUNTIFS(Dados!$J$2:$J$19995,Calc!$V$3,Dados!$AC$2:$AC$19995,Calc!D$2,Dados!$L$2:$L$19995,Calc!$V$5)</f>
        <v>6</v>
      </c>
      <c r="Y5" s="4">
        <f>COUNTIFS(Dados!$J$2:$J$19995,Calc!$V$3,Dados!$AC$2:$AC$19995,Calc!E$2,Dados!$L$2:$L$19995,Calc!$V$5)</f>
        <v>12</v>
      </c>
      <c r="Z5" s="4">
        <f>COUNTIFS(Dados!$J$2:$J$19995,Calc!$V$3,Dados!$AC$2:$AC$19995,Calc!F$2,Dados!$L$2:$L$19995,Calc!$V$5)</f>
        <v>0</v>
      </c>
      <c r="AA5" s="4">
        <f>COUNTIFS(Dados!$J$2:$J$19995,Calc!$V$3,Dados!$AC$2:$AC$19995,Calc!G$2,Dados!$L$2:$L$19995,Calc!$V$5)</f>
        <v>1</v>
      </c>
      <c r="AB5" s="4">
        <f>COUNTIFS(Dados!$J$2:$J$19995,Calc!$V$3,Dados!$AC$2:$AC$19995,Calc!H$2,Dados!$L$2:$L$19995,Calc!$V$5)</f>
        <v>0</v>
      </c>
      <c r="AC5" s="45">
        <f t="shared" si="6"/>
        <v>20</v>
      </c>
      <c r="AD5" s="15">
        <f t="shared" si="7"/>
        <v>0.6</v>
      </c>
      <c r="AE5" s="15">
        <f t="shared" si="8"/>
        <v>0.35</v>
      </c>
    </row>
    <row r="6" spans="1:31" ht="25.5">
      <c r="B6" s="42" t="s">
        <v>161</v>
      </c>
      <c r="C6" s="4">
        <f>COUNTIFS(Dados!$J$2:$J$19995,Calc!$B6,Dados!$AC$2:$AC$19995,Calc!C$2)</f>
        <v>21</v>
      </c>
      <c r="D6" s="4">
        <f>COUNTIFS(Dados!$J$2:$J$19995,Calc!$B6,Dados!$AC$2:$AC$19995,Calc!D$2)</f>
        <v>29</v>
      </c>
      <c r="E6" s="4">
        <f>COUNTIFS(Dados!$J$2:$J$19995,Calc!$B6,Dados!$AC$2:$AC$19995,Calc!E$2)</f>
        <v>36</v>
      </c>
      <c r="F6" s="4">
        <f>COUNTIFS(Dados!$J$2:$J$19995,Calc!$B6,Dados!$AC$2:$AC$19995,Calc!F$2)</f>
        <v>2</v>
      </c>
      <c r="G6" s="4">
        <f>COUNTIFS(Dados!$J$2:$J$19995,Calc!$B6,Dados!$AC$2:$AC$19995,Calc!G$2)</f>
        <v>2</v>
      </c>
      <c r="H6" s="4">
        <f>COUNTIFS(Dados!$J$2:$J$19995,Calc!$B6,Dados!$AC$2:$AC$19995,Calc!H$2)</f>
        <v>1</v>
      </c>
      <c r="I6" s="45">
        <f t="shared" si="1"/>
        <v>91</v>
      </c>
      <c r="J6" s="15">
        <f t="shared" si="2"/>
        <v>0.4175824175824176</v>
      </c>
      <c r="K6" s="15">
        <f t="shared" si="3"/>
        <v>0.5494505494505495</v>
      </c>
      <c r="M6" s="45" t="s">
        <v>161</v>
      </c>
      <c r="N6" s="16">
        <f>COUNTIFS(Dados!$J$2:$J$19995,Calc!$M6,Dados!$AE$2:$AE$19995,Calc!N$2)</f>
        <v>22</v>
      </c>
      <c r="O6" s="16">
        <f>COUNTIFS(Dados!$J$2:$J$19995,Calc!$M6,Dados!$AE$2:$AE$19995,Calc!O$2)</f>
        <v>0</v>
      </c>
      <c r="P6" s="16">
        <f>COUNTIFS(Dados!$J$2:$J$19995,Calc!$M6,Dados!$AE$2:$AE$19995,Calc!P$2)</f>
        <v>11</v>
      </c>
      <c r="Q6" s="16">
        <f>COUNTIFS(Dados!$J$2:$J$19995,Calc!$M6,Dados!$AE$2:$AE$19995,Calc!Q$2)</f>
        <v>17</v>
      </c>
      <c r="R6" s="18">
        <f t="shared" si="0"/>
        <v>50</v>
      </c>
      <c r="S6" s="19">
        <f t="shared" si="4"/>
        <v>0.56000000000000005</v>
      </c>
      <c r="T6" s="128">
        <f t="shared" si="5"/>
        <v>0.44</v>
      </c>
      <c r="V6" s="133" t="s">
        <v>802</v>
      </c>
      <c r="W6" s="134">
        <f>COUNTIFS(Dados!$J$2:$J$19995,Calc!$V6,Dados!$AC$2:$AC$19995,Calc!C$2)</f>
        <v>2</v>
      </c>
      <c r="X6" s="134">
        <f>COUNTIFS(Dados!$J$2:$J$19995,Calc!$V6,Dados!$AC$2:$AC$19995,Calc!D$2)</f>
        <v>8</v>
      </c>
      <c r="Y6" s="134">
        <f>COUNTIFS(Dados!$J$2:$J$19995,Calc!$V6,Dados!$AC$2:$AC$19995,Calc!E$2)</f>
        <v>4</v>
      </c>
      <c r="Z6" s="134">
        <f>COUNTIFS(Dados!$J$2:$J$19995,Calc!$V6,Dados!$AC$2:$AC$19995,Calc!F$2)</f>
        <v>0</v>
      </c>
      <c r="AA6" s="134">
        <f>COUNTIFS(Dados!$J$2:$J$19995,Calc!$V6,Dados!$AC$2:$AC$19995,Calc!G$2)</f>
        <v>0</v>
      </c>
      <c r="AB6" s="134">
        <f>COUNTIFS(Dados!$J$2:$J$19995,Calc!$V6,Dados!$AC$2:$AC$19995,Calc!H$2)</f>
        <v>0</v>
      </c>
      <c r="AC6" s="135">
        <f t="shared" ref="AC6:AC23" si="9">SUM(W6:AB6)</f>
        <v>14</v>
      </c>
      <c r="AD6" s="136">
        <f t="shared" ref="AD6:AD23" si="10">(Y6+Z6)/AC6</f>
        <v>0.2857142857142857</v>
      </c>
      <c r="AE6" s="136">
        <f t="shared" ref="AE6:AE23" si="11">(W6+X6)/AC6</f>
        <v>0.7142857142857143</v>
      </c>
    </row>
    <row r="7" spans="1:31">
      <c r="B7" s="42" t="s">
        <v>709</v>
      </c>
      <c r="C7" s="4">
        <f>COUNTIFS(Dados!$J$2:$J$19995,Calc!$B7,Dados!$AC$2:$AC$19995,Calc!C$2)</f>
        <v>19</v>
      </c>
      <c r="D7" s="4">
        <f>COUNTIFS(Dados!$J$2:$J$19995,Calc!$B7,Dados!$AC$2:$AC$19995,Calc!D$2)</f>
        <v>12</v>
      </c>
      <c r="E7" s="4">
        <f>COUNTIFS(Dados!$J$2:$J$19995,Calc!$B7,Dados!$AC$2:$AC$19995,Calc!E$2)</f>
        <v>23</v>
      </c>
      <c r="F7" s="4">
        <f>COUNTIFS(Dados!$J$2:$J$19995,Calc!$B7,Dados!$AC$2:$AC$19995,Calc!F$2)</f>
        <v>0</v>
      </c>
      <c r="G7" s="4">
        <f>COUNTIFS(Dados!$J$2:$J$19995,Calc!$B7,Dados!$AC$2:$AC$19995,Calc!G$2)</f>
        <v>0</v>
      </c>
      <c r="H7" s="4">
        <f>COUNTIFS(Dados!$J$2:$J$19995,Calc!$B7,Dados!$AC$2:$AC$19995,Calc!H$2)</f>
        <v>1</v>
      </c>
      <c r="I7" s="45">
        <f t="shared" si="1"/>
        <v>55</v>
      </c>
      <c r="J7" s="15">
        <f t="shared" si="2"/>
        <v>0.41818181818181815</v>
      </c>
      <c r="K7" s="15">
        <f t="shared" si="3"/>
        <v>0.5636363636363636</v>
      </c>
      <c r="M7" s="45" t="s">
        <v>709</v>
      </c>
      <c r="N7" s="16">
        <f>COUNTIFS(Dados!$J$2:$J$19995,Calc!$M7,Dados!$AE$2:$AE$19995,Calc!N$2)</f>
        <v>21</v>
      </c>
      <c r="O7" s="16">
        <f>COUNTIFS(Dados!$J$2:$J$19995,Calc!$M7,Dados!$AE$2:$AE$19995,Calc!O$2)</f>
        <v>0</v>
      </c>
      <c r="P7" s="16">
        <f>COUNTIFS(Dados!$J$2:$J$19995,Calc!$M7,Dados!$AE$2:$AE$19995,Calc!P$2)</f>
        <v>4</v>
      </c>
      <c r="Q7" s="16">
        <f>COUNTIFS(Dados!$J$2:$J$19995,Calc!$M7,Dados!$AE$2:$AE$19995,Calc!Q$2)</f>
        <v>6</v>
      </c>
      <c r="R7" s="18">
        <f t="shared" si="0"/>
        <v>31</v>
      </c>
      <c r="S7" s="19">
        <f t="shared" si="4"/>
        <v>0.32258064516129031</v>
      </c>
      <c r="T7" s="128">
        <f t="shared" si="5"/>
        <v>0.67741935483870963</v>
      </c>
      <c r="V7" s="133" t="s">
        <v>72</v>
      </c>
      <c r="W7" s="134">
        <f>COUNTIFS(Dados!$J$2:$J$19995,Calc!$V7,Dados!$AC$2:$AC$19995,Calc!C$2)</f>
        <v>11</v>
      </c>
      <c r="X7" s="134">
        <f>COUNTIFS(Dados!$J$2:$J$19995,Calc!$V7,Dados!$AC$2:$AC$19995,Calc!D$2)</f>
        <v>16</v>
      </c>
      <c r="Y7" s="134">
        <f>COUNTIFS(Dados!$J$2:$J$19995,Calc!$V7,Dados!$AC$2:$AC$19995,Calc!E$2)</f>
        <v>35</v>
      </c>
      <c r="Z7" s="134">
        <f>COUNTIFS(Dados!$J$2:$J$19995,Calc!$V7,Dados!$AC$2:$AC$19995,Calc!F$2)</f>
        <v>4</v>
      </c>
      <c r="AA7" s="134">
        <f>COUNTIFS(Dados!$J$2:$J$19995,Calc!$V7,Dados!$AC$2:$AC$19995,Calc!G$2)</f>
        <v>0</v>
      </c>
      <c r="AB7" s="134">
        <f>COUNTIFS(Dados!$J$2:$J$19995,Calc!$V7,Dados!$AC$2:$AC$19995,Calc!H$2)</f>
        <v>0</v>
      </c>
      <c r="AC7" s="135">
        <f t="shared" si="9"/>
        <v>66</v>
      </c>
      <c r="AD7" s="136">
        <f t="shared" si="10"/>
        <v>0.59090909090909094</v>
      </c>
      <c r="AE7" s="136">
        <f t="shared" si="11"/>
        <v>0.40909090909090912</v>
      </c>
    </row>
    <row r="8" spans="1:31">
      <c r="B8" s="42" t="s">
        <v>126</v>
      </c>
      <c r="C8" s="4">
        <f>COUNTIFS(Dados!$J$2:$J$19995,Calc!$B8,Dados!$AC$2:$AC$19995,Calc!C$2)</f>
        <v>36</v>
      </c>
      <c r="D8" s="4">
        <f>COUNTIFS(Dados!$J$2:$J$19995,Calc!$B8,Dados!$AC$2:$AC$19995,Calc!D$2)</f>
        <v>51</v>
      </c>
      <c r="E8" s="4">
        <f>COUNTIFS(Dados!$J$2:$J$19995,Calc!$B8,Dados!$AC$2:$AC$19995,Calc!E$2)</f>
        <v>54</v>
      </c>
      <c r="F8" s="4">
        <f>COUNTIFS(Dados!$J$2:$J$19995,Calc!$B8,Dados!$AC$2:$AC$19995,Calc!F$2)</f>
        <v>8</v>
      </c>
      <c r="G8" s="4">
        <f>COUNTIFS(Dados!$J$2:$J$19995,Calc!$B8,Dados!$AC$2:$AC$19995,Calc!G$2)</f>
        <v>0</v>
      </c>
      <c r="H8" s="4">
        <f>COUNTIFS(Dados!$J$2:$J$19995,Calc!$B8,Dados!$AC$2:$AC$19995,Calc!H$2)</f>
        <v>0</v>
      </c>
      <c r="I8" s="45">
        <f t="shared" si="1"/>
        <v>149</v>
      </c>
      <c r="J8" s="15">
        <f t="shared" si="2"/>
        <v>0.41610738255033558</v>
      </c>
      <c r="K8" s="15">
        <f t="shared" si="3"/>
        <v>0.58389261744966447</v>
      </c>
      <c r="M8" s="45" t="s">
        <v>126</v>
      </c>
      <c r="N8" s="16">
        <f>COUNTIFS(Dados!$J$2:$J$19995,Calc!$M8,Dados!$AE$2:$AE$19995,Calc!N$2)</f>
        <v>29</v>
      </c>
      <c r="O8" s="16">
        <f>COUNTIFS(Dados!$J$2:$J$19995,Calc!$M8,Dados!$AE$2:$AE$19995,Calc!O$2)</f>
        <v>0</v>
      </c>
      <c r="P8" s="16">
        <f>COUNTIFS(Dados!$J$2:$J$19995,Calc!$M8,Dados!$AE$2:$AE$19995,Calc!P$2)</f>
        <v>30</v>
      </c>
      <c r="Q8" s="16">
        <f>COUNTIFS(Dados!$J$2:$J$19995,Calc!$M8,Dados!$AE$2:$AE$19995,Calc!Q$2)</f>
        <v>28</v>
      </c>
      <c r="R8" s="18">
        <f t="shared" si="0"/>
        <v>87</v>
      </c>
      <c r="S8" s="19">
        <f t="shared" si="4"/>
        <v>0.66666666666666663</v>
      </c>
      <c r="T8" s="128">
        <f t="shared" si="5"/>
        <v>0.33333333333333331</v>
      </c>
      <c r="V8" s="133" t="s">
        <v>161</v>
      </c>
      <c r="W8" s="134">
        <f>COUNTIFS(Dados!$J$2:$J$19995,Calc!$V8,Dados!$AC$2:$AC$19995,Calc!C$2)</f>
        <v>21</v>
      </c>
      <c r="X8" s="134">
        <f>COUNTIFS(Dados!$J$2:$J$19995,Calc!$V8,Dados!$AC$2:$AC$19995,Calc!D$2)</f>
        <v>29</v>
      </c>
      <c r="Y8" s="134">
        <f>COUNTIFS(Dados!$J$2:$J$19995,Calc!$V8,Dados!$AC$2:$AC$19995,Calc!E$2)</f>
        <v>36</v>
      </c>
      <c r="Z8" s="134">
        <f>COUNTIFS(Dados!$J$2:$J$19995,Calc!$V8,Dados!$AC$2:$AC$19995,Calc!F$2)</f>
        <v>2</v>
      </c>
      <c r="AA8" s="134">
        <f>COUNTIFS(Dados!$J$2:$J$19995,Calc!$V8,Dados!$AC$2:$AC$19995,Calc!G$2)</f>
        <v>2</v>
      </c>
      <c r="AB8" s="134">
        <f>COUNTIFS(Dados!$J$2:$J$19995,Calc!$V8,Dados!$AC$2:$AC$19995,Calc!H$2)</f>
        <v>1</v>
      </c>
      <c r="AC8" s="135">
        <f t="shared" si="9"/>
        <v>91</v>
      </c>
      <c r="AD8" s="136">
        <f t="shared" si="10"/>
        <v>0.4175824175824176</v>
      </c>
      <c r="AE8" s="136">
        <f t="shared" si="11"/>
        <v>0.5494505494505495</v>
      </c>
    </row>
    <row r="9" spans="1:31">
      <c r="B9" s="42" t="s">
        <v>1127</v>
      </c>
      <c r="C9" s="4">
        <f>COUNTIFS(Dados!$J$2:$J$19995,Calc!$B9,Dados!$AC$2:$AC$19995,Calc!C$2)</f>
        <v>3</v>
      </c>
      <c r="D9" s="4">
        <f>COUNTIFS(Dados!$J$2:$J$19995,Calc!$B9,Dados!$AC$2:$AC$19995,Calc!D$2)</f>
        <v>0</v>
      </c>
      <c r="E9" s="4">
        <f>COUNTIFS(Dados!$J$2:$J$19995,Calc!$B9,Dados!$AC$2:$AC$19995,Calc!E$2)</f>
        <v>3</v>
      </c>
      <c r="F9" s="4">
        <f>COUNTIFS(Dados!$J$2:$J$19995,Calc!$B9,Dados!$AC$2:$AC$19995,Calc!F$2)</f>
        <v>2</v>
      </c>
      <c r="G9" s="4">
        <f>COUNTIFS(Dados!$J$2:$J$19995,Calc!$B9,Dados!$AC$2:$AC$19995,Calc!G$2)</f>
        <v>1</v>
      </c>
      <c r="H9" s="4">
        <f>COUNTIFS(Dados!$J$2:$J$19995,Calc!$B9,Dados!$AC$2:$AC$19995,Calc!H$2)</f>
        <v>0</v>
      </c>
      <c r="I9" s="45">
        <f t="shared" si="1"/>
        <v>9</v>
      </c>
      <c r="J9" s="15">
        <f t="shared" si="2"/>
        <v>0.55555555555555558</v>
      </c>
      <c r="K9" s="15">
        <f t="shared" si="3"/>
        <v>0.33333333333333331</v>
      </c>
      <c r="M9" s="45" t="s">
        <v>1127</v>
      </c>
      <c r="N9" s="16">
        <f>COUNTIFS(Dados!$J$2:$J$19995,Calc!$M9,Dados!$AE$2:$AE$19995,Calc!N$2)</f>
        <v>1</v>
      </c>
      <c r="O9" s="16">
        <f>COUNTIFS(Dados!$J$2:$J$19995,Calc!$M9,Dados!$AE$2:$AE$19995,Calc!O$2)</f>
        <v>0</v>
      </c>
      <c r="P9" s="16">
        <f>COUNTIFS(Dados!$J$2:$J$19995,Calc!$M9,Dados!$AE$2:$AE$19995,Calc!P$2)</f>
        <v>1</v>
      </c>
      <c r="Q9" s="16">
        <f>COUNTIFS(Dados!$J$2:$J$19995,Calc!$M9,Dados!$AE$2:$AE$19995,Calc!Q$2)</f>
        <v>1</v>
      </c>
      <c r="R9" s="18">
        <f t="shared" si="0"/>
        <v>3</v>
      </c>
      <c r="S9" s="19">
        <f t="shared" si="4"/>
        <v>0.66666666666666663</v>
      </c>
      <c r="T9" s="128">
        <f t="shared" si="5"/>
        <v>0.33333333333333331</v>
      </c>
      <c r="V9" s="133" t="s">
        <v>709</v>
      </c>
      <c r="W9" s="134">
        <f>COUNTIFS(Dados!$J$2:$J$19995,Calc!$V9,Dados!$AC$2:$AC$19995,Calc!C$2)</f>
        <v>19</v>
      </c>
      <c r="X9" s="134">
        <f>COUNTIFS(Dados!$J$2:$J$19995,Calc!$V9,Dados!$AC$2:$AC$19995,Calc!D$2)</f>
        <v>12</v>
      </c>
      <c r="Y9" s="134">
        <f>COUNTIFS(Dados!$J$2:$J$19995,Calc!$V9,Dados!$AC$2:$AC$19995,Calc!E$2)</f>
        <v>23</v>
      </c>
      <c r="Z9" s="134">
        <f>COUNTIFS(Dados!$J$2:$J$19995,Calc!$V9,Dados!$AC$2:$AC$19995,Calc!F$2)</f>
        <v>0</v>
      </c>
      <c r="AA9" s="134">
        <f>COUNTIFS(Dados!$J$2:$J$19995,Calc!$V9,Dados!$AC$2:$AC$19995,Calc!G$2)</f>
        <v>0</v>
      </c>
      <c r="AB9" s="134">
        <f>COUNTIFS(Dados!$J$2:$J$19995,Calc!$V9,Dados!$AC$2:$AC$19995,Calc!H$2)</f>
        <v>1</v>
      </c>
      <c r="AC9" s="135">
        <f t="shared" si="9"/>
        <v>55</v>
      </c>
      <c r="AD9" s="136">
        <f t="shared" si="10"/>
        <v>0.41818181818181815</v>
      </c>
      <c r="AE9" s="136">
        <f t="shared" si="11"/>
        <v>0.5636363636363636</v>
      </c>
    </row>
    <row r="10" spans="1:31">
      <c r="B10" s="42" t="s">
        <v>671</v>
      </c>
      <c r="C10" s="4">
        <f>COUNTIFS(Dados!$J$2:$J$19995,Calc!$B10,Dados!$AC$2:$AC$19995,Calc!C$2)</f>
        <v>9</v>
      </c>
      <c r="D10" s="4">
        <f>COUNTIFS(Dados!$J$2:$J$19995,Calc!$B10,Dados!$AC$2:$AC$19995,Calc!D$2)</f>
        <v>5</v>
      </c>
      <c r="E10" s="4">
        <f>COUNTIFS(Dados!$J$2:$J$19995,Calc!$B10,Dados!$AC$2:$AC$19995,Calc!E$2)</f>
        <v>11</v>
      </c>
      <c r="F10" s="4">
        <f>COUNTIFS(Dados!$J$2:$J$19995,Calc!$B10,Dados!$AC$2:$AC$19995,Calc!F$2)</f>
        <v>1</v>
      </c>
      <c r="G10" s="4">
        <f>COUNTIFS(Dados!$J$2:$J$19995,Calc!$B10,Dados!$AC$2:$AC$19995,Calc!G$2)</f>
        <v>0</v>
      </c>
      <c r="H10" s="4">
        <f>COUNTIFS(Dados!$J$2:$J$19995,Calc!$B10,Dados!$AC$2:$AC$19995,Calc!H$2)</f>
        <v>0</v>
      </c>
      <c r="I10" s="45">
        <f t="shared" si="1"/>
        <v>26</v>
      </c>
      <c r="J10" s="15">
        <f t="shared" si="2"/>
        <v>0.46153846153846156</v>
      </c>
      <c r="K10" s="15">
        <f t="shared" si="3"/>
        <v>0.53846153846153844</v>
      </c>
      <c r="M10" s="45" t="s">
        <v>671</v>
      </c>
      <c r="N10" s="16">
        <f>COUNTIFS(Dados!$J$2:$J$19995,Calc!$M10,Dados!$AE$2:$AE$19995,Calc!N$2)</f>
        <v>8</v>
      </c>
      <c r="O10" s="16">
        <f>COUNTIFS(Dados!$J$2:$J$19995,Calc!$M10,Dados!$AE$2:$AE$19995,Calc!O$2)</f>
        <v>0</v>
      </c>
      <c r="P10" s="16">
        <f>COUNTIFS(Dados!$J$2:$J$19995,Calc!$M10,Dados!$AE$2:$AE$19995,Calc!P$2)</f>
        <v>3</v>
      </c>
      <c r="Q10" s="16">
        <f>COUNTIFS(Dados!$J$2:$J$19995,Calc!$M10,Dados!$AE$2:$AE$19995,Calc!Q$2)</f>
        <v>3</v>
      </c>
      <c r="R10" s="18">
        <f t="shared" si="0"/>
        <v>14</v>
      </c>
      <c r="S10" s="19">
        <f t="shared" si="4"/>
        <v>0.42857142857142855</v>
      </c>
      <c r="T10" s="128">
        <f t="shared" si="5"/>
        <v>0.5714285714285714</v>
      </c>
      <c r="V10" s="133" t="s">
        <v>126</v>
      </c>
      <c r="W10" s="134">
        <f>COUNTIFS(Dados!$J$2:$J$19995,Calc!$V10,Dados!$AC$2:$AC$19995,Calc!C$2)</f>
        <v>36</v>
      </c>
      <c r="X10" s="134">
        <f>COUNTIFS(Dados!$J$2:$J$19995,Calc!$V10,Dados!$AC$2:$AC$19995,Calc!D$2)</f>
        <v>51</v>
      </c>
      <c r="Y10" s="134">
        <f>COUNTIFS(Dados!$J$2:$J$19995,Calc!$V10,Dados!$AC$2:$AC$19995,Calc!E$2)</f>
        <v>54</v>
      </c>
      <c r="Z10" s="134">
        <f>COUNTIFS(Dados!$J$2:$J$19995,Calc!$V10,Dados!$AC$2:$AC$19995,Calc!F$2)</f>
        <v>8</v>
      </c>
      <c r="AA10" s="134">
        <f>COUNTIFS(Dados!$J$2:$J$19995,Calc!$V10,Dados!$AC$2:$AC$19995,Calc!G$2)</f>
        <v>0</v>
      </c>
      <c r="AB10" s="134">
        <f>COUNTIFS(Dados!$J$2:$J$19995,Calc!$V10,Dados!$AC$2:$AC$19995,Calc!H$2)</f>
        <v>0</v>
      </c>
      <c r="AC10" s="135">
        <f t="shared" si="9"/>
        <v>149</v>
      </c>
      <c r="AD10" s="136">
        <f t="shared" si="10"/>
        <v>0.41610738255033558</v>
      </c>
      <c r="AE10" s="136">
        <f t="shared" si="11"/>
        <v>0.58389261744966447</v>
      </c>
    </row>
    <row r="11" spans="1:31">
      <c r="B11" s="42" t="s">
        <v>325</v>
      </c>
      <c r="C11" s="4">
        <f>COUNTIFS(Dados!$J$2:$J$19995,Calc!$B11,Dados!$AC$2:$AC$19995,Calc!C$2)</f>
        <v>6</v>
      </c>
      <c r="D11" s="4">
        <f>COUNTIFS(Dados!$J$2:$J$19995,Calc!$B11,Dados!$AC$2:$AC$19995,Calc!D$2)</f>
        <v>25</v>
      </c>
      <c r="E11" s="4">
        <f>COUNTIFS(Dados!$J$2:$J$19995,Calc!$B11,Dados!$AC$2:$AC$19995,Calc!E$2)</f>
        <v>41</v>
      </c>
      <c r="F11" s="4">
        <f>COUNTIFS(Dados!$J$2:$J$19995,Calc!$B11,Dados!$AC$2:$AC$19995,Calc!F$2)</f>
        <v>3</v>
      </c>
      <c r="G11" s="4">
        <f>COUNTIFS(Dados!$J$2:$J$19995,Calc!$B11,Dados!$AC$2:$AC$19995,Calc!G$2)</f>
        <v>3</v>
      </c>
      <c r="H11" s="4">
        <f>COUNTIFS(Dados!$J$2:$J$19995,Calc!$B11,Dados!$AC$2:$AC$19995,Calc!H$2)</f>
        <v>0</v>
      </c>
      <c r="I11" s="45">
        <f t="shared" si="1"/>
        <v>78</v>
      </c>
      <c r="J11" s="15">
        <f>(E11+F11)/I11</f>
        <v>0.5641025641025641</v>
      </c>
      <c r="K11" s="15">
        <f t="shared" si="3"/>
        <v>0.39743589743589741</v>
      </c>
      <c r="M11" s="45" t="s">
        <v>325</v>
      </c>
      <c r="N11" s="16">
        <f>COUNTIFS(Dados!$J$2:$J$19995,Calc!$M11,Dados!$AE$2:$AE$19995,Calc!N$2)</f>
        <v>12</v>
      </c>
      <c r="O11" s="16">
        <f>COUNTIFS(Dados!$J$2:$J$19995,Calc!$M11,Dados!$AE$2:$AE$19995,Calc!O$2)</f>
        <v>0</v>
      </c>
      <c r="P11" s="16">
        <f>COUNTIFS(Dados!$J$2:$J$19995,Calc!$M11,Dados!$AE$2:$AE$19995,Calc!P$2)</f>
        <v>11</v>
      </c>
      <c r="Q11" s="16">
        <f>COUNTIFS(Dados!$J$2:$J$19995,Calc!$M11,Dados!$AE$2:$AE$19995,Calc!Q$2)</f>
        <v>8</v>
      </c>
      <c r="R11" s="18">
        <f t="shared" si="0"/>
        <v>31</v>
      </c>
      <c r="S11" s="19">
        <f t="shared" si="4"/>
        <v>0.61290322580645162</v>
      </c>
      <c r="T11" s="128">
        <f t="shared" si="5"/>
        <v>0.38709677419354838</v>
      </c>
      <c r="V11" s="133" t="s">
        <v>1127</v>
      </c>
      <c r="W11" s="134">
        <f>COUNTIFS(Dados!$J$2:$J$19995,Calc!$V11,Dados!$AC$2:$AC$19995,Calc!C$2)</f>
        <v>3</v>
      </c>
      <c r="X11" s="134">
        <f>COUNTIFS(Dados!$J$2:$J$19995,Calc!$V11,Dados!$AC$2:$AC$19995,Calc!D$2)</f>
        <v>0</v>
      </c>
      <c r="Y11" s="134">
        <f>COUNTIFS(Dados!$J$2:$J$19995,Calc!$V11,Dados!$AC$2:$AC$19995,Calc!E$2)</f>
        <v>3</v>
      </c>
      <c r="Z11" s="134">
        <f>COUNTIFS(Dados!$J$2:$J$19995,Calc!$V11,Dados!$AC$2:$AC$19995,Calc!F$2)</f>
        <v>2</v>
      </c>
      <c r="AA11" s="134">
        <f>COUNTIFS(Dados!$J$2:$J$19995,Calc!$V11,Dados!$AC$2:$AC$19995,Calc!G$2)</f>
        <v>1</v>
      </c>
      <c r="AB11" s="134">
        <f>COUNTIFS(Dados!$J$2:$J$19995,Calc!$V11,Dados!$AC$2:$AC$19995,Calc!H$2)</f>
        <v>0</v>
      </c>
      <c r="AC11" s="135">
        <f t="shared" si="9"/>
        <v>9</v>
      </c>
      <c r="AD11" s="136">
        <f t="shared" si="10"/>
        <v>0.55555555555555558</v>
      </c>
      <c r="AE11" s="136">
        <f t="shared" si="11"/>
        <v>0.33333333333333331</v>
      </c>
    </row>
    <row r="12" spans="1:31">
      <c r="B12" s="42" t="s">
        <v>459</v>
      </c>
      <c r="C12" s="4">
        <f>COUNTIFS(Dados!$J$2:$J$19995,Calc!$B12,Dados!$AC$2:$AC$19995,Calc!C$2)</f>
        <v>7</v>
      </c>
      <c r="D12" s="4">
        <f>COUNTIFS(Dados!$J$2:$J$19995,Calc!$B12,Dados!$AC$2:$AC$19995,Calc!D$2)</f>
        <v>10</v>
      </c>
      <c r="E12" s="4">
        <f>COUNTIFS(Dados!$J$2:$J$19995,Calc!$B12,Dados!$AC$2:$AC$19995,Calc!E$2)</f>
        <v>23</v>
      </c>
      <c r="F12" s="4">
        <f>COUNTIFS(Dados!$J$2:$J$19995,Calc!$B12,Dados!$AC$2:$AC$19995,Calc!F$2)</f>
        <v>3</v>
      </c>
      <c r="G12" s="4">
        <f>COUNTIFS(Dados!$J$2:$J$19995,Calc!$B12,Dados!$AC$2:$AC$19995,Calc!G$2)</f>
        <v>1</v>
      </c>
      <c r="H12" s="4">
        <f>COUNTIFS(Dados!$J$2:$J$19995,Calc!$B12,Dados!$AC$2:$AC$19995,Calc!H$2)</f>
        <v>0</v>
      </c>
      <c r="I12" s="45">
        <f t="shared" si="1"/>
        <v>44</v>
      </c>
      <c r="J12" s="15">
        <f t="shared" si="2"/>
        <v>0.59090909090909094</v>
      </c>
      <c r="K12" s="15">
        <f t="shared" si="3"/>
        <v>0.38636363636363635</v>
      </c>
      <c r="M12" s="45" t="s">
        <v>459</v>
      </c>
      <c r="N12" s="16">
        <f>COUNTIFS(Dados!$J$2:$J$19995,Calc!$M12,Dados!$AE$2:$AE$19995,Calc!N$2)</f>
        <v>8</v>
      </c>
      <c r="O12" s="16">
        <f>COUNTIFS(Dados!$J$2:$J$19995,Calc!$M12,Dados!$AE$2:$AE$19995,Calc!O$2)</f>
        <v>0</v>
      </c>
      <c r="P12" s="16">
        <f>COUNTIFS(Dados!$J$2:$J$19995,Calc!$M12,Dados!$AE$2:$AE$19995,Calc!P$2)</f>
        <v>3</v>
      </c>
      <c r="Q12" s="16">
        <f>COUNTIFS(Dados!$J$2:$J$19995,Calc!$M12,Dados!$AE$2:$AE$19995,Calc!Q$2)</f>
        <v>6</v>
      </c>
      <c r="R12" s="18">
        <f t="shared" si="0"/>
        <v>17</v>
      </c>
      <c r="S12" s="19">
        <f t="shared" si="4"/>
        <v>0.52941176470588236</v>
      </c>
      <c r="T12" s="128">
        <f t="shared" si="5"/>
        <v>0.47058823529411764</v>
      </c>
      <c r="V12" s="133" t="s">
        <v>671</v>
      </c>
      <c r="W12" s="134">
        <f>COUNTIFS(Dados!$J$2:$J$19995,Calc!$V12,Dados!$AC$2:$AC$19995,Calc!C$2)</f>
        <v>9</v>
      </c>
      <c r="X12" s="134">
        <f>COUNTIFS(Dados!$J$2:$J$19995,Calc!$V12,Dados!$AC$2:$AC$19995,Calc!D$2)</f>
        <v>5</v>
      </c>
      <c r="Y12" s="134">
        <f>COUNTIFS(Dados!$J$2:$J$19995,Calc!$V12,Dados!$AC$2:$AC$19995,Calc!E$2)</f>
        <v>11</v>
      </c>
      <c r="Z12" s="134">
        <f>COUNTIFS(Dados!$J$2:$J$19995,Calc!$V12,Dados!$AC$2:$AC$19995,Calc!F$2)</f>
        <v>1</v>
      </c>
      <c r="AA12" s="134">
        <f>COUNTIFS(Dados!$J$2:$J$19995,Calc!$V12,Dados!$AC$2:$AC$19995,Calc!G$2)</f>
        <v>0</v>
      </c>
      <c r="AB12" s="134">
        <f>COUNTIFS(Dados!$J$2:$J$19995,Calc!$V12,Dados!$AC$2:$AC$19995,Calc!H$2)</f>
        <v>0</v>
      </c>
      <c r="AC12" s="135">
        <f t="shared" si="9"/>
        <v>26</v>
      </c>
      <c r="AD12" s="136">
        <f t="shared" si="10"/>
        <v>0.46153846153846156</v>
      </c>
      <c r="AE12" s="136">
        <f t="shared" si="11"/>
        <v>0.53846153846153844</v>
      </c>
    </row>
    <row r="13" spans="1:31">
      <c r="B13" s="42" t="s">
        <v>543</v>
      </c>
      <c r="C13" s="4">
        <f>COUNTIFS(Dados!$J$2:$J$19995,Calc!$B13,Dados!$AC$2:$AC$19995,Calc!C$2)</f>
        <v>1</v>
      </c>
      <c r="D13" s="4">
        <f>COUNTIFS(Dados!$J$2:$J$19995,Calc!$B13,Dados!$AC$2:$AC$19995,Calc!D$2)</f>
        <v>5</v>
      </c>
      <c r="E13" s="4">
        <f>COUNTIFS(Dados!$J$2:$J$19995,Calc!$B13,Dados!$AC$2:$AC$19995,Calc!E$2)</f>
        <v>28</v>
      </c>
      <c r="F13" s="4">
        <f>COUNTIFS(Dados!$J$2:$J$19995,Calc!$B13,Dados!$AC$2:$AC$19995,Calc!F$2)</f>
        <v>1</v>
      </c>
      <c r="G13" s="4">
        <f>COUNTIFS(Dados!$J$2:$J$19995,Calc!$B13,Dados!$AC$2:$AC$19995,Calc!G$2)</f>
        <v>0</v>
      </c>
      <c r="H13" s="4">
        <f>COUNTIFS(Dados!$J$2:$J$19995,Calc!$B13,Dados!$AC$2:$AC$19995,Calc!H$2)</f>
        <v>0</v>
      </c>
      <c r="I13" s="45">
        <f t="shared" si="1"/>
        <v>35</v>
      </c>
      <c r="J13" s="15">
        <f t="shared" si="2"/>
        <v>0.82857142857142863</v>
      </c>
      <c r="K13" s="15">
        <f t="shared" si="3"/>
        <v>0.17142857142857143</v>
      </c>
      <c r="M13" s="45" t="s">
        <v>543</v>
      </c>
      <c r="N13" s="16">
        <f>COUNTIFS(Dados!$J$2:$J$19995,Calc!$M13,Dados!$AE$2:$AE$19995,Calc!N$2)</f>
        <v>4</v>
      </c>
      <c r="O13" s="16">
        <f>COUNTIFS(Dados!$J$2:$J$19995,Calc!$M13,Dados!$AE$2:$AE$19995,Calc!O$2)</f>
        <v>1</v>
      </c>
      <c r="P13" s="16">
        <f>COUNTIFS(Dados!$J$2:$J$19995,Calc!$M13,Dados!$AE$2:$AE$19995,Calc!P$2)</f>
        <v>1</v>
      </c>
      <c r="Q13" s="16">
        <f>COUNTIFS(Dados!$J$2:$J$19995,Calc!$M13,Dados!$AE$2:$AE$19995,Calc!Q$2)</f>
        <v>0</v>
      </c>
      <c r="R13" s="18">
        <f t="shared" si="0"/>
        <v>6</v>
      </c>
      <c r="S13" s="19">
        <f t="shared" si="4"/>
        <v>0.16666666666666666</v>
      </c>
      <c r="T13" s="128">
        <f t="shared" si="5"/>
        <v>0.66666666666666663</v>
      </c>
      <c r="V13" s="133" t="s">
        <v>325</v>
      </c>
      <c r="W13" s="134">
        <f>COUNTIFS(Dados!$J$2:$J$19995,Calc!$V13,Dados!$AC$2:$AC$19995,Calc!C$2)</f>
        <v>6</v>
      </c>
      <c r="X13" s="134">
        <f>COUNTIFS(Dados!$J$2:$J$19995,Calc!$V13,Dados!$AC$2:$AC$19995,Calc!D$2)</f>
        <v>25</v>
      </c>
      <c r="Y13" s="134">
        <f>COUNTIFS(Dados!$J$2:$J$19995,Calc!$V13,Dados!$AC$2:$AC$19995,Calc!E$2)</f>
        <v>41</v>
      </c>
      <c r="Z13" s="134">
        <f>COUNTIFS(Dados!$J$2:$J$19995,Calc!$V13,Dados!$AC$2:$AC$19995,Calc!F$2)</f>
        <v>3</v>
      </c>
      <c r="AA13" s="134">
        <f>COUNTIFS(Dados!$J$2:$J$19995,Calc!$V13,Dados!$AC$2:$AC$19995,Calc!G$2)</f>
        <v>3</v>
      </c>
      <c r="AB13" s="134">
        <f>COUNTIFS(Dados!$J$2:$J$19995,Calc!$V13,Dados!$AC$2:$AC$19995,Calc!H$2)</f>
        <v>0</v>
      </c>
      <c r="AC13" s="135">
        <f t="shared" si="9"/>
        <v>78</v>
      </c>
      <c r="AD13" s="136">
        <f t="shared" si="10"/>
        <v>0.5641025641025641</v>
      </c>
      <c r="AE13" s="136">
        <f t="shared" si="11"/>
        <v>0.39743589743589741</v>
      </c>
    </row>
    <row r="14" spans="1:31">
      <c r="B14" s="42" t="s">
        <v>341</v>
      </c>
      <c r="C14" s="4">
        <f>COUNTIFS(Dados!$J$2:$J$19995,Calc!$B14,Dados!$AC$2:$AC$19995,Calc!C$2)</f>
        <v>9</v>
      </c>
      <c r="D14" s="4">
        <f>COUNTIFS(Dados!$J$2:$J$19995,Calc!$B14,Dados!$AC$2:$AC$19995,Calc!D$2)</f>
        <v>8</v>
      </c>
      <c r="E14" s="4">
        <f>COUNTIFS(Dados!$J$2:$J$19995,Calc!$B14,Dados!$AC$2:$AC$19995,Calc!E$2)</f>
        <v>27</v>
      </c>
      <c r="F14" s="4">
        <f>COUNTIFS(Dados!$J$2:$J$19995,Calc!$B14,Dados!$AC$2:$AC$19995,Calc!F$2)</f>
        <v>2</v>
      </c>
      <c r="G14" s="4">
        <f>COUNTIFS(Dados!$J$2:$J$19995,Calc!$B14,Dados!$AC$2:$AC$19995,Calc!G$2)</f>
        <v>1</v>
      </c>
      <c r="H14" s="4">
        <f>COUNTIFS(Dados!$J$2:$J$19995,Calc!$B14,Dados!$AC$2:$AC$19995,Calc!H$2)</f>
        <v>1</v>
      </c>
      <c r="I14" s="45">
        <f t="shared" si="1"/>
        <v>48</v>
      </c>
      <c r="J14" s="15">
        <f t="shared" si="2"/>
        <v>0.60416666666666663</v>
      </c>
      <c r="K14" s="15">
        <f t="shared" si="3"/>
        <v>0.35416666666666669</v>
      </c>
      <c r="M14" s="45" t="s">
        <v>341</v>
      </c>
      <c r="N14" s="16">
        <f>COUNTIFS(Dados!$J$2:$J$19995,Calc!$M14,Dados!$AE$2:$AE$19995,Calc!N$2)</f>
        <v>12</v>
      </c>
      <c r="O14" s="16">
        <f>COUNTIFS(Dados!$J$2:$J$19995,Calc!$M14,Dados!$AE$2:$AE$19995,Calc!O$2)</f>
        <v>0</v>
      </c>
      <c r="P14" s="16">
        <f>COUNTIFS(Dados!$J$2:$J$19995,Calc!$M14,Dados!$AE$2:$AE$19995,Calc!P$2)</f>
        <v>3</v>
      </c>
      <c r="Q14" s="16">
        <f>COUNTIFS(Dados!$J$2:$J$19995,Calc!$M14,Dados!$AE$2:$AE$19995,Calc!Q$2)</f>
        <v>2</v>
      </c>
      <c r="R14" s="18">
        <f t="shared" si="0"/>
        <v>17</v>
      </c>
      <c r="S14" s="19">
        <f t="shared" si="4"/>
        <v>0.29411764705882354</v>
      </c>
      <c r="T14" s="128">
        <f t="shared" si="5"/>
        <v>0.70588235294117652</v>
      </c>
      <c r="V14" s="133" t="s">
        <v>459</v>
      </c>
      <c r="W14" s="134">
        <f>COUNTIFS(Dados!$J$2:$J$19995,Calc!$V14,Dados!$AC$2:$AC$19995,Calc!C$2)</f>
        <v>7</v>
      </c>
      <c r="X14" s="134">
        <f>COUNTIFS(Dados!$J$2:$J$19995,Calc!$V14,Dados!$AC$2:$AC$19995,Calc!D$2)</f>
        <v>10</v>
      </c>
      <c r="Y14" s="134">
        <f>COUNTIFS(Dados!$J$2:$J$19995,Calc!$V14,Dados!$AC$2:$AC$19995,Calc!E$2)</f>
        <v>23</v>
      </c>
      <c r="Z14" s="134">
        <f>COUNTIFS(Dados!$J$2:$J$19995,Calc!$V14,Dados!$AC$2:$AC$19995,Calc!F$2)</f>
        <v>3</v>
      </c>
      <c r="AA14" s="134">
        <f>COUNTIFS(Dados!$J$2:$J$19995,Calc!$V14,Dados!$AC$2:$AC$19995,Calc!G$2)</f>
        <v>1</v>
      </c>
      <c r="AB14" s="134">
        <f>COUNTIFS(Dados!$J$2:$J$19995,Calc!$V14,Dados!$AC$2:$AC$19995,Calc!H$2)</f>
        <v>0</v>
      </c>
      <c r="AC14" s="135">
        <f t="shared" si="9"/>
        <v>44</v>
      </c>
      <c r="AD14" s="136">
        <f t="shared" si="10"/>
        <v>0.59090909090909094</v>
      </c>
      <c r="AE14" s="136">
        <f t="shared" si="11"/>
        <v>0.38636363636363635</v>
      </c>
    </row>
    <row r="15" spans="1:31">
      <c r="B15" s="42" t="s">
        <v>305</v>
      </c>
      <c r="C15" s="4">
        <f>COUNTIFS(Dados!$J$2:$J$19995,Calc!$B15,Dados!$AC$2:$AC$19995,Calc!C$2)</f>
        <v>9</v>
      </c>
      <c r="D15" s="4">
        <f>COUNTIFS(Dados!$J$2:$J$19995,Calc!$B15,Dados!$AC$2:$AC$19995,Calc!D$2)</f>
        <v>8</v>
      </c>
      <c r="E15" s="4">
        <f>COUNTIFS(Dados!$J$2:$J$19995,Calc!$B15,Dados!$AC$2:$AC$19995,Calc!E$2)</f>
        <v>27</v>
      </c>
      <c r="F15" s="4">
        <f>COUNTIFS(Dados!$J$2:$J$19995,Calc!$B15,Dados!$AC$2:$AC$19995,Calc!F$2)</f>
        <v>0</v>
      </c>
      <c r="G15" s="4">
        <f>COUNTIFS(Dados!$J$2:$J$19995,Calc!$B15,Dados!$AC$2:$AC$19995,Calc!G$2)</f>
        <v>2</v>
      </c>
      <c r="H15" s="4">
        <f>COUNTIFS(Dados!$J$2:$J$19995,Calc!$B15,Dados!$AC$2:$AC$19995,Calc!H$2)</f>
        <v>1</v>
      </c>
      <c r="I15" s="45">
        <f t="shared" si="1"/>
        <v>47</v>
      </c>
      <c r="J15" s="15">
        <f t="shared" si="2"/>
        <v>0.57446808510638303</v>
      </c>
      <c r="K15" s="15">
        <f t="shared" si="3"/>
        <v>0.36170212765957449</v>
      </c>
      <c r="M15" s="45" t="s">
        <v>305</v>
      </c>
      <c r="N15" s="16">
        <f>COUNTIFS(Dados!$J$2:$J$19995,Calc!$M15,Dados!$AE$2:$AE$19995,Calc!N$2)</f>
        <v>7</v>
      </c>
      <c r="O15" s="16">
        <f>COUNTIFS(Dados!$J$2:$J$19995,Calc!$M15,Dados!$AE$2:$AE$19995,Calc!O$2)</f>
        <v>0</v>
      </c>
      <c r="P15" s="16">
        <f>COUNTIFS(Dados!$J$2:$J$19995,Calc!$M15,Dados!$AE$2:$AE$19995,Calc!P$2)</f>
        <v>2</v>
      </c>
      <c r="Q15" s="16">
        <f>COUNTIFS(Dados!$J$2:$J$19995,Calc!$M15,Dados!$AE$2:$AE$19995,Calc!Q$2)</f>
        <v>8</v>
      </c>
      <c r="R15" s="18">
        <f t="shared" si="0"/>
        <v>17</v>
      </c>
      <c r="S15" s="19">
        <f t="shared" si="4"/>
        <v>0.58823529411764708</v>
      </c>
      <c r="T15" s="128">
        <f t="shared" si="5"/>
        <v>0.41176470588235292</v>
      </c>
      <c r="V15" s="133" t="s">
        <v>543</v>
      </c>
      <c r="W15" s="134">
        <f>COUNTIFS(Dados!$J$2:$J$19995,Calc!$V15,Dados!$AC$2:$AC$19995,Calc!C$2)</f>
        <v>1</v>
      </c>
      <c r="X15" s="134">
        <f>COUNTIFS(Dados!$J$2:$J$19995,Calc!$V15,Dados!$AC$2:$AC$19995,Calc!D$2)</f>
        <v>5</v>
      </c>
      <c r="Y15" s="134">
        <f>COUNTIFS(Dados!$J$2:$J$19995,Calc!$V15,Dados!$AC$2:$AC$19995,Calc!E$2)</f>
        <v>28</v>
      </c>
      <c r="Z15" s="134">
        <f>COUNTIFS(Dados!$J$2:$J$19995,Calc!$V15,Dados!$AC$2:$AC$19995,Calc!F$2)</f>
        <v>1</v>
      </c>
      <c r="AA15" s="134">
        <f>COUNTIFS(Dados!$J$2:$J$19995,Calc!$V15,Dados!$AC$2:$AC$19995,Calc!G$2)</f>
        <v>0</v>
      </c>
      <c r="AB15" s="134">
        <f>COUNTIFS(Dados!$J$2:$J$19995,Calc!$V15,Dados!$AC$2:$AC$19995,Calc!H$2)</f>
        <v>0</v>
      </c>
      <c r="AC15" s="135">
        <f t="shared" si="9"/>
        <v>35</v>
      </c>
      <c r="AD15" s="136">
        <f t="shared" si="10"/>
        <v>0.82857142857142863</v>
      </c>
      <c r="AE15" s="136">
        <f t="shared" si="11"/>
        <v>0.17142857142857143</v>
      </c>
    </row>
    <row r="16" spans="1:31">
      <c r="B16" s="42" t="s">
        <v>97</v>
      </c>
      <c r="C16" s="4">
        <f>COUNTIFS(Dados!$J$2:$J$19995,Calc!$B16,Dados!$AC$2:$AC$19995,Calc!C$2)</f>
        <v>14</v>
      </c>
      <c r="D16" s="4">
        <f>COUNTIFS(Dados!$J$2:$J$19995,Calc!$B16,Dados!$AC$2:$AC$19995,Calc!D$2)</f>
        <v>17</v>
      </c>
      <c r="E16" s="4">
        <f>COUNTIFS(Dados!$J$2:$J$19995,Calc!$B16,Dados!$AC$2:$AC$19995,Calc!E$2)</f>
        <v>9</v>
      </c>
      <c r="F16" s="4">
        <f>COUNTIFS(Dados!$J$2:$J$19995,Calc!$B16,Dados!$AC$2:$AC$19995,Calc!F$2)</f>
        <v>2</v>
      </c>
      <c r="G16" s="4">
        <f>COUNTIFS(Dados!$J$2:$J$19995,Calc!$B16,Dados!$AC$2:$AC$19995,Calc!G$2)</f>
        <v>1</v>
      </c>
      <c r="H16" s="4">
        <f>COUNTIFS(Dados!$J$2:$J$19995,Calc!$B16,Dados!$AC$2:$AC$19995,Calc!H$2)</f>
        <v>0</v>
      </c>
      <c r="I16" s="45">
        <f t="shared" si="1"/>
        <v>43</v>
      </c>
      <c r="J16" s="15">
        <f t="shared" si="2"/>
        <v>0.2558139534883721</v>
      </c>
      <c r="K16" s="15">
        <f t="shared" si="3"/>
        <v>0.72093023255813948</v>
      </c>
      <c r="M16" s="45" t="s">
        <v>97</v>
      </c>
      <c r="N16" s="16">
        <f>COUNTIFS(Dados!$J$2:$J$19995,Calc!$M16,Dados!$AE$2:$AE$19995,Calc!N$2)</f>
        <v>14</v>
      </c>
      <c r="O16" s="16">
        <f>COUNTIFS(Dados!$J$2:$J$19995,Calc!$M16,Dados!$AE$2:$AE$19995,Calc!O$2)</f>
        <v>0</v>
      </c>
      <c r="P16" s="16">
        <f>COUNTIFS(Dados!$J$2:$J$19995,Calc!$M16,Dados!$AE$2:$AE$19995,Calc!P$2)</f>
        <v>10</v>
      </c>
      <c r="Q16" s="16">
        <f>COUNTIFS(Dados!$J$2:$J$19995,Calc!$M16,Dados!$AE$2:$AE$19995,Calc!Q$2)</f>
        <v>7</v>
      </c>
      <c r="R16" s="18">
        <f t="shared" si="0"/>
        <v>31</v>
      </c>
      <c r="S16" s="19">
        <f t="shared" si="4"/>
        <v>0.54838709677419351</v>
      </c>
      <c r="T16" s="128">
        <f t="shared" si="5"/>
        <v>0.45161290322580644</v>
      </c>
      <c r="V16" s="133" t="s">
        <v>341</v>
      </c>
      <c r="W16" s="134">
        <f>COUNTIFS(Dados!$J$2:$J$19995,Calc!$V16,Dados!$AC$2:$AC$19995,Calc!C$2)</f>
        <v>9</v>
      </c>
      <c r="X16" s="134">
        <f>COUNTIFS(Dados!$J$2:$J$19995,Calc!$V16,Dados!$AC$2:$AC$19995,Calc!D$2)</f>
        <v>8</v>
      </c>
      <c r="Y16" s="134">
        <f>COUNTIFS(Dados!$J$2:$J$19995,Calc!$V16,Dados!$AC$2:$AC$19995,Calc!E$2)</f>
        <v>27</v>
      </c>
      <c r="Z16" s="134">
        <f>COUNTIFS(Dados!$J$2:$J$19995,Calc!$V16,Dados!$AC$2:$AC$19995,Calc!F$2)</f>
        <v>2</v>
      </c>
      <c r="AA16" s="134">
        <f>COUNTIFS(Dados!$J$2:$J$19995,Calc!$V16,Dados!$AC$2:$AC$19995,Calc!G$2)</f>
        <v>1</v>
      </c>
      <c r="AB16" s="134">
        <f>COUNTIFS(Dados!$J$2:$J$19995,Calc!$V16,Dados!$AC$2:$AC$19995,Calc!H$2)</f>
        <v>1</v>
      </c>
      <c r="AC16" s="135">
        <f t="shared" si="9"/>
        <v>48</v>
      </c>
      <c r="AD16" s="136">
        <f t="shared" si="10"/>
        <v>0.60416666666666663</v>
      </c>
      <c r="AE16" s="136">
        <f t="shared" si="11"/>
        <v>0.35416666666666669</v>
      </c>
    </row>
    <row r="17" spans="2:31">
      <c r="B17" s="42" t="s">
        <v>154</v>
      </c>
      <c r="C17" s="4">
        <f>COUNTIFS(Dados!$J$2:$J$19995,Calc!$B17,Dados!$AC$2:$AC$19995,Calc!C$2)</f>
        <v>4</v>
      </c>
      <c r="D17" s="4">
        <f>COUNTIFS(Dados!$J$2:$J$19995,Calc!$B17,Dados!$AC$2:$AC$19995,Calc!D$2)</f>
        <v>11</v>
      </c>
      <c r="E17" s="4">
        <f>COUNTIFS(Dados!$J$2:$J$19995,Calc!$B17,Dados!$AC$2:$AC$19995,Calc!E$2)</f>
        <v>33</v>
      </c>
      <c r="F17" s="4">
        <f>COUNTIFS(Dados!$J$2:$J$19995,Calc!$B17,Dados!$AC$2:$AC$19995,Calc!F$2)</f>
        <v>1</v>
      </c>
      <c r="G17" s="4">
        <f>COUNTIFS(Dados!$J$2:$J$19995,Calc!$B17,Dados!$AC$2:$AC$19995,Calc!G$2)</f>
        <v>0</v>
      </c>
      <c r="H17" s="4">
        <f>COUNTIFS(Dados!$J$2:$J$19995,Calc!$B17,Dados!$AC$2:$AC$19995,Calc!H$2)</f>
        <v>0</v>
      </c>
      <c r="I17" s="45">
        <f t="shared" si="1"/>
        <v>49</v>
      </c>
      <c r="J17" s="15">
        <f t="shared" si="2"/>
        <v>0.69387755102040816</v>
      </c>
      <c r="K17" s="15">
        <f t="shared" si="3"/>
        <v>0.30612244897959184</v>
      </c>
      <c r="M17" s="45" t="s">
        <v>154</v>
      </c>
      <c r="N17" s="16">
        <f>COUNTIFS(Dados!$J$2:$J$19995,Calc!$M17,Dados!$AE$2:$AE$19995,Calc!N$2)</f>
        <v>9</v>
      </c>
      <c r="O17" s="16">
        <f>COUNTIFS(Dados!$J$2:$J$19995,Calc!$M17,Dados!$AE$2:$AE$19995,Calc!O$2)</f>
        <v>0</v>
      </c>
      <c r="P17" s="16">
        <f>COUNTIFS(Dados!$J$2:$J$19995,Calc!$M17,Dados!$AE$2:$AE$19995,Calc!P$2)</f>
        <v>2</v>
      </c>
      <c r="Q17" s="16">
        <f>COUNTIFS(Dados!$J$2:$J$19995,Calc!$M17,Dados!$AE$2:$AE$19995,Calc!Q$2)</f>
        <v>4</v>
      </c>
      <c r="R17" s="18">
        <f t="shared" si="0"/>
        <v>15</v>
      </c>
      <c r="S17" s="19">
        <f t="shared" si="4"/>
        <v>0.4</v>
      </c>
      <c r="T17" s="128">
        <f t="shared" si="5"/>
        <v>0.6</v>
      </c>
      <c r="V17" s="133" t="s">
        <v>305</v>
      </c>
      <c r="W17" s="134">
        <f>COUNTIFS(Dados!$J$2:$J$19995,Calc!$V17,Dados!$AC$2:$AC$19995,Calc!C$2)</f>
        <v>9</v>
      </c>
      <c r="X17" s="134">
        <f>COUNTIFS(Dados!$J$2:$J$19995,Calc!$V17,Dados!$AC$2:$AC$19995,Calc!D$2)</f>
        <v>8</v>
      </c>
      <c r="Y17" s="134">
        <f>COUNTIFS(Dados!$J$2:$J$19995,Calc!$V17,Dados!$AC$2:$AC$19995,Calc!E$2)</f>
        <v>27</v>
      </c>
      <c r="Z17" s="134">
        <f>COUNTIFS(Dados!$J$2:$J$19995,Calc!$V17,Dados!$AC$2:$AC$19995,Calc!F$2)</f>
        <v>0</v>
      </c>
      <c r="AA17" s="134">
        <f>COUNTIFS(Dados!$J$2:$J$19995,Calc!$V17,Dados!$AC$2:$AC$19995,Calc!G$2)</f>
        <v>2</v>
      </c>
      <c r="AB17" s="134">
        <f>COUNTIFS(Dados!$J$2:$J$19995,Calc!$V17,Dados!$AC$2:$AC$19995,Calc!H$2)</f>
        <v>1</v>
      </c>
      <c r="AC17" s="135">
        <f t="shared" si="9"/>
        <v>47</v>
      </c>
      <c r="AD17" s="136">
        <f t="shared" si="10"/>
        <v>0.57446808510638303</v>
      </c>
      <c r="AE17" s="136">
        <f t="shared" si="11"/>
        <v>0.36170212765957449</v>
      </c>
    </row>
    <row r="18" spans="2:31">
      <c r="B18" s="42" t="s">
        <v>697</v>
      </c>
      <c r="C18" s="4">
        <f>COUNTIFS(Dados!$J$2:$J$19995,Calc!$B18,Dados!$AC$2:$AC$19995,Calc!C$2)</f>
        <v>6</v>
      </c>
      <c r="D18" s="4">
        <f>COUNTIFS(Dados!$J$2:$J$19995,Calc!$B18,Dados!$AC$2:$AC$19995,Calc!D$2)</f>
        <v>12</v>
      </c>
      <c r="E18" s="4">
        <f>COUNTIFS(Dados!$J$2:$J$19995,Calc!$B18,Dados!$AC$2:$AC$19995,Calc!E$2)</f>
        <v>16</v>
      </c>
      <c r="F18" s="4">
        <f>COUNTIFS(Dados!$J$2:$J$19995,Calc!$B18,Dados!$AC$2:$AC$19995,Calc!F$2)</f>
        <v>6</v>
      </c>
      <c r="G18" s="4">
        <f>COUNTIFS(Dados!$J$2:$J$19995,Calc!$B18,Dados!$AC$2:$AC$19995,Calc!G$2)</f>
        <v>4</v>
      </c>
      <c r="H18" s="4">
        <f>COUNTIFS(Dados!$J$2:$J$19995,Calc!$B18,Dados!$AC$2:$AC$19995,Calc!H$2)</f>
        <v>0</v>
      </c>
      <c r="I18" s="45">
        <f t="shared" si="1"/>
        <v>44</v>
      </c>
      <c r="J18" s="15">
        <f t="shared" si="2"/>
        <v>0.5</v>
      </c>
      <c r="K18" s="15">
        <f t="shared" si="3"/>
        <v>0.40909090909090912</v>
      </c>
      <c r="M18" s="45" t="s">
        <v>697</v>
      </c>
      <c r="N18" s="16">
        <f>COUNTIFS(Dados!$J$2:$J$19995,Calc!$M18,Dados!$AE$2:$AE$19995,Calc!N$2)</f>
        <v>4</v>
      </c>
      <c r="O18" s="16">
        <f>COUNTIFS(Dados!$J$2:$J$19995,Calc!$M18,Dados!$AE$2:$AE$19995,Calc!O$2)</f>
        <v>0</v>
      </c>
      <c r="P18" s="16">
        <f>COUNTIFS(Dados!$J$2:$J$19995,Calc!$M18,Dados!$AE$2:$AE$19995,Calc!P$2)</f>
        <v>2</v>
      </c>
      <c r="Q18" s="16">
        <f>COUNTIFS(Dados!$J$2:$J$19995,Calc!$M18,Dados!$AE$2:$AE$19995,Calc!Q$2)</f>
        <v>12</v>
      </c>
      <c r="R18" s="18">
        <f t="shared" si="0"/>
        <v>18</v>
      </c>
      <c r="S18" s="19">
        <f t="shared" si="4"/>
        <v>0.77777777777777779</v>
      </c>
      <c r="T18" s="128">
        <f t="shared" si="5"/>
        <v>0.22222222222222221</v>
      </c>
      <c r="V18" s="133" t="s">
        <v>97</v>
      </c>
      <c r="W18" s="134">
        <f>COUNTIFS(Dados!$J$2:$J$19995,Calc!$V18,Dados!$AC$2:$AC$19995,Calc!C$2)</f>
        <v>14</v>
      </c>
      <c r="X18" s="134">
        <f>COUNTIFS(Dados!$J$2:$J$19995,Calc!$V18,Dados!$AC$2:$AC$19995,Calc!D$2)</f>
        <v>17</v>
      </c>
      <c r="Y18" s="134">
        <f>COUNTIFS(Dados!$J$2:$J$19995,Calc!$V18,Dados!$AC$2:$AC$19995,Calc!E$2)</f>
        <v>9</v>
      </c>
      <c r="Z18" s="134">
        <f>COUNTIFS(Dados!$J$2:$J$19995,Calc!$V18,Dados!$AC$2:$AC$19995,Calc!F$2)</f>
        <v>2</v>
      </c>
      <c r="AA18" s="134">
        <f>COUNTIFS(Dados!$J$2:$J$19995,Calc!$V18,Dados!$AC$2:$AC$19995,Calc!G$2)</f>
        <v>1</v>
      </c>
      <c r="AB18" s="134">
        <f>COUNTIFS(Dados!$J$2:$J$19995,Calc!$V18,Dados!$AC$2:$AC$19995,Calc!H$2)</f>
        <v>0</v>
      </c>
      <c r="AC18" s="135">
        <f t="shared" si="9"/>
        <v>43</v>
      </c>
      <c r="AD18" s="136">
        <f t="shared" si="10"/>
        <v>0.2558139534883721</v>
      </c>
      <c r="AE18" s="136">
        <f t="shared" si="11"/>
        <v>0.72093023255813948</v>
      </c>
    </row>
    <row r="19" spans="2:31" ht="25.5">
      <c r="B19" s="42" t="s">
        <v>95</v>
      </c>
      <c r="C19" s="4">
        <f>COUNTIFS(Dados!$J$2:$J$19995,Calc!$B19,Dados!$AC$2:$AC$19995,Calc!C$2)</f>
        <v>115</v>
      </c>
      <c r="D19" s="4">
        <f>COUNTIFS(Dados!$J$2:$J$19995,Calc!$B19,Dados!$AC$2:$AC$19995,Calc!D$2)</f>
        <v>83</v>
      </c>
      <c r="E19" s="4">
        <f>COUNTIFS(Dados!$J$2:$J$19995,Calc!$B19,Dados!$AC$2:$AC$19995,Calc!E$2)</f>
        <v>63</v>
      </c>
      <c r="F19" s="4">
        <f>COUNTIFS(Dados!$J$2:$J$19995,Calc!$B19,Dados!$AC$2:$AC$19995,Calc!F$2)</f>
        <v>15</v>
      </c>
      <c r="G19" s="4">
        <f>COUNTIFS(Dados!$J$2:$J$19995,Calc!$B19,Dados!$AC$2:$AC$19995,Calc!G$2)</f>
        <v>3</v>
      </c>
      <c r="H19" s="4">
        <f>COUNTIFS(Dados!$J$2:$J$19995,Calc!$B19,Dados!$AC$2:$AC$19995,Calc!H$2)</f>
        <v>2</v>
      </c>
      <c r="I19" s="45">
        <f t="shared" si="1"/>
        <v>281</v>
      </c>
      <c r="J19" s="15">
        <f t="shared" si="2"/>
        <v>0.27758007117437722</v>
      </c>
      <c r="K19" s="15">
        <f t="shared" si="3"/>
        <v>0.70462633451957291</v>
      </c>
      <c r="M19" s="45" t="s">
        <v>95</v>
      </c>
      <c r="N19" s="16">
        <f>COUNTIFS(Dados!$J$2:$J$19995,Calc!$M19,Dados!$AE$2:$AE$19995,Calc!N$2)</f>
        <v>81</v>
      </c>
      <c r="O19" s="16">
        <f>COUNTIFS(Dados!$J$2:$J$19995,Calc!$M19,Dados!$AE$2:$AE$19995,Calc!O$2)</f>
        <v>0</v>
      </c>
      <c r="P19" s="16">
        <f>COUNTIFS(Dados!$J$2:$J$19995,Calc!$M19,Dados!$AE$2:$AE$19995,Calc!P$2)</f>
        <v>45</v>
      </c>
      <c r="Q19" s="16">
        <f>COUNTIFS(Dados!$J$2:$J$19995,Calc!$M19,Dados!$AE$2:$AE$19995,Calc!Q$2)</f>
        <v>72</v>
      </c>
      <c r="R19" s="18">
        <f t="shared" si="0"/>
        <v>198</v>
      </c>
      <c r="S19" s="19">
        <f t="shared" si="4"/>
        <v>0.59090909090909094</v>
      </c>
      <c r="T19" s="128">
        <f t="shared" si="5"/>
        <v>0.40909090909090912</v>
      </c>
      <c r="V19" s="133" t="s">
        <v>154</v>
      </c>
      <c r="W19" s="134">
        <f>COUNTIFS(Dados!$J$2:$J$19995,Calc!$V19,Dados!$AC$2:$AC$19995,Calc!C$2)</f>
        <v>4</v>
      </c>
      <c r="X19" s="134">
        <f>COUNTIFS(Dados!$J$2:$J$19995,Calc!$V19,Dados!$AC$2:$AC$19995,Calc!D$2)</f>
        <v>11</v>
      </c>
      <c r="Y19" s="134">
        <f>COUNTIFS(Dados!$J$2:$J$19995,Calc!$V19,Dados!$AC$2:$AC$19995,Calc!E$2)</f>
        <v>33</v>
      </c>
      <c r="Z19" s="134">
        <f>COUNTIFS(Dados!$J$2:$J$19995,Calc!$V19,Dados!$AC$2:$AC$19995,Calc!F$2)</f>
        <v>1</v>
      </c>
      <c r="AA19" s="134">
        <f>COUNTIFS(Dados!$J$2:$J$19995,Calc!$V19,Dados!$AC$2:$AC$19995,Calc!G$2)</f>
        <v>0</v>
      </c>
      <c r="AB19" s="134">
        <f>COUNTIFS(Dados!$J$2:$J$19995,Calc!$V19,Dados!$AC$2:$AC$19995,Calc!H$2)</f>
        <v>0</v>
      </c>
      <c r="AC19" s="135">
        <f t="shared" si="9"/>
        <v>49</v>
      </c>
      <c r="AD19" s="136">
        <f t="shared" si="10"/>
        <v>0.69387755102040816</v>
      </c>
      <c r="AE19" s="136">
        <f t="shared" si="11"/>
        <v>0.30612244897959184</v>
      </c>
    </row>
    <row r="20" spans="2:31" ht="12.75" customHeight="1">
      <c r="B20" s="13" t="s">
        <v>3095</v>
      </c>
      <c r="C20" s="4">
        <f>COUNTIFS(Dados!$J$2:$J$19995,Calc!$B20,Dados!$AC$2:$AC$19995,Calc!C$2)</f>
        <v>0</v>
      </c>
      <c r="D20" s="4">
        <f>COUNTIFS(Dados!$J$2:$J$19995,Calc!$B20,Dados!$AC$2:$AC$19995,Calc!D$2)</f>
        <v>2</v>
      </c>
      <c r="E20" s="4">
        <f>COUNTIFS(Dados!$J$2:$J$19995,Calc!$B20,Dados!$AC$2:$AC$19995,Calc!E$2)</f>
        <v>2</v>
      </c>
      <c r="F20" s="4">
        <f>COUNTIFS(Dados!$J$2:$J$19995,Calc!$B20,Dados!$AC$2:$AC$19995,Calc!F$2)</f>
        <v>0</v>
      </c>
      <c r="G20" s="4">
        <f>COUNTIFS(Dados!$J$2:$J$19995,Calc!$B20,Dados!$AC$2:$AC$19995,Calc!G$2)</f>
        <v>1</v>
      </c>
      <c r="H20" s="4">
        <f>COUNTIFS(Dados!$J$2:$J$19995,Calc!$B20,Dados!$AC$2:$AC$19995,Calc!H$2)</f>
        <v>0</v>
      </c>
      <c r="I20" s="45">
        <f t="shared" si="1"/>
        <v>5</v>
      </c>
      <c r="J20" s="15">
        <f t="shared" si="2"/>
        <v>0.4</v>
      </c>
      <c r="K20" s="15">
        <f t="shared" si="3"/>
        <v>0.4</v>
      </c>
      <c r="M20" s="13" t="s">
        <v>3095</v>
      </c>
      <c r="N20" s="16">
        <f>COUNTIFS(Dados!$J$2:$J$19995,Calc!$M20,Dados!$AE$2:$AE$19995,Calc!N$2)</f>
        <v>1</v>
      </c>
      <c r="O20" s="16">
        <f>COUNTIFS(Dados!$J$2:$J$19995,Calc!$M20,Dados!$AE$2:$AE$19995,Calc!O$2)</f>
        <v>0</v>
      </c>
      <c r="P20" s="16">
        <f>COUNTIFS(Dados!$J$2:$J$19995,Calc!$M20,Dados!$AE$2:$AE$19995,Calc!P$2)</f>
        <v>1</v>
      </c>
      <c r="Q20" s="16">
        <f>COUNTIFS(Dados!$J$2:$J$19995,Calc!$M20,Dados!$AE$2:$AE$19995,Calc!Q$2)</f>
        <v>0</v>
      </c>
      <c r="R20" s="18">
        <f t="shared" si="0"/>
        <v>2</v>
      </c>
      <c r="S20" s="19">
        <f t="shared" si="4"/>
        <v>0.5</v>
      </c>
      <c r="T20" s="128">
        <f t="shared" si="5"/>
        <v>0.5</v>
      </c>
      <c r="V20" s="133" t="s">
        <v>697</v>
      </c>
      <c r="W20" s="134">
        <f>COUNTIFS(Dados!$J$2:$J$19995,Calc!$V20,Dados!$AC$2:$AC$19995,Calc!C$2)</f>
        <v>6</v>
      </c>
      <c r="X20" s="134">
        <f>COUNTIFS(Dados!$J$2:$J$19995,Calc!$V20,Dados!$AC$2:$AC$19995,Calc!D$2)</f>
        <v>12</v>
      </c>
      <c r="Y20" s="134">
        <f>COUNTIFS(Dados!$J$2:$J$19995,Calc!$V20,Dados!$AC$2:$AC$19995,Calc!E$2)</f>
        <v>16</v>
      </c>
      <c r="Z20" s="134">
        <f>COUNTIFS(Dados!$J$2:$J$19995,Calc!$V20,Dados!$AC$2:$AC$19995,Calc!F$2)</f>
        <v>6</v>
      </c>
      <c r="AA20" s="134">
        <f>COUNTIFS(Dados!$J$2:$J$19995,Calc!$V20,Dados!$AC$2:$AC$19995,Calc!G$2)</f>
        <v>4</v>
      </c>
      <c r="AB20" s="134">
        <f>COUNTIFS(Dados!$J$2:$J$19995,Calc!$V20,Dados!$AC$2:$AC$19995,Calc!H$2)</f>
        <v>0</v>
      </c>
      <c r="AC20" s="135">
        <f t="shared" si="9"/>
        <v>44</v>
      </c>
      <c r="AD20" s="136">
        <f t="shared" si="10"/>
        <v>0.5</v>
      </c>
      <c r="AE20" s="136">
        <f t="shared" si="11"/>
        <v>0.40909090909090912</v>
      </c>
    </row>
    <row r="21" spans="2:31">
      <c r="B21" s="42" t="s">
        <v>2400</v>
      </c>
      <c r="C21" s="45">
        <f t="shared" ref="C21:H21" si="12">SUM(C3:C20)</f>
        <v>275</v>
      </c>
      <c r="D21" s="45">
        <f t="shared" si="12"/>
        <v>317</v>
      </c>
      <c r="E21" s="45">
        <f t="shared" si="12"/>
        <v>454</v>
      </c>
      <c r="F21" s="45">
        <f t="shared" si="12"/>
        <v>52</v>
      </c>
      <c r="G21" s="45">
        <f t="shared" si="12"/>
        <v>20</v>
      </c>
      <c r="H21" s="45">
        <f t="shared" si="12"/>
        <v>6</v>
      </c>
      <c r="I21" s="45">
        <f t="shared" si="1"/>
        <v>1124</v>
      </c>
      <c r="J21" s="15">
        <f>(E21+F21)/I21</f>
        <v>0.45017793594306049</v>
      </c>
      <c r="K21" s="15">
        <f>(C21+D21)/I21</f>
        <v>0.5266903914590747</v>
      </c>
      <c r="M21" s="45" t="s">
        <v>2400</v>
      </c>
      <c r="N21" s="17">
        <f>SUM(N3:N19)</f>
        <v>261</v>
      </c>
      <c r="O21" s="17">
        <f>SUM(O3:O19)</f>
        <v>1</v>
      </c>
      <c r="P21" s="17">
        <f>SUM(P3:P19)</f>
        <v>142</v>
      </c>
      <c r="Q21" s="17">
        <f>SUM(Q3:Q19)</f>
        <v>186</v>
      </c>
      <c r="R21" s="18">
        <f>SUM(N21:Q21)</f>
        <v>590</v>
      </c>
      <c r="S21" s="19">
        <f t="shared" si="4"/>
        <v>0.55593220338983051</v>
      </c>
      <c r="T21" s="128">
        <f t="shared" si="5"/>
        <v>0.44237288135593222</v>
      </c>
      <c r="V21" s="133" t="s">
        <v>95</v>
      </c>
      <c r="W21" s="134">
        <f>COUNTIFS(Dados!$J$2:$J$19995,Calc!$V21,Dados!$AC$2:$AC$19995,Calc!C$2)</f>
        <v>115</v>
      </c>
      <c r="X21" s="134">
        <f>COUNTIFS(Dados!$J$2:$J$19995,Calc!$V21,Dados!$AC$2:$AC$19995,Calc!D$2)</f>
        <v>83</v>
      </c>
      <c r="Y21" s="134">
        <f>COUNTIFS(Dados!$J$2:$J$19995,Calc!$V21,Dados!$AC$2:$AC$19995,Calc!E$2)</f>
        <v>63</v>
      </c>
      <c r="Z21" s="134">
        <f>COUNTIFS(Dados!$J$2:$J$19995,Calc!$V21,Dados!$AC$2:$AC$19995,Calc!F$2)</f>
        <v>15</v>
      </c>
      <c r="AA21" s="134">
        <f>COUNTIFS(Dados!$J$2:$J$19995,Calc!$V21,Dados!$AC$2:$AC$19995,Calc!G$2)</f>
        <v>3</v>
      </c>
      <c r="AB21" s="134">
        <f>COUNTIFS(Dados!$J$2:$J$19995,Calc!$V21,Dados!$AC$2:$AC$19995,Calc!H$2)</f>
        <v>2</v>
      </c>
      <c r="AC21" s="135">
        <f t="shared" si="9"/>
        <v>281</v>
      </c>
      <c r="AD21" s="136">
        <f t="shared" si="10"/>
        <v>0.27758007117437722</v>
      </c>
      <c r="AE21" s="136">
        <f t="shared" si="11"/>
        <v>0.70462633451957291</v>
      </c>
    </row>
    <row r="22" spans="2:31">
      <c r="V22" s="137" t="s">
        <v>3095</v>
      </c>
      <c r="W22" s="134">
        <f>COUNTIFS(Dados!$J$2:$J$19995,Calc!$V22,Dados!$AC$2:$AC$19995,Calc!C$2)</f>
        <v>0</v>
      </c>
      <c r="X22" s="134">
        <f>COUNTIFS(Dados!$J$2:$J$19995,Calc!$V22,Dados!$AC$2:$AC$19995,Calc!D$2)</f>
        <v>2</v>
      </c>
      <c r="Y22" s="134">
        <f>COUNTIFS(Dados!$J$2:$J$19995,Calc!$V22,Dados!$AC$2:$AC$19995,Calc!E$2)</f>
        <v>2</v>
      </c>
      <c r="Z22" s="134">
        <f>COUNTIFS(Dados!$J$2:$J$19995,Calc!$V22,Dados!$AC$2:$AC$19995,Calc!F$2)</f>
        <v>0</v>
      </c>
      <c r="AA22" s="134">
        <f>COUNTIFS(Dados!$J$2:$J$19995,Calc!$V22,Dados!$AC$2:$AC$19995,Calc!G$2)</f>
        <v>1</v>
      </c>
      <c r="AB22" s="134">
        <f>COUNTIFS(Dados!$J$2:$J$19995,Calc!$V22,Dados!$AC$2:$AC$19995,Calc!H$2)</f>
        <v>0</v>
      </c>
      <c r="AC22" s="135">
        <f t="shared" si="9"/>
        <v>5</v>
      </c>
      <c r="AD22" s="136">
        <f t="shared" si="10"/>
        <v>0.4</v>
      </c>
      <c r="AE22" s="136">
        <f t="shared" si="11"/>
        <v>0.4</v>
      </c>
    </row>
    <row r="23" spans="2:31" ht="38.25">
      <c r="B23" s="205" t="s">
        <v>3075</v>
      </c>
      <c r="C23" s="205" t="s">
        <v>148</v>
      </c>
      <c r="D23" s="205" t="s">
        <v>74</v>
      </c>
      <c r="E23" s="205" t="s">
        <v>135</v>
      </c>
      <c r="F23" s="205" t="s">
        <v>127</v>
      </c>
      <c r="G23" s="205" t="s">
        <v>156</v>
      </c>
      <c r="H23" s="205" t="s">
        <v>102</v>
      </c>
      <c r="I23" s="205" t="s">
        <v>2400</v>
      </c>
      <c r="J23" s="205" t="s">
        <v>2406</v>
      </c>
      <c r="V23" s="133" t="s">
        <v>2400</v>
      </c>
      <c r="W23" s="135">
        <f t="shared" ref="W23:AB23" si="13">SUM(W3:W22)</f>
        <v>278</v>
      </c>
      <c r="X23" s="135">
        <f t="shared" si="13"/>
        <v>332</v>
      </c>
      <c r="Y23" s="135">
        <f t="shared" si="13"/>
        <v>473</v>
      </c>
      <c r="Z23" s="135">
        <f t="shared" si="13"/>
        <v>54</v>
      </c>
      <c r="AA23" s="135">
        <f t="shared" si="13"/>
        <v>21</v>
      </c>
      <c r="AB23" s="135">
        <f t="shared" si="13"/>
        <v>6</v>
      </c>
      <c r="AC23" s="135">
        <f t="shared" si="9"/>
        <v>1164</v>
      </c>
      <c r="AD23" s="136">
        <f t="shared" si="10"/>
        <v>0.45274914089347079</v>
      </c>
      <c r="AE23" s="136">
        <f t="shared" si="11"/>
        <v>0.52405498281786944</v>
      </c>
    </row>
    <row r="24" spans="2:31">
      <c r="B24" s="42" t="s">
        <v>3076</v>
      </c>
      <c r="C24" s="4">
        <f>COUNTIFS(Dados!$I$3:$I$19995,"&lt;2008",Dados!$AC$3:$AC$19995,Calc!C$23)</f>
        <v>142</v>
      </c>
      <c r="D24" s="4">
        <f>COUNTIFS(Dados!$I$3:$I$19995,"&lt;2008",Dados!$AC$3:$AC$19995,Calc!D$23)</f>
        <v>65</v>
      </c>
      <c r="E24" s="4">
        <f>COUNTIFS(Dados!$I$3:$I$19995,"&lt;2008",Dados!$AC$3:$AC$19995,Calc!E$23)</f>
        <v>11</v>
      </c>
      <c r="F24" s="4">
        <f>COUNTIFS(Dados!$I$3:$I$19995,"&lt;2008",Dados!$AC$3:$AC$19995,Calc!F$23)</f>
        <v>3</v>
      </c>
      <c r="G24" s="4">
        <f>COUNTIFS(Dados!$I$3:$I$19995,"&lt;2008",Dados!$AC$3:$AC$19995,Calc!G$23)</f>
        <v>1</v>
      </c>
      <c r="H24" s="4">
        <f>COUNTIFS(Dados!$I$3:$I$19995,"&lt;2008",Dados!$AC$3:$AC$19995,Calc!H$23)</f>
        <v>1</v>
      </c>
      <c r="I24" s="33">
        <f>SUM(C24:H24)</f>
        <v>223</v>
      </c>
      <c r="J24" s="15">
        <f>(E24+F24)/I24</f>
        <v>6.2780269058295965E-2</v>
      </c>
    </row>
    <row r="25" spans="2:31">
      <c r="B25" s="42">
        <v>2008</v>
      </c>
      <c r="C25" s="4">
        <f>COUNTIFS(Dados!$I$3:$I$19995,Calc!$B25,Dados!$AC$3:$AC$19995,Calc!C$23)</f>
        <v>9</v>
      </c>
      <c r="D25" s="4">
        <f>COUNTIFS(Dados!$I$3:$I$19995,Calc!$B25,Dados!$AC$3:$AC$19995,Calc!D$23)</f>
        <v>9</v>
      </c>
      <c r="E25" s="4">
        <f>COUNTIFS(Dados!$I$3:$I$19995,Calc!$B25,Dados!$AC$3:$AC$19995,Calc!E$23)</f>
        <v>4</v>
      </c>
      <c r="F25" s="4">
        <f>COUNTIFS(Dados!$I$3:$I$19995,Calc!$B25,Dados!$AC$3:$AC$19995,Calc!F$23)</f>
        <v>0</v>
      </c>
      <c r="G25" s="4">
        <f>COUNTIFS(Dados!$I$3:$I$19995,Calc!$B25,Dados!$AC$3:$AC$19995,Calc!G$23)</f>
        <v>1</v>
      </c>
      <c r="H25" s="4">
        <f>COUNTIFS(Dados!$I$3:$I$19995,Calc!$B25,Dados!$AC$3:$AC$19995,Calc!H$23)</f>
        <v>0</v>
      </c>
      <c r="I25" s="33">
        <f>SUM(C25:H25)</f>
        <v>23</v>
      </c>
      <c r="J25" s="15">
        <f t="shared" ref="J25:J34" si="14">(E25+F25)/I25</f>
        <v>0.17391304347826086</v>
      </c>
    </row>
    <row r="26" spans="2:31">
      <c r="B26" s="42">
        <v>2009</v>
      </c>
      <c r="C26" s="4">
        <f>COUNTIFS(Dados!$I$3:$I$19995,Calc!$B26,Dados!$AC$3:$AC$19995,Calc!C$23)</f>
        <v>6</v>
      </c>
      <c r="D26" s="4">
        <f>COUNTIFS(Dados!$I$3:$I$19995,Calc!$B26,Dados!$AC$3:$AC$19995,Calc!D$23)</f>
        <v>19</v>
      </c>
      <c r="E26" s="4">
        <f>COUNTIFS(Dados!$I$3:$I$19995,Calc!$B26,Dados!$AC$3:$AC$19995,Calc!E$23)</f>
        <v>14</v>
      </c>
      <c r="F26" s="4">
        <f>COUNTIFS(Dados!$I$3:$I$19995,Calc!$B26,Dados!$AC$3:$AC$19995,Calc!F$23)</f>
        <v>3</v>
      </c>
      <c r="G26" s="4">
        <f>COUNTIFS(Dados!$I$3:$I$19995,Calc!$B26,Dados!$AC$3:$AC$19995,Calc!G$23)</f>
        <v>0</v>
      </c>
      <c r="H26" s="4">
        <f>COUNTIFS(Dados!$I$3:$I$19995,Calc!$B26,Dados!$AC$3:$AC$19995,Calc!H$23)</f>
        <v>0</v>
      </c>
      <c r="I26" s="33">
        <f t="shared" ref="I26:I32" si="15">SUM(C26:H26)</f>
        <v>42</v>
      </c>
      <c r="J26" s="15">
        <f t="shared" si="14"/>
        <v>0.40476190476190477</v>
      </c>
    </row>
    <row r="27" spans="2:31">
      <c r="B27" s="42">
        <v>2010</v>
      </c>
      <c r="C27" s="4">
        <f>COUNTIFS(Dados!$I$3:$I$19995,Calc!$B27,Dados!$AC$3:$AC$19995,Calc!C$23)</f>
        <v>10</v>
      </c>
      <c r="D27" s="4">
        <f>COUNTIFS(Dados!$I$3:$I$19995,Calc!$B27,Dados!$AC$3:$AC$19995,Calc!D$23)</f>
        <v>15</v>
      </c>
      <c r="E27" s="4">
        <f>COUNTIFS(Dados!$I$3:$I$19995,Calc!$B27,Dados!$AC$3:$AC$19995,Calc!E$23)</f>
        <v>13</v>
      </c>
      <c r="F27" s="4">
        <f>COUNTIFS(Dados!$I$3:$I$19995,Calc!$B27,Dados!$AC$3:$AC$19995,Calc!F$23)</f>
        <v>1</v>
      </c>
      <c r="G27" s="4">
        <f>COUNTIFS(Dados!$I$3:$I$19995,Calc!$B27,Dados!$AC$3:$AC$19995,Calc!G$23)</f>
        <v>0</v>
      </c>
      <c r="H27" s="4">
        <f>COUNTIFS(Dados!$I$3:$I$19995,Calc!$B27,Dados!$AC$3:$AC$19995,Calc!H$23)</f>
        <v>0</v>
      </c>
      <c r="I27" s="33">
        <f t="shared" si="15"/>
        <v>39</v>
      </c>
      <c r="J27" s="15">
        <f>(E27+F27)/I27</f>
        <v>0.35897435897435898</v>
      </c>
    </row>
    <row r="28" spans="2:31">
      <c r="B28" s="42">
        <v>2011</v>
      </c>
      <c r="C28" s="4">
        <f>COUNTIFS(Dados!$I$3:$I$19995,Calc!$B28,Dados!$AC$3:$AC$19995,Calc!C$23)</f>
        <v>10</v>
      </c>
      <c r="D28" s="4">
        <f>COUNTIFS(Dados!$I$3:$I$19995,Calc!$B28,Dados!$AC$3:$AC$19995,Calc!D$23)</f>
        <v>23</v>
      </c>
      <c r="E28" s="4">
        <f>COUNTIFS(Dados!$I$3:$I$19995,Calc!$B28,Dados!$AC$3:$AC$19995,Calc!E$23)</f>
        <v>10</v>
      </c>
      <c r="F28" s="4">
        <f>COUNTIFS(Dados!$I$3:$I$19995,Calc!$B28,Dados!$AC$3:$AC$19995,Calc!F$23)</f>
        <v>2</v>
      </c>
      <c r="G28" s="4">
        <f>COUNTIFS(Dados!$I$3:$I$19995,Calc!$B28,Dados!$AC$3:$AC$19995,Calc!G$23)</f>
        <v>1</v>
      </c>
      <c r="H28" s="4">
        <f>COUNTIFS(Dados!$I$3:$I$19995,Calc!$B28,Dados!$AC$3:$AC$19995,Calc!H$23)</f>
        <v>0</v>
      </c>
      <c r="I28" s="33">
        <f t="shared" si="15"/>
        <v>46</v>
      </c>
      <c r="J28" s="15">
        <f t="shared" si="14"/>
        <v>0.2608695652173913</v>
      </c>
    </row>
    <row r="29" spans="2:31">
      <c r="B29" s="42">
        <v>2012</v>
      </c>
      <c r="C29" s="4">
        <f>COUNTIFS(Dados!$I$3:$I$19995,Calc!$B29,Dados!$AC$3:$AC$19995,Calc!C$23)</f>
        <v>12</v>
      </c>
      <c r="D29" s="4">
        <f>COUNTIFS(Dados!$I$3:$I$19995,Calc!$B29,Dados!$AC$3:$AC$19995,Calc!D$23)</f>
        <v>45</v>
      </c>
      <c r="E29" s="4">
        <f>COUNTIFS(Dados!$I$3:$I$19995,Calc!$B29,Dados!$AC$3:$AC$19995,Calc!E$23)</f>
        <v>58</v>
      </c>
      <c r="F29" s="4">
        <f>COUNTIFS(Dados!$I$3:$I$19995,Calc!$B29,Dados!$AC$3:$AC$19995,Calc!F$23)</f>
        <v>3</v>
      </c>
      <c r="G29" s="4">
        <f>COUNTIFS(Dados!$I$3:$I$19995,Calc!$B29,Dados!$AC$3:$AC$19995,Calc!G$23)</f>
        <v>1</v>
      </c>
      <c r="H29" s="4">
        <f>COUNTIFS(Dados!$I$3:$I$19995,Calc!$B29,Dados!$AC$3:$AC$19995,Calc!H$23)</f>
        <v>0</v>
      </c>
      <c r="I29" s="33">
        <f t="shared" si="15"/>
        <v>119</v>
      </c>
      <c r="J29" s="15">
        <f t="shared" si="14"/>
        <v>0.51260504201680668</v>
      </c>
    </row>
    <row r="30" spans="2:31">
      <c r="B30" s="42">
        <v>2013</v>
      </c>
      <c r="C30" s="4">
        <f>COUNTIFS(Dados!$I$3:$I$19995,Calc!$B30,Dados!$AC$3:$AC$19995,Calc!C$23)</f>
        <v>24</v>
      </c>
      <c r="D30" s="4">
        <f>COUNTIFS(Dados!$I$3:$I$19995,Calc!$B30,Dados!$AC$3:$AC$19995,Calc!D$23)</f>
        <v>53</v>
      </c>
      <c r="E30" s="4">
        <f>COUNTIFS(Dados!$I$3:$I$19995,Calc!$B30,Dados!$AC$3:$AC$19995,Calc!E$23)</f>
        <v>82</v>
      </c>
      <c r="F30" s="4">
        <f>COUNTIFS(Dados!$I$3:$I$19995,Calc!$B30,Dados!$AC$3:$AC$19995,Calc!F$23)</f>
        <v>11</v>
      </c>
      <c r="G30" s="4">
        <f>COUNTIFS(Dados!$I$3:$I$19995,Calc!$B30,Dados!$AC$3:$AC$19995,Calc!G$23)</f>
        <v>4</v>
      </c>
      <c r="H30" s="4">
        <f>COUNTIFS(Dados!$I$3:$I$19995,Calc!$B30,Dados!$AC$3:$AC$19995,Calc!H$23)</f>
        <v>3</v>
      </c>
      <c r="I30" s="33">
        <f t="shared" si="15"/>
        <v>177</v>
      </c>
      <c r="J30" s="15">
        <f t="shared" si="14"/>
        <v>0.52542372881355937</v>
      </c>
    </row>
    <row r="31" spans="2:31">
      <c r="B31" s="42">
        <v>2014</v>
      </c>
      <c r="C31" s="4">
        <f>COUNTIFS(Dados!$I$3:$I$19995,Calc!$B31,Dados!$AC$3:$AC$19995,Calc!C$23)</f>
        <v>33</v>
      </c>
      <c r="D31" s="4">
        <f>COUNTIFS(Dados!$I$3:$I$19995,Calc!$B31,Dados!$AC$3:$AC$19995,Calc!D$23)</f>
        <v>51</v>
      </c>
      <c r="E31" s="4">
        <f>COUNTIFS(Dados!$I$3:$I$19995,Calc!$B31,Dados!$AC$3:$AC$19995,Calc!E$23)</f>
        <v>130</v>
      </c>
      <c r="F31" s="4">
        <f>COUNTIFS(Dados!$I$3:$I$19995,Calc!$B31,Dados!$AC$3:$AC$19995,Calc!F$23)</f>
        <v>9</v>
      </c>
      <c r="G31" s="4">
        <f>COUNTIFS(Dados!$I$3:$I$19995,Calc!$B31,Dados!$AC$3:$AC$19995,Calc!G$23)</f>
        <v>5</v>
      </c>
      <c r="H31" s="4">
        <f>COUNTIFS(Dados!$I$3:$I$19995,Calc!$B31,Dados!$AC$3:$AC$19995,Calc!H$23)</f>
        <v>1</v>
      </c>
      <c r="I31" s="33">
        <f t="shared" si="15"/>
        <v>229</v>
      </c>
      <c r="J31" s="15">
        <f t="shared" si="14"/>
        <v>0.60698689956331875</v>
      </c>
    </row>
    <row r="32" spans="2:31">
      <c r="B32" s="42">
        <v>2015</v>
      </c>
      <c r="C32" s="4">
        <f>COUNTIFS(Dados!$I$3:$I$19995,Calc!$B32,Dados!$AC$3:$AC$19995,Calc!C$23)</f>
        <v>27</v>
      </c>
      <c r="D32" s="4">
        <f>COUNTIFS(Dados!$I$3:$I$19995,Calc!$B32,Dados!$AC$3:$AC$19995,Calc!D$23)</f>
        <v>31</v>
      </c>
      <c r="E32" s="4">
        <f>COUNTIFS(Dados!$I$3:$I$19995,Calc!$B32,Dados!$AC$3:$AC$19995,Calc!E$23)</f>
        <v>101</v>
      </c>
      <c r="F32" s="4">
        <f>COUNTIFS(Dados!$I$3:$I$19995,Calc!$B32,Dados!$AC$3:$AC$19995,Calc!F$23)</f>
        <v>15</v>
      </c>
      <c r="G32" s="4">
        <f>COUNTIFS(Dados!$I$3:$I$19995,Calc!$B32,Dados!$AC$3:$AC$19995,Calc!G$23)</f>
        <v>6</v>
      </c>
      <c r="H32" s="4">
        <f>COUNTIFS(Dados!$I$3:$I$19995,Calc!$B32,Dados!$AC$3:$AC$19995,Calc!H$23)</f>
        <v>1</v>
      </c>
      <c r="I32" s="33">
        <f t="shared" si="15"/>
        <v>181</v>
      </c>
      <c r="J32" s="15">
        <f t="shared" si="14"/>
        <v>0.64088397790055252</v>
      </c>
    </row>
    <row r="33" spans="2:25">
      <c r="B33" s="130">
        <v>2016</v>
      </c>
      <c r="C33" s="4">
        <f>COUNTIFS(Dados!$I$3:$I$19995,Calc!$B33,Dados!$AC$3:$AC$19995,Calc!C$23)</f>
        <v>2</v>
      </c>
      <c r="D33" s="4">
        <f>COUNTIFS(Dados!$I$3:$I$19995,Calc!$B33,Dados!$AC$3:$AC$19995,Calc!D$23)</f>
        <v>4</v>
      </c>
      <c r="E33" s="4">
        <f>COUNTIFS(Dados!$I$3:$I$19995,Calc!$B33,Dados!$AC$3:$AC$19995,Calc!E$23)</f>
        <v>28</v>
      </c>
      <c r="F33" s="4">
        <f>COUNTIFS(Dados!$I$3:$I$19995,Calc!$B33,Dados!$AC$3:$AC$19995,Calc!F$23)</f>
        <v>5</v>
      </c>
      <c r="G33" s="4">
        <f>COUNTIFS(Dados!$I$3:$I$19995,Calc!$B33,Dados!$AC$3:$AC$19995,Calc!G$23)</f>
        <v>1</v>
      </c>
      <c r="H33" s="4">
        <f>COUNTIFS(Dados!$I$3:$I$19995,Calc!$B33,Dados!$AC$3:$AC$19995,Calc!H$23)</f>
        <v>0</v>
      </c>
      <c r="I33" s="33">
        <f>SUM(C33:H33)</f>
        <v>40</v>
      </c>
      <c r="J33" s="15">
        <f t="shared" si="14"/>
        <v>0.82499999999999996</v>
      </c>
    </row>
    <row r="34" spans="2:25">
      <c r="B34" s="42" t="s">
        <v>2400</v>
      </c>
      <c r="C34" s="5">
        <f>SUM(C24:C33)</f>
        <v>275</v>
      </c>
      <c r="D34" s="5">
        <f t="shared" ref="D34:I34" si="16">SUM(D24:D33)</f>
        <v>315</v>
      </c>
      <c r="E34" s="5">
        <f t="shared" si="16"/>
        <v>451</v>
      </c>
      <c r="F34" s="5">
        <f t="shared" si="16"/>
        <v>52</v>
      </c>
      <c r="G34" s="5">
        <f t="shared" si="16"/>
        <v>20</v>
      </c>
      <c r="H34" s="5">
        <f t="shared" si="16"/>
        <v>6</v>
      </c>
      <c r="I34" s="5">
        <f t="shared" si="16"/>
        <v>1119</v>
      </c>
      <c r="J34" s="15">
        <f t="shared" si="14"/>
        <v>0.44950848972296692</v>
      </c>
    </row>
    <row r="36" spans="2:25" ht="42" customHeight="1">
      <c r="B36" s="303" t="s">
        <v>2408</v>
      </c>
      <c r="C36" s="304"/>
      <c r="D36" s="304"/>
      <c r="E36" s="304"/>
      <c r="F36" s="304"/>
      <c r="G36" s="304"/>
      <c r="H36" s="304"/>
      <c r="I36" s="304"/>
      <c r="J36" s="304"/>
      <c r="K36" s="305"/>
      <c r="L36" s="25"/>
      <c r="M36" s="289" t="s">
        <v>3682</v>
      </c>
      <c r="N36" s="290"/>
      <c r="O36" s="290"/>
      <c r="P36" s="290"/>
      <c r="Q36" s="290"/>
      <c r="R36" s="291"/>
      <c r="S36" s="40"/>
      <c r="T36" s="289" t="s">
        <v>3682</v>
      </c>
      <c r="U36" s="290"/>
      <c r="V36" s="290"/>
      <c r="W36" s="290"/>
      <c r="X36" s="291"/>
      <c r="Y36" s="40"/>
    </row>
    <row r="37" spans="2:25" s="3" customFormat="1" ht="27" customHeight="1">
      <c r="B37" s="205" t="s">
        <v>2402</v>
      </c>
      <c r="C37" s="206" t="s">
        <v>54</v>
      </c>
      <c r="D37" s="206" t="s">
        <v>55</v>
      </c>
      <c r="E37" s="206" t="s">
        <v>56</v>
      </c>
      <c r="F37" s="206" t="s">
        <v>57</v>
      </c>
      <c r="G37" s="206" t="s">
        <v>58</v>
      </c>
      <c r="H37" s="206" t="s">
        <v>59</v>
      </c>
      <c r="I37" s="206" t="s">
        <v>60</v>
      </c>
      <c r="J37" s="206" t="s">
        <v>61</v>
      </c>
      <c r="K37" s="207" t="s">
        <v>2407</v>
      </c>
      <c r="L37" s="189"/>
      <c r="M37" s="43" t="s">
        <v>2402</v>
      </c>
      <c r="N37" s="57" t="s">
        <v>42</v>
      </c>
      <c r="O37" s="298" t="s">
        <v>43</v>
      </c>
      <c r="P37" s="299"/>
      <c r="Q37" s="299"/>
      <c r="R37" s="300"/>
      <c r="S37" s="41"/>
      <c r="T37" s="43" t="s">
        <v>2402</v>
      </c>
      <c r="U37" s="292" t="s">
        <v>42</v>
      </c>
      <c r="V37" s="293"/>
      <c r="W37" s="293"/>
      <c r="X37" s="294"/>
      <c r="Y37" s="190"/>
    </row>
    <row r="38" spans="2:25" ht="51">
      <c r="B38" s="42" t="s">
        <v>226</v>
      </c>
      <c r="C38" s="21">
        <f>(COUNTIFS(Dados!$J$2:$J$19995,Calc!$B38,Dados!BE$2:BE$19995,"Ótima")*5+COUNTIFS(Dados!$J$2:$J$19995,Calc!$B38,Dados!BE$2:BE$19995,"Boa")*3.75+COUNTIFS(Dados!$J$2:$J$19995,Calc!$B38,Dados!BE$2:BE$19995,"Regular")*2.5+COUNTIFS(Dados!$J$2:$J$19995,Calc!$B38,Dados!BE$2:BE$19995,"Ruim")*1.25+COUNTIFS(Dados!$J$2:$J$19995,Calc!$B38,Dados!BE$2:BE$19995,"Péssima")*0)/COUNTIFS(Dados!$J$2:$J$19995,Calc!$B38,Dados!BE$2:BE$19995,"&lt;&gt;Sem resposta",Dados!BE$2:BE$19995,"&lt;&gt;""")</f>
        <v>4.46875</v>
      </c>
      <c r="D38" s="21">
        <f>(COUNTIFS(Dados!$J$2:$J$19995,Calc!$B38,Dados!BF$2:BF$19995,"Ótima")*5+COUNTIFS(Dados!$J$2:$J$19995,Calc!$B38,Dados!BF$2:BF$19995,"Boa")*3.75+COUNTIFS(Dados!$J$2:$J$19995,Calc!$B38,Dados!BF$2:BF$19995,"Regular")*2.5+COUNTIFS(Dados!$J$2:$J$19995,Calc!$B38,Dados!BF$2:BF$19995,"Ruim")*1.25+COUNTIFS(Dados!$J$2:$J$19995,Calc!$B38,Dados!BF$2:BF$19995,"Péssima")*0)/COUNTIFS(Dados!$J$2:$J$19995,Calc!$B38,Dados!BF$2:BF$19995,"&lt;&gt;Sem resposta",Dados!BF$2:BF$19995,"&lt;&gt;""")</f>
        <v>3.8125</v>
      </c>
      <c r="E38" s="21">
        <f>(COUNTIFS(Dados!$J$2:$J$19995,Calc!$B38,Dados!BG$2:BG$19995,"Ótima")*5+COUNTIFS(Dados!$J$2:$J$19995,Calc!$B38,Dados!BG$2:BG$19995,"Boa")*3.75+COUNTIFS(Dados!$J$2:$J$19995,Calc!$B38,Dados!BG$2:BG$19995,"Regular")*2.5+COUNTIFS(Dados!$J$2:$J$19995,Calc!$B38,Dados!BG$2:BG$19995,"Ruim")*1.25+COUNTIFS(Dados!$J$2:$J$19995,Calc!$B38,Dados!BG$2:BG$19995,"Péssima")*0)/COUNTIFS(Dados!$J$2:$J$19995,Calc!$B38,Dados!BG$2:BG$19995,"&lt;&gt;Sem resposta",Dados!BG$2:BG$19995,"&lt;&gt;""")</f>
        <v>4.15625</v>
      </c>
      <c r="F38" s="21">
        <f>(COUNTIFS(Dados!$J$2:$J$19995,Calc!$B38,Dados!BH$2:BH$19995,"Ótima")*5+COUNTIFS(Dados!$J$2:$J$19995,Calc!$B38,Dados!BH$2:BH$19995,"Boa")*3.75+COUNTIFS(Dados!$J$2:$J$19995,Calc!$B38,Dados!BH$2:BH$19995,"Regular")*2.5+COUNTIFS(Dados!$J$2:$J$19995,Calc!$B38,Dados!BH$2:BH$19995,"Ruim")*1.25+COUNTIFS(Dados!$J$2:$J$19995,Calc!$B38,Dados!BH$2:BH$19995,"Péssima")*0)/COUNTIFS(Dados!$J$2:$J$19995,Calc!$B38,Dados!BH$2:BH$19995,"&lt;&gt;Sem resposta",Dados!BH$2:BH$19995,"&lt;&gt;""")</f>
        <v>4.1875</v>
      </c>
      <c r="G38" s="21">
        <f>(COUNTIFS(Dados!$J$2:$J$19995,Calc!$B38,Dados!BI$2:BI$19995,"Ótima")*5+COUNTIFS(Dados!$J$2:$J$19995,Calc!$B38,Dados!BI$2:BI$19995,"Boa")*3.75+COUNTIFS(Dados!$J$2:$J$19995,Calc!$B38,Dados!BI$2:BI$19995,"Regular")*2.5+COUNTIFS(Dados!$J$2:$J$19995,Calc!$B38,Dados!BI$2:BI$19995,"Ruim")*1.25+COUNTIFS(Dados!$J$2:$J$19995,Calc!$B38,Dados!BI$2:BI$19995,"Péssima")*0)/COUNTIFS(Dados!$J$2:$J$19995,Calc!$B38,Dados!BI$2:BI$19995,"&lt;&gt;Sem resposta",Dados!BI$2:BI$19995,"&lt;&gt;""")</f>
        <v>3.75</v>
      </c>
      <c r="H38" s="21">
        <f>(COUNTIFS(Dados!$J$2:$J$19995,Calc!$B38,Dados!BJ$2:BJ$19995,"Ótima")*5+COUNTIFS(Dados!$J$2:$J$19995,Calc!$B38,Dados!BJ$2:BJ$19995,"Boa")*3.75+COUNTIFS(Dados!$J$2:$J$19995,Calc!$B38,Dados!BJ$2:BJ$19995,"Regular")*2.5+COUNTIFS(Dados!$J$2:$J$19995,Calc!$B38,Dados!BJ$2:BJ$19995,"Ruim")*1.25+COUNTIFS(Dados!$J$2:$J$19995,Calc!$B38,Dados!BJ$2:BJ$19995,"Péssima")*0)/COUNTIFS(Dados!$J$2:$J$19995,Calc!$B38,Dados!BJ$2:BJ$19995,"&lt;&gt;Sem resposta",Dados!BJ$2:BJ$19995,"&lt;&gt;""")</f>
        <v>4.53125</v>
      </c>
      <c r="I38" s="21">
        <f>(COUNTIFS(Dados!$J$2:$J$19995,Calc!$B38,Dados!BK$2:BK$19995,"Superou as expectativas")*5+COUNTIFS(Dados!$J$2:$J$19995,Calc!$B38,Dados!BK$2:BK$19995,"Atendeu as expectativas")*2.5+COUNTIFS(Dados!$J$2:$J$19995,Calc!$B38,Dados!BK$2:BK$19995,"Não atendeu as expectativas")*0)/COUNTIFS(Dados!$J$2:$J$19995,Calc!$B38,Dados!BK$2:BK$19995,"&lt;&gt;Sem resposta",Dados!BK$2:BK$19995,"&lt;&gt;""")</f>
        <v>3.3974358974358974</v>
      </c>
      <c r="J38" s="21">
        <f>(COUNTIFS(Dados!$J$2:$J$19995,Calc!$B38,Dados!BL$2:BL$19995,"Superou as expectativas")*5+COUNTIFS(Dados!$J$2:$J$19995,Calc!$B38,Dados!BL$2:BL$19995,"Atendeu as expectativas")*2.5+COUNTIFS(Dados!$J$2:$J$19995,Calc!$B38,Dados!BL$2:BL$19995,"Não atendeu as expectativas")*0)/COUNTIFS(Dados!$J$2:$J$19995,Calc!$B38,Dados!BL$2:BL$19995,"&lt;&gt;Sem resposta",Dados!BL$2:BL$19995,"&lt;&gt;""")</f>
        <v>3.625</v>
      </c>
      <c r="K38" s="22">
        <f>AVERAGE(C38:J38)</f>
        <v>3.9910857371794872</v>
      </c>
      <c r="L38" s="26"/>
      <c r="M38" s="38"/>
      <c r="N38" s="44" t="s">
        <v>78</v>
      </c>
      <c r="O38" s="39" t="s">
        <v>228</v>
      </c>
      <c r="P38" s="39" t="s">
        <v>207</v>
      </c>
      <c r="Q38" s="39" t="s">
        <v>237</v>
      </c>
      <c r="R38" s="44" t="s">
        <v>102</v>
      </c>
      <c r="S38" s="47"/>
      <c r="T38" s="4"/>
      <c r="U38" s="44" t="s">
        <v>78</v>
      </c>
      <c r="V38" s="44" t="s">
        <v>87</v>
      </c>
      <c r="W38" s="42" t="s">
        <v>2400</v>
      </c>
      <c r="X38" s="44" t="s">
        <v>3686</v>
      </c>
      <c r="Y38" s="55"/>
    </row>
    <row r="39" spans="2:25">
      <c r="B39" s="42" t="s">
        <v>802</v>
      </c>
      <c r="C39" s="21">
        <f>(COUNTIFS(Dados!$J$2:$J$19995,Calc!$B39,Dados!BE$2:BE$19995,"Ótima")*5+COUNTIFS(Dados!$J$2:$J$19995,Calc!$B39,Dados!BE$2:BE$19995,"Boa")*3.75+COUNTIFS(Dados!$J$2:$J$19995,Calc!$B39,Dados!BE$2:BE$19995,"Regular")*2.5+COUNTIFS(Dados!$J$2:$J$19995,Calc!$B39,Dados!BE$2:BE$19995,"Ruim")*1.25+COUNTIFS(Dados!$J$2:$J$19995,Calc!$B39,Dados!BE$2:BE$19995,"Péssima")*0)/COUNTIFS(Dados!$J$2:$J$19995,Calc!$B39,Dados!BE$2:BE$19995,"&lt;&gt;Sem resposta",Dados!BE$2:BE$19995,"&lt;&gt;""")</f>
        <v>4.5535714285714288</v>
      </c>
      <c r="D39" s="21">
        <f>(COUNTIFS(Dados!$J$2:$J$19995,Calc!$B39,Dados!BF$2:BF$19995,"Ótima")*5+COUNTIFS(Dados!$J$2:$J$19995,Calc!$B39,Dados!BF$2:BF$19995,"Boa")*3.75+COUNTIFS(Dados!$J$2:$J$19995,Calc!$B39,Dados!BF$2:BF$19995,"Regular")*2.5+COUNTIFS(Dados!$J$2:$J$19995,Calc!$B39,Dados!BF$2:BF$19995,"Ruim")*1.25+COUNTIFS(Dados!$J$2:$J$19995,Calc!$B39,Dados!BF$2:BF$19995,"Péssima")*0)/COUNTIFS(Dados!$J$2:$J$19995,Calc!$B39,Dados!BF$2:BF$19995,"&lt;&gt;Sem resposta",Dados!BF$2:BF$19995,"&lt;&gt;""")</f>
        <v>4.2857142857142856</v>
      </c>
      <c r="E39" s="21">
        <f>(COUNTIFS(Dados!$J$2:$J$19995,Calc!$B39,Dados!BG$2:BG$19995,"Ótima")*5+COUNTIFS(Dados!$J$2:$J$19995,Calc!$B39,Dados!BG$2:BG$19995,"Boa")*3.75+COUNTIFS(Dados!$J$2:$J$19995,Calc!$B39,Dados!BG$2:BG$19995,"Regular")*2.5+COUNTIFS(Dados!$J$2:$J$19995,Calc!$B39,Dados!BG$2:BG$19995,"Ruim")*1.25+COUNTIFS(Dados!$J$2:$J$19995,Calc!$B39,Dados!BG$2:BG$19995,"Péssima")*0)/COUNTIFS(Dados!$J$2:$J$19995,Calc!$B39,Dados!BG$2:BG$19995,"&lt;&gt;Sem resposta",Dados!BG$2:BG$19995,"&lt;&gt;""")</f>
        <v>3.9423076923076925</v>
      </c>
      <c r="F39" s="21">
        <f>(COUNTIFS(Dados!$J$2:$J$19995,Calc!$B39,Dados!BH$2:BH$19995,"Ótima")*5+COUNTIFS(Dados!$J$2:$J$19995,Calc!$B39,Dados!BH$2:BH$19995,"Boa")*3.75+COUNTIFS(Dados!$J$2:$J$19995,Calc!$B39,Dados!BH$2:BH$19995,"Regular")*2.5+COUNTIFS(Dados!$J$2:$J$19995,Calc!$B39,Dados!BH$2:BH$19995,"Ruim")*1.25+COUNTIFS(Dados!$J$2:$J$19995,Calc!$B39,Dados!BH$2:BH$19995,"Péssima")*0)/COUNTIFS(Dados!$J$2:$J$19995,Calc!$B39,Dados!BH$2:BH$19995,"&lt;&gt;Sem resposta",Dados!BH$2:BH$19995,"&lt;&gt;""")</f>
        <v>4.1964285714285712</v>
      </c>
      <c r="G39" s="21">
        <f>(COUNTIFS(Dados!$J$2:$J$19995,Calc!$B39,Dados!BI$2:BI$19995,"Ótima")*5+COUNTIFS(Dados!$J$2:$J$19995,Calc!$B39,Dados!BI$2:BI$19995,"Boa")*3.75+COUNTIFS(Dados!$J$2:$J$19995,Calc!$B39,Dados!BI$2:BI$19995,"Regular")*2.5+COUNTIFS(Dados!$J$2:$J$19995,Calc!$B39,Dados!BI$2:BI$19995,"Ruim")*1.25+COUNTIFS(Dados!$J$2:$J$19995,Calc!$B39,Dados!BI$2:BI$19995,"Péssima")*0)/COUNTIFS(Dados!$J$2:$J$19995,Calc!$B39,Dados!BI$2:BI$19995,"&lt;&gt;Sem resposta",Dados!BI$2:BI$19995,"&lt;&gt;""")</f>
        <v>3.3928571428571428</v>
      </c>
      <c r="H39" s="21">
        <f>(COUNTIFS(Dados!$J$2:$J$19995,Calc!$B39,Dados!BJ$2:BJ$19995,"Ótima")*5+COUNTIFS(Dados!$J$2:$J$19995,Calc!$B39,Dados!BJ$2:BJ$19995,"Boa")*3.75+COUNTIFS(Dados!$J$2:$J$19995,Calc!$B39,Dados!BJ$2:BJ$19995,"Regular")*2.5+COUNTIFS(Dados!$J$2:$J$19995,Calc!$B39,Dados!BJ$2:BJ$19995,"Ruim")*1.25+COUNTIFS(Dados!$J$2:$J$19995,Calc!$B39,Dados!BJ$2:BJ$19995,"Péssima")*0)/COUNTIFS(Dados!$J$2:$J$19995,Calc!$B39,Dados!BJ$2:BJ$19995,"&lt;&gt;Sem resposta",Dados!BJ$2:BJ$19995,"&lt;&gt;""")</f>
        <v>4.5535714285714288</v>
      </c>
      <c r="I39" s="21">
        <f>(COUNTIFS(Dados!$J$2:$J$19995,Calc!$B39,Dados!BK$2:BK$19995,"Superou as expectativas")*5+COUNTIFS(Dados!$J$2:$J$19995,Calc!$B39,Dados!BK$2:BK$19995,"Atendeu as expectativas")*2.5+COUNTIFS(Dados!$J$2:$J$19995,Calc!$B39,Dados!BK$2:BK$19995,"Não atendeu as expectativas")*0)/COUNTIFS(Dados!$J$2:$J$19995,Calc!$B39,Dados!BK$2:BK$19995,"&lt;&gt;Sem resposta",Dados!BK$2:BK$19995,"&lt;&gt;""")</f>
        <v>3.2692307692307692</v>
      </c>
      <c r="J39" s="21">
        <f>(COUNTIFS(Dados!$J$2:$J$19995,Calc!$B39,Dados!BL$2:BL$19995,"Superou as expectativas")*5+COUNTIFS(Dados!$J$2:$J$19995,Calc!$B39,Dados!BL$2:BL$19995,"Atendeu as expectativas")*2.5+COUNTIFS(Dados!$J$2:$J$19995,Calc!$B39,Dados!BL$2:BL$19995,"Não atendeu as expectativas")*0)/COUNTIFS(Dados!$J$2:$J$19995,Calc!$B39,Dados!BL$2:BL$19995,"&lt;&gt;Sem resposta",Dados!BL$2:BL$19995,"&lt;&gt;""")</f>
        <v>4.0384615384615383</v>
      </c>
      <c r="K39" s="22">
        <f t="shared" ref="K39:K55" si="17">AVERAGE(C39:J39)</f>
        <v>4.0290178571428568</v>
      </c>
      <c r="L39" s="26"/>
      <c r="M39" s="5" t="s">
        <v>226</v>
      </c>
      <c r="N39" s="38">
        <f>COUNTIFS(Dados!$J$2:$J$19995,Calc!$M39,Dados!$AS$2:$AS$19995,"SIM")</f>
        <v>2</v>
      </c>
      <c r="O39" s="38">
        <f>COUNTIFS(Dados!$J$2:$J$19995,Calc!$M39,Dados!$AT$2:$AT$19995,Calc!O$38)</f>
        <v>1</v>
      </c>
      <c r="P39" s="38">
        <f>COUNTIFS(Dados!$J$2:$J$19995,Calc!$M39,Dados!$AT$2:$AT$19995,Calc!P$38)</f>
        <v>0</v>
      </c>
      <c r="Q39" s="38">
        <f>COUNTIFS(Dados!$J$2:$J$19995,Calc!$M39,Dados!$AT$2:$AT$19995,Calc!Q$38)</f>
        <v>1</v>
      </c>
      <c r="R39" s="38">
        <f>COUNTIFS(Dados!$J$2:$J$19995,Calc!$M39,Dados!$AT$2:$AT$19995,Calc!R$38)</f>
        <v>0</v>
      </c>
      <c r="S39" s="46"/>
      <c r="T39" s="45" t="s">
        <v>226</v>
      </c>
      <c r="U39" s="4">
        <f>COUNTIFS(Dados!$J$2:$J$19995,Calc!$M39,Dados!$AS$2:$AS$19995,"SIM")</f>
        <v>2</v>
      </c>
      <c r="V39" s="4">
        <f>COUNTIFS(Dados!$J$2:$J$19995,Calc!$M39,Dados!$AS$2:$AS$19995,$V$38)</f>
        <v>38</v>
      </c>
      <c r="W39" s="4">
        <f>SUM(U39+V39)</f>
        <v>40</v>
      </c>
      <c r="X39" s="49">
        <f>U39/W39</f>
        <v>0.05</v>
      </c>
      <c r="Y39" s="56"/>
    </row>
    <row r="40" spans="2:25">
      <c r="B40" s="42" t="s">
        <v>72</v>
      </c>
      <c r="C40" s="21">
        <f>(COUNTIFS(Dados!$J$2:$J$19995,Calc!$B40,Dados!BE$2:BE$19995,"Ótima")*5+COUNTIFS(Dados!$J$2:$J$19995,Calc!$B40,Dados!BE$2:BE$19995,"Boa")*3.75+COUNTIFS(Dados!$J$2:$J$19995,Calc!$B40,Dados!BE$2:BE$19995,"Regular")*2.5+COUNTIFS(Dados!$J$2:$J$19995,Calc!$B40,Dados!BE$2:BE$19995,"Ruim")*1.25+COUNTIFS(Dados!$J$2:$J$19995,Calc!$B40,Dados!BE$2:BE$19995,"Péssima")*0)/COUNTIFS(Dados!$J$2:$J$19995,Calc!$B40,Dados!BE$2:BE$19995,"&lt;&gt;Sem resposta",Dados!BE$2:BE$19995,"&lt;&gt;""")</f>
        <v>4.4038461538461542</v>
      </c>
      <c r="D40" s="21">
        <f>(COUNTIFS(Dados!$J$2:$J$19995,Calc!$B40,Dados!BF$2:BF$19995,"Ótima")*5+COUNTIFS(Dados!$J$2:$J$19995,Calc!$B40,Dados!BF$2:BF$19995,"Boa")*3.75+COUNTIFS(Dados!$J$2:$J$19995,Calc!$B40,Dados!BF$2:BF$19995,"Regular")*2.5+COUNTIFS(Dados!$J$2:$J$19995,Calc!$B40,Dados!BF$2:BF$19995,"Ruim")*1.25+COUNTIFS(Dados!$J$2:$J$19995,Calc!$B40,Dados!BF$2:BF$19995,"Péssima")*0)/COUNTIFS(Dados!$J$2:$J$19995,Calc!$B40,Dados!BF$2:BF$19995,"&lt;&gt;Sem resposta",Dados!BF$2:BF$19995,"&lt;&gt;""")</f>
        <v>4.0769230769230766</v>
      </c>
      <c r="E40" s="21">
        <f>(COUNTIFS(Dados!$J$2:$J$19995,Calc!$B40,Dados!BG$2:BG$19995,"Ótima")*5+COUNTIFS(Dados!$J$2:$J$19995,Calc!$B40,Dados!BG$2:BG$19995,"Boa")*3.75+COUNTIFS(Dados!$J$2:$J$19995,Calc!$B40,Dados!BG$2:BG$19995,"Regular")*2.5+COUNTIFS(Dados!$J$2:$J$19995,Calc!$B40,Dados!BG$2:BG$19995,"Ruim")*1.25+COUNTIFS(Dados!$J$2:$J$19995,Calc!$B40,Dados!BG$2:BG$19995,"Péssima")*0)/COUNTIFS(Dados!$J$2:$J$19995,Calc!$B40,Dados!BG$2:BG$19995,"&lt;&gt;Sem resposta",Dados!BG$2:BG$19995,"&lt;&gt;""")</f>
        <v>3.30078125</v>
      </c>
      <c r="F40" s="21">
        <f>(COUNTIFS(Dados!$J$2:$J$19995,Calc!$B40,Dados!BH$2:BH$19995,"Ótima")*5+COUNTIFS(Dados!$J$2:$J$19995,Calc!$B40,Dados!BH$2:BH$19995,"Boa")*3.75+COUNTIFS(Dados!$J$2:$J$19995,Calc!$B40,Dados!BH$2:BH$19995,"Regular")*2.5+COUNTIFS(Dados!$J$2:$J$19995,Calc!$B40,Dados!BH$2:BH$19995,"Ruim")*1.25+COUNTIFS(Dados!$J$2:$J$19995,Calc!$B40,Dados!BH$2:BH$19995,"Péssima")*0)/COUNTIFS(Dados!$J$2:$J$19995,Calc!$B40,Dados!BH$2:BH$19995,"&lt;&gt;Sem resposta",Dados!BH$2:BH$19995,"&lt;&gt;""")</f>
        <v>3.6328125</v>
      </c>
      <c r="G40" s="21">
        <f>(COUNTIFS(Dados!$J$2:$J$19995,Calc!$B40,Dados!BI$2:BI$19995,"Ótima")*5+COUNTIFS(Dados!$J$2:$J$19995,Calc!$B40,Dados!BI$2:BI$19995,"Boa")*3.75+COUNTIFS(Dados!$J$2:$J$19995,Calc!$B40,Dados!BI$2:BI$19995,"Regular")*2.5+COUNTIFS(Dados!$J$2:$J$19995,Calc!$B40,Dados!BI$2:BI$19995,"Ruim")*1.25+COUNTIFS(Dados!$J$2:$J$19995,Calc!$B40,Dados!BI$2:BI$19995,"Péssima")*0)/COUNTIFS(Dados!$J$2:$J$19995,Calc!$B40,Dados!BI$2:BI$19995,"&lt;&gt;Sem resposta",Dados!BI$2:BI$19995,"&lt;&gt;""")</f>
        <v>2.109375</v>
      </c>
      <c r="H40" s="21">
        <f>(COUNTIFS(Dados!$J$2:$J$19995,Calc!$B40,Dados!BJ$2:BJ$19995,"Ótima")*5+COUNTIFS(Dados!$J$2:$J$19995,Calc!$B40,Dados!BJ$2:BJ$19995,"Boa")*3.75+COUNTIFS(Dados!$J$2:$J$19995,Calc!$B40,Dados!BJ$2:BJ$19995,"Regular")*2.5+COUNTIFS(Dados!$J$2:$J$19995,Calc!$B40,Dados!BJ$2:BJ$19995,"Ruim")*1.25+COUNTIFS(Dados!$J$2:$J$19995,Calc!$B40,Dados!BJ$2:BJ$19995,"Péssima")*0)/COUNTIFS(Dados!$J$2:$J$19995,Calc!$B40,Dados!BJ$2:BJ$19995,"&lt;&gt;Sem resposta",Dados!BJ$2:BJ$19995,"&lt;&gt;""")</f>
        <v>4.3461538461538458</v>
      </c>
      <c r="I40" s="21">
        <f>(COUNTIFS(Dados!$J$2:$J$19995,Calc!$B40,Dados!BK$2:BK$19995,"Superou as expectativas")*5+COUNTIFS(Dados!$J$2:$J$19995,Calc!$B40,Dados!BK$2:BK$19995,"Atendeu as expectativas")*2.5+COUNTIFS(Dados!$J$2:$J$19995,Calc!$B40,Dados!BK$2:BK$19995,"Não atendeu as expectativas")*0)/COUNTIFS(Dados!$J$2:$J$19995,Calc!$B40,Dados!BK$2:BK$19995,"&lt;&gt;Sem resposta",Dados!BK$2:BK$19995,"&lt;&gt;""")</f>
        <v>2.096774193548387</v>
      </c>
      <c r="J40" s="21">
        <f>(COUNTIFS(Dados!$J$2:$J$19995,Calc!$B40,Dados!BL$2:BL$19995,"Superou as expectativas")*5+COUNTIFS(Dados!$J$2:$J$19995,Calc!$B40,Dados!BL$2:BL$19995,"Atendeu as expectativas")*2.5+COUNTIFS(Dados!$J$2:$J$19995,Calc!$B40,Dados!BL$2:BL$19995,"Não atendeu as expectativas")*0)/COUNTIFS(Dados!$J$2:$J$19995,Calc!$B40,Dados!BL$2:BL$19995,"&lt;&gt;Sem resposta",Dados!BL$2:BL$19995,"&lt;&gt;""")</f>
        <v>3.7692307692307692</v>
      </c>
      <c r="K40" s="22">
        <f t="shared" si="17"/>
        <v>3.4669870987127793</v>
      </c>
      <c r="L40" s="26"/>
      <c r="M40" s="5" t="s">
        <v>802</v>
      </c>
      <c r="N40" s="38">
        <f>COUNTIFS(Dados!$J$2:$J$19995,Calc!$M40,Dados!$AS$2:$AS$19995,"SIM")</f>
        <v>0</v>
      </c>
      <c r="O40" s="38">
        <f>COUNTIFS(Dados!$J$2:$J$19995,Calc!$M40,Dados!$AT$2:$AT$19995,Calc!O$38)</f>
        <v>0</v>
      </c>
      <c r="P40" s="38">
        <f>COUNTIFS(Dados!$J$2:$J$19995,Calc!$M40,Dados!$AT$2:$AT$19995,Calc!P$38)</f>
        <v>0</v>
      </c>
      <c r="Q40" s="38">
        <f>COUNTIFS(Dados!$J$2:$J$19995,Calc!$M40,Dados!$AT$2:$AT$19995,Calc!Q$38)</f>
        <v>0</v>
      </c>
      <c r="R40" s="38">
        <f>COUNTIFS(Dados!$J$2:$J$19995,Calc!$M40,Dados!$AT$2:$AT$19995,Calc!R$38)</f>
        <v>0</v>
      </c>
      <c r="S40" s="46"/>
      <c r="T40" s="45" t="s">
        <v>802</v>
      </c>
      <c r="U40" s="4">
        <f>COUNTIFS(Dados!$J$2:$J$19995,Calc!$M40,Dados!$AS$2:$AS$19995,"SIM")</f>
        <v>0</v>
      </c>
      <c r="V40" s="4">
        <f>COUNTIFS(Dados!$J$2:$J$19995,Calc!$M40,Dados!$AS$2:$AS$19995,$V$38)</f>
        <v>14</v>
      </c>
      <c r="W40" s="4">
        <f t="shared" ref="W40:W56" si="18">SUM(U40+V40)</f>
        <v>14</v>
      </c>
      <c r="X40" s="49">
        <f t="shared" ref="X40:X56" si="19">U40/W40</f>
        <v>0</v>
      </c>
      <c r="Y40" s="56"/>
    </row>
    <row r="41" spans="2:25">
      <c r="B41" s="42" t="s">
        <v>161</v>
      </c>
      <c r="C41" s="21">
        <f>(COUNTIFS(Dados!$J$2:$J$19995,Calc!$B41,Dados!BE$2:BE$19995,"Ótima")*5+COUNTIFS(Dados!$J$2:$J$19995,Calc!$B41,Dados!BE$2:BE$19995,"Boa")*3.75+COUNTIFS(Dados!$J$2:$J$19995,Calc!$B41,Dados!BE$2:BE$19995,"Regular")*2.5+COUNTIFS(Dados!$J$2:$J$19995,Calc!$B41,Dados!BE$2:BE$19995,"Ruim")*1.25+COUNTIFS(Dados!$J$2:$J$19995,Calc!$B41,Dados!BE$2:BE$19995,"Péssima")*0)/COUNTIFS(Dados!$J$2:$J$19995,Calc!$B41,Dados!BE$2:BE$19995,"&lt;&gt;Sem resposta",Dados!BE$2:BE$19995,"&lt;&gt;""")</f>
        <v>4.697802197802198</v>
      </c>
      <c r="D41" s="21">
        <f>(COUNTIFS(Dados!$J$2:$J$19995,Calc!$B41,Dados!BF$2:BF$19995,"Ótima")*5+COUNTIFS(Dados!$J$2:$J$19995,Calc!$B41,Dados!BF$2:BF$19995,"Boa")*3.75+COUNTIFS(Dados!$J$2:$J$19995,Calc!$B41,Dados!BF$2:BF$19995,"Regular")*2.5+COUNTIFS(Dados!$J$2:$J$19995,Calc!$B41,Dados!BF$2:BF$19995,"Ruim")*1.25+COUNTIFS(Dados!$J$2:$J$19995,Calc!$B41,Dados!BF$2:BF$19995,"Péssima")*0)/COUNTIFS(Dados!$J$2:$J$19995,Calc!$B41,Dados!BF$2:BF$19995,"&lt;&gt;Sem resposta",Dados!BF$2:BF$19995,"&lt;&gt;""")</f>
        <v>4.3406593406593403</v>
      </c>
      <c r="E41" s="21">
        <f>(COUNTIFS(Dados!$J$2:$J$19995,Calc!$B41,Dados!BG$2:BG$19995,"Ótima")*5+COUNTIFS(Dados!$J$2:$J$19995,Calc!$B41,Dados!BG$2:BG$19995,"Boa")*3.75+COUNTIFS(Dados!$J$2:$J$19995,Calc!$B41,Dados!BG$2:BG$19995,"Regular")*2.5+COUNTIFS(Dados!$J$2:$J$19995,Calc!$B41,Dados!BG$2:BG$19995,"Ruim")*1.25+COUNTIFS(Dados!$J$2:$J$19995,Calc!$B41,Dados!BG$2:BG$19995,"Péssima")*0)/COUNTIFS(Dados!$J$2:$J$19995,Calc!$B41,Dados!BG$2:BG$19995,"&lt;&gt;Sem resposta",Dados!BG$2:BG$19995,"&lt;&gt;""")</f>
        <v>4.052197802197802</v>
      </c>
      <c r="F41" s="21">
        <f>(COUNTIFS(Dados!$J$2:$J$19995,Calc!$B41,Dados!BH$2:BH$19995,"Ótima")*5+COUNTIFS(Dados!$J$2:$J$19995,Calc!$B41,Dados!BH$2:BH$19995,"Boa")*3.75+COUNTIFS(Dados!$J$2:$J$19995,Calc!$B41,Dados!BH$2:BH$19995,"Regular")*2.5+COUNTIFS(Dados!$J$2:$J$19995,Calc!$B41,Dados!BH$2:BH$19995,"Ruim")*1.25+COUNTIFS(Dados!$J$2:$J$19995,Calc!$B41,Dados!BH$2:BH$19995,"Péssima")*0)/COUNTIFS(Dados!$J$2:$J$19995,Calc!$B41,Dados!BH$2:BH$19995,"&lt;&gt;Sem resposta",Dados!BH$2:BH$19995,"&lt;&gt;""")</f>
        <v>4.0384615384615383</v>
      </c>
      <c r="G41" s="21">
        <f>(COUNTIFS(Dados!$J$2:$J$19995,Calc!$B41,Dados!BI$2:BI$19995,"Ótima")*5+COUNTIFS(Dados!$J$2:$J$19995,Calc!$B41,Dados!BI$2:BI$19995,"Boa")*3.75+COUNTIFS(Dados!$J$2:$J$19995,Calc!$B41,Dados!BI$2:BI$19995,"Regular")*2.5+COUNTIFS(Dados!$J$2:$J$19995,Calc!$B41,Dados!BI$2:BI$19995,"Ruim")*1.25+COUNTIFS(Dados!$J$2:$J$19995,Calc!$B41,Dados!BI$2:BI$19995,"Péssima")*0)/COUNTIFS(Dados!$J$2:$J$19995,Calc!$B41,Dados!BI$2:BI$19995,"&lt;&gt;Sem resposta",Dados!BI$2:BI$19995,"&lt;&gt;""")</f>
        <v>3.4890109890109891</v>
      </c>
      <c r="H41" s="21">
        <f>(COUNTIFS(Dados!$J$2:$J$19995,Calc!$B41,Dados!BJ$2:BJ$19995,"Ótima")*5+COUNTIFS(Dados!$J$2:$J$19995,Calc!$B41,Dados!BJ$2:BJ$19995,"Boa")*3.75+COUNTIFS(Dados!$J$2:$J$19995,Calc!$B41,Dados!BJ$2:BJ$19995,"Regular")*2.5+COUNTIFS(Dados!$J$2:$J$19995,Calc!$B41,Dados!BJ$2:BJ$19995,"Ruim")*1.25+COUNTIFS(Dados!$J$2:$J$19995,Calc!$B41,Dados!BJ$2:BJ$19995,"Péssima")*0)/COUNTIFS(Dados!$J$2:$J$19995,Calc!$B41,Dados!BJ$2:BJ$19995,"&lt;&gt;Sem resposta",Dados!BJ$2:BJ$19995,"&lt;&gt;""")</f>
        <v>4.3818681318681323</v>
      </c>
      <c r="I41" s="21">
        <f>(COUNTIFS(Dados!$J$2:$J$19995,Calc!$B41,Dados!BK$2:BK$19995,"Superou as expectativas")*5+COUNTIFS(Dados!$J$2:$J$19995,Calc!$B41,Dados!BK$2:BK$19995,"Atendeu as expectativas")*2.5+COUNTIFS(Dados!$J$2:$J$19995,Calc!$B41,Dados!BK$2:BK$19995,"Não atendeu as expectativas")*0)/COUNTIFS(Dados!$J$2:$J$19995,Calc!$B41,Dados!BK$2:BK$19995,"&lt;&gt;Sem resposta",Dados!BK$2:BK$19995,"&lt;&gt;""")</f>
        <v>3.2222222222222223</v>
      </c>
      <c r="J41" s="21">
        <f>(COUNTIFS(Dados!$J$2:$J$19995,Calc!$B41,Dados!BL$2:BL$19995,"Superou as expectativas")*5+COUNTIFS(Dados!$J$2:$J$19995,Calc!$B41,Dados!BL$2:BL$19995,"Atendeu as expectativas")*2.5+COUNTIFS(Dados!$J$2:$J$19995,Calc!$B41,Dados!BL$2:BL$19995,"Não atendeu as expectativas")*0)/COUNTIFS(Dados!$J$2:$J$19995,Calc!$B41,Dados!BL$2:BL$19995,"&lt;&gt;Sem resposta",Dados!BL$2:BL$19995,"&lt;&gt;""")</f>
        <v>4.0659340659340657</v>
      </c>
      <c r="K41" s="22">
        <f t="shared" si="17"/>
        <v>4.0360195360195359</v>
      </c>
      <c r="L41" s="26"/>
      <c r="M41" s="5" t="s">
        <v>72</v>
      </c>
      <c r="N41" s="38">
        <f>COUNTIFS(Dados!$J$2:$J$19995,Calc!$M41,Dados!$AS$2:$AS$19995,"SIM")</f>
        <v>5</v>
      </c>
      <c r="O41" s="38">
        <f>COUNTIFS(Dados!$J$2:$J$19995,Calc!$M41,Dados!$AT$2:$AT$19995,Calc!O$38)</f>
        <v>1</v>
      </c>
      <c r="P41" s="38">
        <f>COUNTIFS(Dados!$J$2:$J$19995,Calc!$M41,Dados!$AT$2:$AT$19995,Calc!P$38)</f>
        <v>3</v>
      </c>
      <c r="Q41" s="38">
        <f>COUNTIFS(Dados!$J$2:$J$19995,Calc!$M41,Dados!$AT$2:$AT$19995,Calc!Q$38)</f>
        <v>1</v>
      </c>
      <c r="R41" s="38">
        <f>COUNTIFS(Dados!$J$2:$J$19995,Calc!$M41,Dados!$AT$2:$AT$19995,Calc!R$38)</f>
        <v>0</v>
      </c>
      <c r="S41" s="46"/>
      <c r="T41" s="45" t="s">
        <v>72</v>
      </c>
      <c r="U41" s="4">
        <f>COUNTIFS(Dados!$J$2:$J$19995,Calc!$M41,Dados!$AS$2:$AS$19995,"SIM")</f>
        <v>5</v>
      </c>
      <c r="V41" s="4">
        <f>COUNTIFS(Dados!$J$2:$J$19995,Calc!$M41,Dados!$AS$2:$AS$19995,$V$38)</f>
        <v>61</v>
      </c>
      <c r="W41" s="4">
        <f t="shared" si="18"/>
        <v>66</v>
      </c>
      <c r="X41" s="49">
        <f t="shared" si="19"/>
        <v>7.575757575757576E-2</v>
      </c>
      <c r="Y41" s="56"/>
    </row>
    <row r="42" spans="2:25">
      <c r="B42" s="42" t="s">
        <v>709</v>
      </c>
      <c r="C42" s="21">
        <f>(COUNTIFS(Dados!$J$2:$J$19995,Calc!$B42,Dados!BE$2:BE$19995,"Ótima")*5+COUNTIFS(Dados!$J$2:$J$19995,Calc!$B42,Dados!BE$2:BE$19995,"Boa")*3.75+COUNTIFS(Dados!$J$2:$J$19995,Calc!$B42,Dados!BE$2:BE$19995,"Regular")*2.5+COUNTIFS(Dados!$J$2:$J$19995,Calc!$B42,Dados!BE$2:BE$19995,"Ruim")*1.25+COUNTIFS(Dados!$J$2:$J$19995,Calc!$B42,Dados!BE$2:BE$19995,"Péssima")*0)/COUNTIFS(Dados!$J$2:$J$19995,Calc!$B42,Dados!BE$2:BE$19995,"&lt;&gt;Sem resposta",Dados!BE$2:BE$19995,"&lt;&gt;""")</f>
        <v>4.5</v>
      </c>
      <c r="D42" s="21">
        <f>(COUNTIFS(Dados!$J$2:$J$19995,Calc!$B42,Dados!BF$2:BF$19995,"Ótima")*5+COUNTIFS(Dados!$J$2:$J$19995,Calc!$B42,Dados!BF$2:BF$19995,"Boa")*3.75+COUNTIFS(Dados!$J$2:$J$19995,Calc!$B42,Dados!BF$2:BF$19995,"Regular")*2.5+COUNTIFS(Dados!$J$2:$J$19995,Calc!$B42,Dados!BF$2:BF$19995,"Ruim")*1.25+COUNTIFS(Dados!$J$2:$J$19995,Calc!$B42,Dados!BF$2:BF$19995,"Péssima")*0)/COUNTIFS(Dados!$J$2:$J$19995,Calc!$B42,Dados!BF$2:BF$19995,"&lt;&gt;Sem resposta",Dados!BF$2:BF$19995,"&lt;&gt;""")</f>
        <v>4.3287037037037033</v>
      </c>
      <c r="E42" s="21">
        <f>(COUNTIFS(Dados!$J$2:$J$19995,Calc!$B42,Dados!BG$2:BG$19995,"Ótima")*5+COUNTIFS(Dados!$J$2:$J$19995,Calc!$B42,Dados!BG$2:BG$19995,"Boa")*3.75+COUNTIFS(Dados!$J$2:$J$19995,Calc!$B42,Dados!BG$2:BG$19995,"Regular")*2.5+COUNTIFS(Dados!$J$2:$J$19995,Calc!$B42,Dados!BG$2:BG$19995,"Ruim")*1.25+COUNTIFS(Dados!$J$2:$J$19995,Calc!$B42,Dados!BG$2:BG$19995,"Péssima")*0)/COUNTIFS(Dados!$J$2:$J$19995,Calc!$B42,Dados!BG$2:BG$19995,"&lt;&gt;Sem resposta",Dados!BG$2:BG$19995,"&lt;&gt;""")</f>
        <v>4.0909090909090908</v>
      </c>
      <c r="F42" s="21">
        <f>(COUNTIFS(Dados!$J$2:$J$19995,Calc!$B42,Dados!BH$2:BH$19995,"Ótima")*5+COUNTIFS(Dados!$J$2:$J$19995,Calc!$B42,Dados!BH$2:BH$19995,"Boa")*3.75+COUNTIFS(Dados!$J$2:$J$19995,Calc!$B42,Dados!BH$2:BH$19995,"Regular")*2.5+COUNTIFS(Dados!$J$2:$J$19995,Calc!$B42,Dados!BH$2:BH$19995,"Ruim")*1.25+COUNTIFS(Dados!$J$2:$J$19995,Calc!$B42,Dados!BH$2:BH$19995,"Péssima")*0)/COUNTIFS(Dados!$J$2:$J$19995,Calc!$B42,Dados!BH$2:BH$19995,"&lt;&gt;Sem resposta",Dados!BH$2:BH$19995,"&lt;&gt;""")</f>
        <v>3.8863636363636362</v>
      </c>
      <c r="G42" s="21">
        <f>(COUNTIFS(Dados!$J$2:$J$19995,Calc!$B42,Dados!BI$2:BI$19995,"Ótima")*5+COUNTIFS(Dados!$J$2:$J$19995,Calc!$B42,Dados!BI$2:BI$19995,"Boa")*3.75+COUNTIFS(Dados!$J$2:$J$19995,Calc!$B42,Dados!BI$2:BI$19995,"Regular")*2.5+COUNTIFS(Dados!$J$2:$J$19995,Calc!$B42,Dados!BI$2:BI$19995,"Ruim")*1.25+COUNTIFS(Dados!$J$2:$J$19995,Calc!$B42,Dados!BI$2:BI$19995,"Péssima")*0)/COUNTIFS(Dados!$J$2:$J$19995,Calc!$B42,Dados!BI$2:BI$19995,"&lt;&gt;Sem resposta",Dados!BI$2:BI$19995,"&lt;&gt;""")</f>
        <v>3.8181818181818183</v>
      </c>
      <c r="H42" s="21">
        <f>(COUNTIFS(Dados!$J$2:$J$19995,Calc!$B42,Dados!BJ$2:BJ$19995,"Ótima")*5+COUNTIFS(Dados!$J$2:$J$19995,Calc!$B42,Dados!BJ$2:BJ$19995,"Boa")*3.75+COUNTIFS(Dados!$J$2:$J$19995,Calc!$B42,Dados!BJ$2:BJ$19995,"Regular")*2.5+COUNTIFS(Dados!$J$2:$J$19995,Calc!$B42,Dados!BJ$2:BJ$19995,"Ruim")*1.25+COUNTIFS(Dados!$J$2:$J$19995,Calc!$B42,Dados!BJ$2:BJ$19995,"Péssima")*0)/COUNTIFS(Dados!$J$2:$J$19995,Calc!$B42,Dados!BJ$2:BJ$19995,"&lt;&gt;Sem resposta",Dados!BJ$2:BJ$19995,"&lt;&gt;""")</f>
        <v>4.2272727272727275</v>
      </c>
      <c r="I42" s="21">
        <f>(COUNTIFS(Dados!$J$2:$J$19995,Calc!$B42,Dados!BK$2:BK$19995,"Superou as expectativas")*5+COUNTIFS(Dados!$J$2:$J$19995,Calc!$B42,Dados!BK$2:BK$19995,"Atendeu as expectativas")*2.5+COUNTIFS(Dados!$J$2:$J$19995,Calc!$B42,Dados!BK$2:BK$19995,"Não atendeu as expectativas")*0)/COUNTIFS(Dados!$J$2:$J$19995,Calc!$B42,Dados!BK$2:BK$19995,"&lt;&gt;Sem resposta",Dados!BK$2:BK$19995,"&lt;&gt;""")</f>
        <v>3.2211538461538463</v>
      </c>
      <c r="J42" s="21">
        <f>(COUNTIFS(Dados!$J$2:$J$19995,Calc!$B42,Dados!BL$2:BL$19995,"Superou as expectativas")*5+COUNTIFS(Dados!$J$2:$J$19995,Calc!$B42,Dados!BL$2:BL$19995,"Atendeu as expectativas")*2.5+COUNTIFS(Dados!$J$2:$J$19995,Calc!$B42,Dados!BL$2:BL$19995,"Não atendeu as expectativas")*0)/COUNTIFS(Dados!$J$2:$J$19995,Calc!$B42,Dados!BL$2:BL$19995,"&lt;&gt;Sem resposta",Dados!BL$2:BL$19995,"&lt;&gt;""")</f>
        <v>3.8425925925925926</v>
      </c>
      <c r="K42" s="22">
        <f t="shared" si="17"/>
        <v>3.9893971768971768</v>
      </c>
      <c r="L42" s="26"/>
      <c r="M42" s="5" t="s">
        <v>161</v>
      </c>
      <c r="N42" s="38">
        <f>COUNTIFS(Dados!$J$2:$J$19995,Calc!$M42,Dados!$AS$2:$AS$19995,"SIM")</f>
        <v>4</v>
      </c>
      <c r="O42" s="38">
        <f>COUNTIFS(Dados!$J$2:$J$19995,Calc!$M42,Dados!$AT$2:$AT$19995,Calc!O$38)</f>
        <v>2</v>
      </c>
      <c r="P42" s="38">
        <f>COUNTIFS(Dados!$J$2:$J$19995,Calc!$M42,Dados!$AT$2:$AT$19995,Calc!P$38)</f>
        <v>0</v>
      </c>
      <c r="Q42" s="38">
        <f>COUNTIFS(Dados!$J$2:$J$19995,Calc!$M42,Dados!$AT$2:$AT$19995,Calc!Q$38)</f>
        <v>2</v>
      </c>
      <c r="R42" s="38">
        <f>COUNTIFS(Dados!$J$2:$J$19995,Calc!$M42,Dados!$AT$2:$AT$19995,Calc!R$38)</f>
        <v>0</v>
      </c>
      <c r="S42" s="46"/>
      <c r="T42" s="45" t="s">
        <v>161</v>
      </c>
      <c r="U42" s="4">
        <f>COUNTIFS(Dados!$J$2:$J$19995,Calc!$M42,Dados!$AS$2:$AS$19995,"SIM")</f>
        <v>4</v>
      </c>
      <c r="V42" s="4">
        <f>COUNTIFS(Dados!$J$2:$J$19995,Calc!$M42,Dados!$AS$2:$AS$19995,$V$38)</f>
        <v>87</v>
      </c>
      <c r="W42" s="4">
        <f t="shared" si="18"/>
        <v>91</v>
      </c>
      <c r="X42" s="49">
        <f t="shared" si="19"/>
        <v>4.3956043956043959E-2</v>
      </c>
      <c r="Y42" s="56"/>
    </row>
    <row r="43" spans="2:25">
      <c r="B43" s="42" t="s">
        <v>126</v>
      </c>
      <c r="C43" s="21">
        <f>(COUNTIFS(Dados!$J$2:$J$19995,Calc!$B43,Dados!BE$2:BE$19995,"Ótima")*5+COUNTIFS(Dados!$J$2:$J$19995,Calc!$B43,Dados!BE$2:BE$19995,"Boa")*3.75+COUNTIFS(Dados!$J$2:$J$19995,Calc!$B43,Dados!BE$2:BE$19995,"Regular")*2.5+COUNTIFS(Dados!$J$2:$J$19995,Calc!$B43,Dados!BE$2:BE$19995,"Ruim")*1.25+COUNTIFS(Dados!$J$2:$J$19995,Calc!$B43,Dados!BE$2:BE$19995,"Péssima")*0)/COUNTIFS(Dados!$J$2:$J$19995,Calc!$B43,Dados!BE$2:BE$19995,"&lt;&gt;Sem resposta",Dados!BE$2:BE$19995,"&lt;&gt;""")</f>
        <v>4.2953020134228188</v>
      </c>
      <c r="D43" s="21">
        <f>(COUNTIFS(Dados!$J$2:$J$19995,Calc!$B43,Dados!BF$2:BF$19995,"Ótima")*5+COUNTIFS(Dados!$J$2:$J$19995,Calc!$B43,Dados!BF$2:BF$19995,"Boa")*3.75+COUNTIFS(Dados!$J$2:$J$19995,Calc!$B43,Dados!BF$2:BF$19995,"Regular")*2.5+COUNTIFS(Dados!$J$2:$J$19995,Calc!$B43,Dados!BF$2:BF$19995,"Ruim")*1.25+COUNTIFS(Dados!$J$2:$J$19995,Calc!$B43,Dados!BF$2:BF$19995,"Péssima")*0)/COUNTIFS(Dados!$J$2:$J$19995,Calc!$B43,Dados!BF$2:BF$19995,"&lt;&gt;Sem resposta",Dados!BF$2:BF$19995,"&lt;&gt;""")</f>
        <v>3.8422818791946307</v>
      </c>
      <c r="E43" s="21">
        <f>(COUNTIFS(Dados!$J$2:$J$19995,Calc!$B43,Dados!BG$2:BG$19995,"Ótima")*5+COUNTIFS(Dados!$J$2:$J$19995,Calc!$B43,Dados!BG$2:BG$19995,"Boa")*3.75+COUNTIFS(Dados!$J$2:$J$19995,Calc!$B43,Dados!BG$2:BG$19995,"Regular")*2.5+COUNTIFS(Dados!$J$2:$J$19995,Calc!$B43,Dados!BG$2:BG$19995,"Ruim")*1.25+COUNTIFS(Dados!$J$2:$J$19995,Calc!$B43,Dados!BG$2:BG$19995,"Péssima")*0)/COUNTIFS(Dados!$J$2:$J$19995,Calc!$B43,Dados!BG$2:BG$19995,"&lt;&gt;Sem resposta",Dados!BG$2:BG$19995,"&lt;&gt;""")</f>
        <v>4.026845637583893</v>
      </c>
      <c r="F43" s="21">
        <f>(COUNTIFS(Dados!$J$2:$J$19995,Calc!$B43,Dados!BH$2:BH$19995,"Ótima")*5+COUNTIFS(Dados!$J$2:$J$19995,Calc!$B43,Dados!BH$2:BH$19995,"Boa")*3.75+COUNTIFS(Dados!$J$2:$J$19995,Calc!$B43,Dados!BH$2:BH$19995,"Regular")*2.5+COUNTIFS(Dados!$J$2:$J$19995,Calc!$B43,Dados!BH$2:BH$19995,"Ruim")*1.25+COUNTIFS(Dados!$J$2:$J$19995,Calc!$B43,Dados!BH$2:BH$19995,"Péssima")*0)/COUNTIFS(Dados!$J$2:$J$19995,Calc!$B43,Dados!BH$2:BH$19995,"&lt;&gt;Sem resposta",Dados!BH$2:BH$19995,"&lt;&gt;""")</f>
        <v>4.1359060402684564</v>
      </c>
      <c r="G43" s="21">
        <f>(COUNTIFS(Dados!$J$2:$J$19995,Calc!$B43,Dados!BI$2:BI$19995,"Ótima")*5+COUNTIFS(Dados!$J$2:$J$19995,Calc!$B43,Dados!BI$2:BI$19995,"Boa")*3.75+COUNTIFS(Dados!$J$2:$J$19995,Calc!$B43,Dados!BI$2:BI$19995,"Regular")*2.5+COUNTIFS(Dados!$J$2:$J$19995,Calc!$B43,Dados!BI$2:BI$19995,"Ruim")*1.25+COUNTIFS(Dados!$J$2:$J$19995,Calc!$B43,Dados!BI$2:BI$19995,"Péssima")*0)/COUNTIFS(Dados!$J$2:$J$19995,Calc!$B43,Dados!BI$2:BI$19995,"&lt;&gt;Sem resposta",Dados!BI$2:BI$19995,"&lt;&gt;""")</f>
        <v>3.2550335570469797</v>
      </c>
      <c r="H43" s="21">
        <f>(COUNTIFS(Dados!$J$2:$J$19995,Calc!$B43,Dados!BJ$2:BJ$19995,"Ótima")*5+COUNTIFS(Dados!$J$2:$J$19995,Calc!$B43,Dados!BJ$2:BJ$19995,"Boa")*3.75+COUNTIFS(Dados!$J$2:$J$19995,Calc!$B43,Dados!BJ$2:BJ$19995,"Regular")*2.5+COUNTIFS(Dados!$J$2:$J$19995,Calc!$B43,Dados!BJ$2:BJ$19995,"Ruim")*1.25+COUNTIFS(Dados!$J$2:$J$19995,Calc!$B43,Dados!BJ$2:BJ$19995,"Péssima")*0)/COUNTIFS(Dados!$J$2:$J$19995,Calc!$B43,Dados!BJ$2:BJ$19995,"&lt;&gt;Sem resposta",Dados!BJ$2:BJ$19995,"&lt;&gt;""")</f>
        <v>4.2953020134228188</v>
      </c>
      <c r="I43" s="21">
        <f>(COUNTIFS(Dados!$J$2:$J$19995,Calc!$B43,Dados!BK$2:BK$19995,"Superou as expectativas")*5+COUNTIFS(Dados!$J$2:$J$19995,Calc!$B43,Dados!BK$2:BK$19995,"Atendeu as expectativas")*2.5+COUNTIFS(Dados!$J$2:$J$19995,Calc!$B43,Dados!BK$2:BK$19995,"Não atendeu as expectativas")*0)/COUNTIFS(Dados!$J$2:$J$19995,Calc!$B43,Dados!BK$2:BK$19995,"&lt;&gt;Sem resposta",Dados!BK$2:BK$19995,"&lt;&gt;""")</f>
        <v>3.0782312925170068</v>
      </c>
      <c r="J43" s="21">
        <f>(COUNTIFS(Dados!$J$2:$J$19995,Calc!$B43,Dados!BL$2:BL$19995,"Superou as expectativas")*5+COUNTIFS(Dados!$J$2:$J$19995,Calc!$B43,Dados!BL$2:BL$19995,"Atendeu as expectativas")*2.5+COUNTIFS(Dados!$J$2:$J$19995,Calc!$B43,Dados!BL$2:BL$19995,"Não atendeu as expectativas")*0)/COUNTIFS(Dados!$J$2:$J$19995,Calc!$B43,Dados!BL$2:BL$19995,"&lt;&gt;Sem resposta",Dados!BL$2:BL$19995,"&lt;&gt;""")</f>
        <v>3.4290540540540539</v>
      </c>
      <c r="K43" s="22">
        <f t="shared" si="17"/>
        <v>3.7947445609388319</v>
      </c>
      <c r="L43" s="26"/>
      <c r="M43" s="5" t="s">
        <v>709</v>
      </c>
      <c r="N43" s="38">
        <f>COUNTIFS(Dados!$J$2:$J$19995,Calc!$M43,Dados!$AS$2:$AS$19995,"SIM")</f>
        <v>5</v>
      </c>
      <c r="O43" s="38">
        <f>COUNTIFS(Dados!$J$2:$J$19995,Calc!$M43,Dados!$AT$2:$AT$19995,Calc!O$38)</f>
        <v>1</v>
      </c>
      <c r="P43" s="38">
        <f>COUNTIFS(Dados!$J$2:$J$19995,Calc!$M43,Dados!$AT$2:$AT$19995,Calc!P$38)</f>
        <v>0</v>
      </c>
      <c r="Q43" s="38">
        <f>COUNTIFS(Dados!$J$2:$J$19995,Calc!$M43,Dados!$AT$2:$AT$19995,Calc!Q$38)</f>
        <v>4</v>
      </c>
      <c r="R43" s="38">
        <f>COUNTIFS(Dados!$J$2:$J$19995,Calc!$M43,Dados!$AT$2:$AT$19995,Calc!R$38)</f>
        <v>0</v>
      </c>
      <c r="S43" s="46"/>
      <c r="T43" s="45" t="s">
        <v>709</v>
      </c>
      <c r="U43" s="4">
        <f>COUNTIFS(Dados!$J$2:$J$19995,Calc!$M43,Dados!$AS$2:$AS$19995,"SIM")</f>
        <v>5</v>
      </c>
      <c r="V43" s="4">
        <f>COUNTIFS(Dados!$J$2:$J$19995,Calc!$M43,Dados!$AS$2:$AS$19995,$V$38)</f>
        <v>50</v>
      </c>
      <c r="W43" s="4">
        <f t="shared" si="18"/>
        <v>55</v>
      </c>
      <c r="X43" s="49">
        <f t="shared" si="19"/>
        <v>9.0909090909090912E-2</v>
      </c>
      <c r="Y43" s="56"/>
    </row>
    <row r="44" spans="2:25">
      <c r="B44" s="42" t="s">
        <v>1127</v>
      </c>
      <c r="C44" s="21">
        <f>(COUNTIFS(Dados!$J$2:$J$19995,Calc!$B44,Dados!BE$2:BE$19995,"Ótima")*5+COUNTIFS(Dados!$J$2:$J$19995,Calc!$B44,Dados!BE$2:BE$19995,"Boa")*3.75+COUNTIFS(Dados!$J$2:$J$19995,Calc!$B44,Dados!BE$2:BE$19995,"Regular")*2.5+COUNTIFS(Dados!$J$2:$J$19995,Calc!$B44,Dados!BE$2:BE$19995,"Ruim")*1.25+COUNTIFS(Dados!$J$2:$J$19995,Calc!$B44,Dados!BE$2:BE$19995,"Péssima")*0)/COUNTIFS(Dados!$J$2:$J$19995,Calc!$B44,Dados!BE$2:BE$19995,"&lt;&gt;Sem resposta",Dados!BE$2:BE$19995,"&lt;&gt;""")</f>
        <v>4.166666666666667</v>
      </c>
      <c r="D44" s="21">
        <f>(COUNTIFS(Dados!$J$2:$J$19995,Calc!$B44,Dados!BF$2:BF$19995,"Ótima")*5+COUNTIFS(Dados!$J$2:$J$19995,Calc!$B44,Dados!BF$2:BF$19995,"Boa")*3.75+COUNTIFS(Dados!$J$2:$J$19995,Calc!$B44,Dados!BF$2:BF$19995,"Regular")*2.5+COUNTIFS(Dados!$J$2:$J$19995,Calc!$B44,Dados!BF$2:BF$19995,"Ruim")*1.25+COUNTIFS(Dados!$J$2:$J$19995,Calc!$B44,Dados!BF$2:BF$19995,"Péssima")*0)/COUNTIFS(Dados!$J$2:$J$19995,Calc!$B44,Dados!BF$2:BF$19995,"&lt;&gt;Sem resposta",Dados!BF$2:BF$19995,"&lt;&gt;""")</f>
        <v>3.6111111111111112</v>
      </c>
      <c r="E44" s="21">
        <f>(COUNTIFS(Dados!$J$2:$J$19995,Calc!$B44,Dados!BG$2:BG$19995,"Ótima")*5+COUNTIFS(Dados!$J$2:$J$19995,Calc!$B44,Dados!BG$2:BG$19995,"Boa")*3.75+COUNTIFS(Dados!$J$2:$J$19995,Calc!$B44,Dados!BG$2:BG$19995,"Regular")*2.5+COUNTIFS(Dados!$J$2:$J$19995,Calc!$B44,Dados!BG$2:BG$19995,"Ruim")*1.25+COUNTIFS(Dados!$J$2:$J$19995,Calc!$B44,Dados!BG$2:BG$19995,"Péssima")*0)/COUNTIFS(Dados!$J$2:$J$19995,Calc!$B44,Dados!BG$2:BG$19995,"&lt;&gt;Sem resposta",Dados!BG$2:BG$19995,"&lt;&gt;""")</f>
        <v>3.8888888888888888</v>
      </c>
      <c r="F44" s="21">
        <f>(COUNTIFS(Dados!$J$2:$J$19995,Calc!$B44,Dados!BH$2:BH$19995,"Ótima")*5+COUNTIFS(Dados!$J$2:$J$19995,Calc!$B44,Dados!BH$2:BH$19995,"Boa")*3.75+COUNTIFS(Dados!$J$2:$J$19995,Calc!$B44,Dados!BH$2:BH$19995,"Regular")*2.5+COUNTIFS(Dados!$J$2:$J$19995,Calc!$B44,Dados!BH$2:BH$19995,"Ruim")*1.25+COUNTIFS(Dados!$J$2:$J$19995,Calc!$B44,Dados!BH$2:BH$19995,"Péssima")*0)/COUNTIFS(Dados!$J$2:$J$19995,Calc!$B44,Dados!BH$2:BH$19995,"&lt;&gt;Sem resposta",Dados!BH$2:BH$19995,"&lt;&gt;""")</f>
        <v>4.3055555555555554</v>
      </c>
      <c r="G44" s="21">
        <f>(COUNTIFS(Dados!$J$2:$J$19995,Calc!$B44,Dados!BI$2:BI$19995,"Ótima")*5+COUNTIFS(Dados!$J$2:$J$19995,Calc!$B44,Dados!BI$2:BI$19995,"Boa")*3.75+COUNTIFS(Dados!$J$2:$J$19995,Calc!$B44,Dados!BI$2:BI$19995,"Regular")*2.5+COUNTIFS(Dados!$J$2:$J$19995,Calc!$B44,Dados!BI$2:BI$19995,"Ruim")*1.25+COUNTIFS(Dados!$J$2:$J$19995,Calc!$B44,Dados!BI$2:BI$19995,"Péssima")*0)/COUNTIFS(Dados!$J$2:$J$19995,Calc!$B44,Dados!BI$2:BI$19995,"&lt;&gt;Sem resposta",Dados!BI$2:BI$19995,"&lt;&gt;""")</f>
        <v>2.5</v>
      </c>
      <c r="H44" s="21">
        <f>(COUNTIFS(Dados!$J$2:$J$19995,Calc!$B44,Dados!BJ$2:BJ$19995,"Ótima")*5+COUNTIFS(Dados!$J$2:$J$19995,Calc!$B44,Dados!BJ$2:BJ$19995,"Boa")*3.75+COUNTIFS(Dados!$J$2:$J$19995,Calc!$B44,Dados!BJ$2:BJ$19995,"Regular")*2.5+COUNTIFS(Dados!$J$2:$J$19995,Calc!$B44,Dados!BJ$2:BJ$19995,"Ruim")*1.25+COUNTIFS(Dados!$J$2:$J$19995,Calc!$B44,Dados!BJ$2:BJ$19995,"Péssima")*0)/COUNTIFS(Dados!$J$2:$J$19995,Calc!$B44,Dados!BJ$2:BJ$19995,"&lt;&gt;Sem resposta",Dados!BJ$2:BJ$19995,"&lt;&gt;""")</f>
        <v>4.583333333333333</v>
      </c>
      <c r="I44" s="21">
        <f>(COUNTIFS(Dados!$J$2:$J$19995,Calc!$B44,Dados!BK$2:BK$19995,"Superou as expectativas")*5+COUNTIFS(Dados!$J$2:$J$19995,Calc!$B44,Dados!BK$2:BK$19995,"Atendeu as expectativas")*2.5+COUNTIFS(Dados!$J$2:$J$19995,Calc!$B44,Dados!BK$2:BK$19995,"Não atendeu as expectativas")*0)/COUNTIFS(Dados!$J$2:$J$19995,Calc!$B44,Dados!BK$2:BK$19995,"&lt;&gt;Sem resposta",Dados!BK$2:BK$19995,"&lt;&gt;""")</f>
        <v>2.7777777777777777</v>
      </c>
      <c r="J44" s="21">
        <f>(COUNTIFS(Dados!$J$2:$J$19995,Calc!$B44,Dados!BL$2:BL$19995,"Superou as expectativas")*5+COUNTIFS(Dados!$J$2:$J$19995,Calc!$B44,Dados!BL$2:BL$19995,"Atendeu as expectativas")*2.5+COUNTIFS(Dados!$J$2:$J$19995,Calc!$B44,Dados!BL$2:BL$19995,"Não atendeu as expectativas")*0)/COUNTIFS(Dados!$J$2:$J$19995,Calc!$B44,Dados!BL$2:BL$19995,"&lt;&gt;Sem resposta",Dados!BL$2:BL$19995,"&lt;&gt;""")</f>
        <v>3.8888888888888888</v>
      </c>
      <c r="K44" s="22">
        <f t="shared" si="17"/>
        <v>3.7152777777777777</v>
      </c>
      <c r="L44" s="26"/>
      <c r="M44" s="5" t="s">
        <v>126</v>
      </c>
      <c r="N44" s="38">
        <f>COUNTIFS(Dados!$J$2:$J$19995,Calc!$M44,Dados!$AS$2:$AS$19995,"SIM")</f>
        <v>12</v>
      </c>
      <c r="O44" s="38">
        <f>COUNTIFS(Dados!$J$2:$J$19995,Calc!$M44,Dados!$AT$2:$AT$19995,Calc!O$38)</f>
        <v>7</v>
      </c>
      <c r="P44" s="38">
        <f>COUNTIFS(Dados!$J$2:$J$19995,Calc!$M44,Dados!$AT$2:$AT$19995,Calc!P$38)</f>
        <v>4</v>
      </c>
      <c r="Q44" s="38">
        <f>COUNTIFS(Dados!$J$2:$J$19995,Calc!$M44,Dados!$AT$2:$AT$19995,Calc!Q$38)</f>
        <v>1</v>
      </c>
      <c r="R44" s="38">
        <f>COUNTIFS(Dados!$J$2:$J$19995,Calc!$M44,Dados!$AT$2:$AT$19995,Calc!R$38)</f>
        <v>0</v>
      </c>
      <c r="S44" s="46"/>
      <c r="T44" s="45" t="s">
        <v>126</v>
      </c>
      <c r="U44" s="4">
        <f>COUNTIFS(Dados!$J$2:$J$19995,Calc!$M44,Dados!$AS$2:$AS$19995,"SIM")</f>
        <v>12</v>
      </c>
      <c r="V44" s="4">
        <f>COUNTIFS(Dados!$J$2:$J$19995,Calc!$M44,Dados!$AS$2:$AS$19995,$V$38)</f>
        <v>136</v>
      </c>
      <c r="W44" s="4">
        <f t="shared" si="18"/>
        <v>148</v>
      </c>
      <c r="X44" s="49">
        <f t="shared" si="19"/>
        <v>8.1081081081081086E-2</v>
      </c>
      <c r="Y44" s="56"/>
    </row>
    <row r="45" spans="2:25">
      <c r="B45" s="42" t="s">
        <v>671</v>
      </c>
      <c r="C45" s="21">
        <f>(COUNTIFS(Dados!$J$2:$J$19995,Calc!$B45,Dados!BE$2:BE$19995,"Ótima")*5+COUNTIFS(Dados!$J$2:$J$19995,Calc!$B45,Dados!BE$2:BE$19995,"Boa")*3.75+COUNTIFS(Dados!$J$2:$J$19995,Calc!$B45,Dados!BE$2:BE$19995,"Regular")*2.5+COUNTIFS(Dados!$J$2:$J$19995,Calc!$B45,Dados!BE$2:BE$19995,"Ruim")*1.25+COUNTIFS(Dados!$J$2:$J$19995,Calc!$B45,Dados!BE$2:BE$19995,"Péssima")*0)/COUNTIFS(Dados!$J$2:$J$19995,Calc!$B45,Dados!BE$2:BE$19995,"&lt;&gt;Sem resposta",Dados!BE$2:BE$19995,"&lt;&gt;""")</f>
        <v>4.0865384615384617</v>
      </c>
      <c r="D45" s="21">
        <f>(COUNTIFS(Dados!$J$2:$J$19995,Calc!$B45,Dados!BF$2:BF$19995,"Ótima")*5+COUNTIFS(Dados!$J$2:$J$19995,Calc!$B45,Dados!BF$2:BF$19995,"Boa")*3.75+COUNTIFS(Dados!$J$2:$J$19995,Calc!$B45,Dados!BF$2:BF$19995,"Regular")*2.5+COUNTIFS(Dados!$J$2:$J$19995,Calc!$B45,Dados!BF$2:BF$19995,"Ruim")*1.25+COUNTIFS(Dados!$J$2:$J$19995,Calc!$B45,Dados!BF$2:BF$19995,"Péssima")*0)/COUNTIFS(Dados!$J$2:$J$19995,Calc!$B45,Dados!BF$2:BF$19995,"&lt;&gt;Sem resposta",Dados!BF$2:BF$19995,"&lt;&gt;""")</f>
        <v>4.1826923076923075</v>
      </c>
      <c r="E45" s="21">
        <f>(COUNTIFS(Dados!$J$2:$J$19995,Calc!$B45,Dados!BG$2:BG$19995,"Ótima")*5+COUNTIFS(Dados!$J$2:$J$19995,Calc!$B45,Dados!BG$2:BG$19995,"Boa")*3.75+COUNTIFS(Dados!$J$2:$J$19995,Calc!$B45,Dados!BG$2:BG$19995,"Regular")*2.5+COUNTIFS(Dados!$J$2:$J$19995,Calc!$B45,Dados!BG$2:BG$19995,"Ruim")*1.25+COUNTIFS(Dados!$J$2:$J$19995,Calc!$B45,Dados!BG$2:BG$19995,"Péssima")*0)/COUNTIFS(Dados!$J$2:$J$19995,Calc!$B45,Dados!BG$2:BG$19995,"&lt;&gt;Sem resposta",Dados!BG$2:BG$19995,"&lt;&gt;""")</f>
        <v>3.9423076923076925</v>
      </c>
      <c r="F45" s="21">
        <f>(COUNTIFS(Dados!$J$2:$J$19995,Calc!$B45,Dados!BH$2:BH$19995,"Ótima")*5+COUNTIFS(Dados!$J$2:$J$19995,Calc!$B45,Dados!BH$2:BH$19995,"Boa")*3.75+COUNTIFS(Dados!$J$2:$J$19995,Calc!$B45,Dados!BH$2:BH$19995,"Regular")*2.5+COUNTIFS(Dados!$J$2:$J$19995,Calc!$B45,Dados!BH$2:BH$19995,"Ruim")*1.25+COUNTIFS(Dados!$J$2:$J$19995,Calc!$B45,Dados!BH$2:BH$19995,"Péssima")*0)/COUNTIFS(Dados!$J$2:$J$19995,Calc!$B45,Dados!BH$2:BH$19995,"&lt;&gt;Sem resposta",Dados!BH$2:BH$19995,"&lt;&gt;""")</f>
        <v>3.4615384615384617</v>
      </c>
      <c r="G45" s="21">
        <f>(COUNTIFS(Dados!$J$2:$J$19995,Calc!$B45,Dados!BI$2:BI$19995,"Ótima")*5+COUNTIFS(Dados!$J$2:$J$19995,Calc!$B45,Dados!BI$2:BI$19995,"Boa")*3.75+COUNTIFS(Dados!$J$2:$J$19995,Calc!$B45,Dados!BI$2:BI$19995,"Regular")*2.5+COUNTIFS(Dados!$J$2:$J$19995,Calc!$B45,Dados!BI$2:BI$19995,"Ruim")*1.25+COUNTIFS(Dados!$J$2:$J$19995,Calc!$B45,Dados!BI$2:BI$19995,"Péssima")*0)/COUNTIFS(Dados!$J$2:$J$19995,Calc!$B45,Dados!BI$2:BI$19995,"&lt;&gt;Sem resposta",Dados!BI$2:BI$19995,"&lt;&gt;""")</f>
        <v>3.6538461538461537</v>
      </c>
      <c r="H45" s="21">
        <f>(COUNTIFS(Dados!$J$2:$J$19995,Calc!$B45,Dados!BJ$2:BJ$19995,"Ótima")*5+COUNTIFS(Dados!$J$2:$J$19995,Calc!$B45,Dados!BJ$2:BJ$19995,"Boa")*3.75+COUNTIFS(Dados!$J$2:$J$19995,Calc!$B45,Dados!BJ$2:BJ$19995,"Regular")*2.5+COUNTIFS(Dados!$J$2:$J$19995,Calc!$B45,Dados!BJ$2:BJ$19995,"Ruim")*1.25+COUNTIFS(Dados!$J$2:$J$19995,Calc!$B45,Dados!BJ$2:BJ$19995,"Péssima")*0)/COUNTIFS(Dados!$J$2:$J$19995,Calc!$B45,Dados!BJ$2:BJ$19995,"&lt;&gt;Sem resposta",Dados!BJ$2:BJ$19995,"&lt;&gt;""")</f>
        <v>4.4230769230769234</v>
      </c>
      <c r="I45" s="21">
        <f>(COUNTIFS(Dados!$J$2:$J$19995,Calc!$B45,Dados!BK$2:BK$19995,"Superou as expectativas")*5+COUNTIFS(Dados!$J$2:$J$19995,Calc!$B45,Dados!BK$2:BK$19995,"Atendeu as expectativas")*2.5+COUNTIFS(Dados!$J$2:$J$19995,Calc!$B45,Dados!BK$2:BK$19995,"Não atendeu as expectativas")*0)/COUNTIFS(Dados!$J$2:$J$19995,Calc!$B45,Dados!BK$2:BK$19995,"&lt;&gt;Sem resposta",Dados!BK$2:BK$19995,"&lt;&gt;""")</f>
        <v>2.9807692307692308</v>
      </c>
      <c r="J45" s="21">
        <f>(COUNTIFS(Dados!$J$2:$J$19995,Calc!$B45,Dados!BL$2:BL$19995,"Superou as expectativas")*5+COUNTIFS(Dados!$J$2:$J$19995,Calc!$B45,Dados!BL$2:BL$19995,"Atendeu as expectativas")*2.5+COUNTIFS(Dados!$J$2:$J$19995,Calc!$B45,Dados!BL$2:BL$19995,"Não atendeu as expectativas")*0)/COUNTIFS(Dados!$J$2:$J$19995,Calc!$B45,Dados!BL$2:BL$19995,"&lt;&gt;Sem resposta",Dados!BL$2:BL$19995,"&lt;&gt;""")</f>
        <v>2.9807692307692308</v>
      </c>
      <c r="K45" s="22">
        <f t="shared" si="17"/>
        <v>3.7139423076923079</v>
      </c>
      <c r="L45" s="26"/>
      <c r="M45" s="5" t="s">
        <v>1127</v>
      </c>
      <c r="N45" s="38">
        <f>COUNTIFS(Dados!$J$2:$J$19995,Calc!$M45,Dados!$AS$2:$AS$19995,"SIM")</f>
        <v>0</v>
      </c>
      <c r="O45" s="38">
        <f>COUNTIFS(Dados!$J$2:$J$19995,Calc!$M45,Dados!$AT$2:$AT$19995,Calc!O$38)</f>
        <v>0</v>
      </c>
      <c r="P45" s="38">
        <f>COUNTIFS(Dados!$J$2:$J$19995,Calc!$M45,Dados!$AT$2:$AT$19995,Calc!P$38)</f>
        <v>0</v>
      </c>
      <c r="Q45" s="38">
        <f>COUNTIFS(Dados!$J$2:$J$19995,Calc!$M45,Dados!$AT$2:$AT$19995,Calc!Q$38)</f>
        <v>0</v>
      </c>
      <c r="R45" s="38">
        <f>COUNTIFS(Dados!$J$2:$J$19995,Calc!$M45,Dados!$AT$2:$AT$19995,Calc!R$38)</f>
        <v>0</v>
      </c>
      <c r="S45" s="46"/>
      <c r="T45" s="45" t="s">
        <v>1127</v>
      </c>
      <c r="U45" s="4">
        <f>COUNTIFS(Dados!$J$2:$J$19995,Calc!$M45,Dados!$AS$2:$AS$19995,"SIM")</f>
        <v>0</v>
      </c>
      <c r="V45" s="4">
        <f>COUNTIFS(Dados!$J$2:$J$19995,Calc!$M45,Dados!$AS$2:$AS$19995,$V$38)</f>
        <v>9</v>
      </c>
      <c r="W45" s="4">
        <f t="shared" si="18"/>
        <v>9</v>
      </c>
      <c r="X45" s="49">
        <f t="shared" si="19"/>
        <v>0</v>
      </c>
      <c r="Y45" s="56"/>
    </row>
    <row r="46" spans="2:25">
      <c r="B46" s="42" t="s">
        <v>325</v>
      </c>
      <c r="C46" s="21">
        <f>(COUNTIFS(Dados!$J$2:$J$19995,Calc!$B46,Dados!BE$2:BE$19995,"Ótima")*5+COUNTIFS(Dados!$J$2:$J$19995,Calc!$B46,Dados!BE$2:BE$19995,"Boa")*3.75+COUNTIFS(Dados!$J$2:$J$19995,Calc!$B46,Dados!BE$2:BE$19995,"Regular")*2.5+COUNTIFS(Dados!$J$2:$J$19995,Calc!$B46,Dados!BE$2:BE$19995,"Ruim")*1.25+COUNTIFS(Dados!$J$2:$J$19995,Calc!$B46,Dados!BE$2:BE$19995,"Péssima")*0)/COUNTIFS(Dados!$J$2:$J$19995,Calc!$B46,Dados!BE$2:BE$19995,"&lt;&gt;Sem resposta",Dados!BE$2:BE$19995,"&lt;&gt;""")</f>
        <v>4.2948717948717947</v>
      </c>
      <c r="D46" s="21">
        <f>(COUNTIFS(Dados!$J$2:$J$19995,Calc!$B46,Dados!BF$2:BF$19995,"Ótima")*5+COUNTIFS(Dados!$J$2:$J$19995,Calc!$B46,Dados!BF$2:BF$19995,"Boa")*3.75+COUNTIFS(Dados!$J$2:$J$19995,Calc!$B46,Dados!BF$2:BF$19995,"Regular")*2.5+COUNTIFS(Dados!$J$2:$J$19995,Calc!$B46,Dados!BF$2:BF$19995,"Ruim")*1.25+COUNTIFS(Dados!$J$2:$J$19995,Calc!$B46,Dados!BF$2:BF$19995,"Péssima")*0)/COUNTIFS(Dados!$J$2:$J$19995,Calc!$B46,Dados!BF$2:BF$19995,"&lt;&gt;Sem resposta",Dados!BF$2:BF$19995,"&lt;&gt;""")</f>
        <v>3.1570512820512819</v>
      </c>
      <c r="E46" s="21">
        <f>(COUNTIFS(Dados!$J$2:$J$19995,Calc!$B46,Dados!BG$2:BG$19995,"Ótima")*5+COUNTIFS(Dados!$J$2:$J$19995,Calc!$B46,Dados!BG$2:BG$19995,"Boa")*3.75+COUNTIFS(Dados!$J$2:$J$19995,Calc!$B46,Dados!BG$2:BG$19995,"Regular")*2.5+COUNTIFS(Dados!$J$2:$J$19995,Calc!$B46,Dados!BG$2:BG$19995,"Ruim")*1.25+COUNTIFS(Dados!$J$2:$J$19995,Calc!$B46,Dados!BG$2:BG$19995,"Péssima")*0)/COUNTIFS(Dados!$J$2:$J$19995,Calc!$B46,Dados!BG$2:BG$19995,"&lt;&gt;Sem resposta",Dados!BG$2:BG$19995,"&lt;&gt;""")</f>
        <v>4.1185897435897436</v>
      </c>
      <c r="F46" s="21">
        <f>(COUNTIFS(Dados!$J$2:$J$19995,Calc!$B46,Dados!BH$2:BH$19995,"Ótima")*5+COUNTIFS(Dados!$J$2:$J$19995,Calc!$B46,Dados!BH$2:BH$19995,"Boa")*3.75+COUNTIFS(Dados!$J$2:$J$19995,Calc!$B46,Dados!BH$2:BH$19995,"Regular")*2.5+COUNTIFS(Dados!$J$2:$J$19995,Calc!$B46,Dados!BH$2:BH$19995,"Ruim")*1.25+COUNTIFS(Dados!$J$2:$J$19995,Calc!$B46,Dados!BH$2:BH$19995,"Péssima")*0)/COUNTIFS(Dados!$J$2:$J$19995,Calc!$B46,Dados!BH$2:BH$19995,"&lt;&gt;Sem resposta",Dados!BH$2:BH$19995,"&lt;&gt;""")</f>
        <v>4.0909090909090908</v>
      </c>
      <c r="G46" s="21">
        <f>(COUNTIFS(Dados!$J$2:$J$19995,Calc!$B46,Dados!BI$2:BI$19995,"Ótima")*5+COUNTIFS(Dados!$J$2:$J$19995,Calc!$B46,Dados!BI$2:BI$19995,"Boa")*3.75+COUNTIFS(Dados!$J$2:$J$19995,Calc!$B46,Dados!BI$2:BI$19995,"Regular")*2.5+COUNTIFS(Dados!$J$2:$J$19995,Calc!$B46,Dados!BI$2:BI$19995,"Ruim")*1.25+COUNTIFS(Dados!$J$2:$J$19995,Calc!$B46,Dados!BI$2:BI$19995,"Péssima")*0)/COUNTIFS(Dados!$J$2:$J$19995,Calc!$B46,Dados!BI$2:BI$19995,"&lt;&gt;Sem resposta",Dados!BI$2:BI$19995,"&lt;&gt;""")</f>
        <v>3.279220779220779</v>
      </c>
      <c r="H46" s="21">
        <f>(COUNTIFS(Dados!$J$2:$J$19995,Calc!$B46,Dados!BJ$2:BJ$19995,"Ótima")*5+COUNTIFS(Dados!$J$2:$J$19995,Calc!$B46,Dados!BJ$2:BJ$19995,"Boa")*3.75+COUNTIFS(Dados!$J$2:$J$19995,Calc!$B46,Dados!BJ$2:BJ$19995,"Regular")*2.5+COUNTIFS(Dados!$J$2:$J$19995,Calc!$B46,Dados!BJ$2:BJ$19995,"Ruim")*1.25+COUNTIFS(Dados!$J$2:$J$19995,Calc!$B46,Dados!BJ$2:BJ$19995,"Péssima")*0)/COUNTIFS(Dados!$J$2:$J$19995,Calc!$B46,Dados!BJ$2:BJ$19995,"&lt;&gt;Sem resposta",Dados!BJ$2:BJ$19995,"&lt;&gt;""")</f>
        <v>4.583333333333333</v>
      </c>
      <c r="I46" s="21">
        <f>(COUNTIFS(Dados!$J$2:$J$19995,Calc!$B46,Dados!BK$2:BK$19995,"Superou as expectativas")*5+COUNTIFS(Dados!$J$2:$J$19995,Calc!$B46,Dados!BK$2:BK$19995,"Atendeu as expectativas")*2.5+COUNTIFS(Dados!$J$2:$J$19995,Calc!$B46,Dados!BK$2:BK$19995,"Não atendeu as expectativas")*0)/COUNTIFS(Dados!$J$2:$J$19995,Calc!$B46,Dados!BK$2:BK$19995,"&lt;&gt;Sem resposta",Dados!BK$2:BK$19995,"&lt;&gt;""")</f>
        <v>3.4740259740259742</v>
      </c>
      <c r="J46" s="21">
        <f>(COUNTIFS(Dados!$J$2:$J$19995,Calc!$B46,Dados!BL$2:BL$19995,"Superou as expectativas")*5+COUNTIFS(Dados!$J$2:$J$19995,Calc!$B46,Dados!BL$2:BL$19995,"Atendeu as expectativas")*2.5+COUNTIFS(Dados!$J$2:$J$19995,Calc!$B46,Dados!BL$2:BL$19995,"Não atendeu as expectativas")*0)/COUNTIFS(Dados!$J$2:$J$19995,Calc!$B46,Dados!BL$2:BL$19995,"&lt;&gt;Sem resposta",Dados!BL$2:BL$19995,"&lt;&gt;""")</f>
        <v>4.0064102564102564</v>
      </c>
      <c r="K46" s="22">
        <f t="shared" si="17"/>
        <v>3.8755515318015314</v>
      </c>
      <c r="L46" s="26"/>
      <c r="M46" s="5" t="s">
        <v>671</v>
      </c>
      <c r="N46" s="38">
        <f>COUNTIFS(Dados!$J$2:$J$19995,Calc!$M46,Dados!$AS$2:$AS$19995,"SIM")</f>
        <v>5</v>
      </c>
      <c r="O46" s="38">
        <f>COUNTIFS(Dados!$J$2:$J$19995,Calc!$M46,Dados!$AT$2:$AT$19995,Calc!O$38)</f>
        <v>1</v>
      </c>
      <c r="P46" s="38">
        <f>COUNTIFS(Dados!$J$2:$J$19995,Calc!$M46,Dados!$AT$2:$AT$19995,Calc!P$38)</f>
        <v>2</v>
      </c>
      <c r="Q46" s="38">
        <f>COUNTIFS(Dados!$J$2:$J$19995,Calc!$M46,Dados!$AT$2:$AT$19995,Calc!Q$38)</f>
        <v>2</v>
      </c>
      <c r="R46" s="38">
        <f>COUNTIFS(Dados!$J$2:$J$19995,Calc!$M46,Dados!$AT$2:$AT$19995,Calc!R$38)</f>
        <v>0</v>
      </c>
      <c r="S46" s="46"/>
      <c r="T46" s="45" t="s">
        <v>671</v>
      </c>
      <c r="U46" s="4">
        <f>COUNTIFS(Dados!$J$2:$J$19995,Calc!$M46,Dados!$AS$2:$AS$19995,"SIM")</f>
        <v>5</v>
      </c>
      <c r="V46" s="4">
        <f>COUNTIFS(Dados!$J$2:$J$19995,Calc!$M46,Dados!$AS$2:$AS$19995,$V$38)</f>
        <v>21</v>
      </c>
      <c r="W46" s="4">
        <f t="shared" si="18"/>
        <v>26</v>
      </c>
      <c r="X46" s="49">
        <f t="shared" si="19"/>
        <v>0.19230769230769232</v>
      </c>
      <c r="Y46" s="56"/>
    </row>
    <row r="47" spans="2:25">
      <c r="B47" s="42" t="s">
        <v>459</v>
      </c>
      <c r="C47" s="21">
        <f>(COUNTIFS(Dados!$J$2:$J$19995,Calc!$B47,Dados!BE$2:BE$19995,"Ótima")*5+COUNTIFS(Dados!$J$2:$J$19995,Calc!$B47,Dados!BE$2:BE$19995,"Boa")*3.75+COUNTIFS(Dados!$J$2:$J$19995,Calc!$B47,Dados!BE$2:BE$19995,"Regular")*2.5+COUNTIFS(Dados!$J$2:$J$19995,Calc!$B47,Dados!BE$2:BE$19995,"Ruim")*1.25+COUNTIFS(Dados!$J$2:$J$19995,Calc!$B47,Dados!BE$2:BE$19995,"Péssima")*0)/COUNTIFS(Dados!$J$2:$J$19995,Calc!$B47,Dados!BE$2:BE$19995,"&lt;&gt;Sem resposta",Dados!BE$2:BE$19995,"&lt;&gt;""")</f>
        <v>4.2897727272727275</v>
      </c>
      <c r="D47" s="21">
        <f>(COUNTIFS(Dados!$J$2:$J$19995,Calc!$B47,Dados!BF$2:BF$19995,"Ótima")*5+COUNTIFS(Dados!$J$2:$J$19995,Calc!$B47,Dados!BF$2:BF$19995,"Boa")*3.75+COUNTIFS(Dados!$J$2:$J$19995,Calc!$B47,Dados!BF$2:BF$19995,"Regular")*2.5+COUNTIFS(Dados!$J$2:$J$19995,Calc!$B47,Dados!BF$2:BF$19995,"Ruim")*1.25+COUNTIFS(Dados!$J$2:$J$19995,Calc!$B47,Dados!BF$2:BF$19995,"Péssima")*0)/COUNTIFS(Dados!$J$2:$J$19995,Calc!$B47,Dados!BF$2:BF$19995,"&lt;&gt;Sem resposta",Dados!BF$2:BF$19995,"&lt;&gt;""")</f>
        <v>3.7215909090909092</v>
      </c>
      <c r="E47" s="21">
        <f>(COUNTIFS(Dados!$J$2:$J$19995,Calc!$B47,Dados!BG$2:BG$19995,"Ótima")*5+COUNTIFS(Dados!$J$2:$J$19995,Calc!$B47,Dados!BG$2:BG$19995,"Boa")*3.75+COUNTIFS(Dados!$J$2:$J$19995,Calc!$B47,Dados!BG$2:BG$19995,"Regular")*2.5+COUNTIFS(Dados!$J$2:$J$19995,Calc!$B47,Dados!BG$2:BG$19995,"Ruim")*1.25+COUNTIFS(Dados!$J$2:$J$19995,Calc!$B47,Dados!BG$2:BG$19995,"Péssima")*0)/COUNTIFS(Dados!$J$2:$J$19995,Calc!$B47,Dados!BG$2:BG$19995,"&lt;&gt;Sem resposta",Dados!BG$2:BG$19995,"&lt;&gt;""")</f>
        <v>3.9204545454545454</v>
      </c>
      <c r="F47" s="21">
        <f>(COUNTIFS(Dados!$J$2:$J$19995,Calc!$B47,Dados!BH$2:BH$19995,"Ótima")*5+COUNTIFS(Dados!$J$2:$J$19995,Calc!$B47,Dados!BH$2:BH$19995,"Boa")*3.75+COUNTIFS(Dados!$J$2:$J$19995,Calc!$B47,Dados!BH$2:BH$19995,"Regular")*2.5+COUNTIFS(Dados!$J$2:$J$19995,Calc!$B47,Dados!BH$2:BH$19995,"Ruim")*1.25+COUNTIFS(Dados!$J$2:$J$19995,Calc!$B47,Dados!BH$2:BH$19995,"Péssima")*0)/COUNTIFS(Dados!$J$2:$J$19995,Calc!$B47,Dados!BH$2:BH$19995,"&lt;&gt;Sem resposta",Dados!BH$2:BH$19995,"&lt;&gt;""")</f>
        <v>4.0625</v>
      </c>
      <c r="G47" s="21">
        <f>(COUNTIFS(Dados!$J$2:$J$19995,Calc!$B47,Dados!BI$2:BI$19995,"Ótima")*5+COUNTIFS(Dados!$J$2:$J$19995,Calc!$B47,Dados!BI$2:BI$19995,"Boa")*3.75+COUNTIFS(Dados!$J$2:$J$19995,Calc!$B47,Dados!BI$2:BI$19995,"Regular")*2.5+COUNTIFS(Dados!$J$2:$J$19995,Calc!$B47,Dados!BI$2:BI$19995,"Ruim")*1.25+COUNTIFS(Dados!$J$2:$J$19995,Calc!$B47,Dados!BI$2:BI$19995,"Péssima")*0)/COUNTIFS(Dados!$J$2:$J$19995,Calc!$B47,Dados!BI$2:BI$19995,"&lt;&gt;Sem resposta",Dados!BI$2:BI$19995,"&lt;&gt;""")</f>
        <v>2.8693181818181817</v>
      </c>
      <c r="H47" s="21">
        <f>(COUNTIFS(Dados!$J$2:$J$19995,Calc!$B47,Dados!BJ$2:BJ$19995,"Ótima")*5+COUNTIFS(Dados!$J$2:$J$19995,Calc!$B47,Dados!BJ$2:BJ$19995,"Boa")*3.75+COUNTIFS(Dados!$J$2:$J$19995,Calc!$B47,Dados!BJ$2:BJ$19995,"Regular")*2.5+COUNTIFS(Dados!$J$2:$J$19995,Calc!$B47,Dados!BJ$2:BJ$19995,"Ruim")*1.25+COUNTIFS(Dados!$J$2:$J$19995,Calc!$B47,Dados!BJ$2:BJ$19995,"Péssima")*0)/COUNTIFS(Dados!$J$2:$J$19995,Calc!$B47,Dados!BJ$2:BJ$19995,"&lt;&gt;Sem resposta",Dados!BJ$2:BJ$19995,"&lt;&gt;""")</f>
        <v>4.4318181818181817</v>
      </c>
      <c r="I47" s="21">
        <f>(COUNTIFS(Dados!$J$2:$J$19995,Calc!$B47,Dados!BK$2:BK$19995,"Superou as expectativas")*5+COUNTIFS(Dados!$J$2:$J$19995,Calc!$B47,Dados!BK$2:BK$19995,"Atendeu as expectativas")*2.5+COUNTIFS(Dados!$J$2:$J$19995,Calc!$B47,Dados!BK$2:BK$19995,"Não atendeu as expectativas")*0)/COUNTIFS(Dados!$J$2:$J$19995,Calc!$B47,Dados!BK$2:BK$19995,"&lt;&gt;Sem resposta",Dados!BK$2:BK$19995,"&lt;&gt;""")</f>
        <v>3.0113636363636362</v>
      </c>
      <c r="J47" s="21">
        <f>(COUNTIFS(Dados!$J$2:$J$19995,Calc!$B47,Dados!BL$2:BL$19995,"Superou as expectativas")*5+COUNTIFS(Dados!$J$2:$J$19995,Calc!$B47,Dados!BL$2:BL$19995,"Atendeu as expectativas")*2.5+COUNTIFS(Dados!$J$2:$J$19995,Calc!$B47,Dados!BL$2:BL$19995,"Não atendeu as expectativas")*0)/COUNTIFS(Dados!$J$2:$J$19995,Calc!$B47,Dados!BL$2:BL$19995,"&lt;&gt;Sem resposta",Dados!BL$2:BL$19995,"&lt;&gt;""")</f>
        <v>3.6363636363636362</v>
      </c>
      <c r="K47" s="22">
        <f t="shared" si="17"/>
        <v>3.7428977272727275</v>
      </c>
      <c r="L47" s="26"/>
      <c r="M47" s="5" t="s">
        <v>325</v>
      </c>
      <c r="N47" s="38">
        <f>COUNTIFS(Dados!$J$2:$J$19995,Calc!$M47,Dados!$AS$2:$AS$19995,"SIM")</f>
        <v>3</v>
      </c>
      <c r="O47" s="38">
        <f>COUNTIFS(Dados!$J$2:$J$19995,Calc!$M47,Dados!$AT$2:$AT$19995,Calc!O$38)</f>
        <v>0</v>
      </c>
      <c r="P47" s="38">
        <f>COUNTIFS(Dados!$J$2:$J$19995,Calc!$M47,Dados!$AT$2:$AT$19995,Calc!P$38)</f>
        <v>1</v>
      </c>
      <c r="Q47" s="38">
        <f>COUNTIFS(Dados!$J$2:$J$19995,Calc!$M47,Dados!$AT$2:$AT$19995,Calc!Q$38)</f>
        <v>2</v>
      </c>
      <c r="R47" s="38">
        <f>COUNTIFS(Dados!$J$2:$J$19995,Calc!$M47,Dados!$AT$2:$AT$19995,Calc!R$38)</f>
        <v>0</v>
      </c>
      <c r="S47" s="46"/>
      <c r="T47" s="45" t="s">
        <v>325</v>
      </c>
      <c r="U47" s="4">
        <f>COUNTIFS(Dados!$J$2:$J$19995,Calc!$M47,Dados!$AS$2:$AS$19995,"SIM")</f>
        <v>3</v>
      </c>
      <c r="V47" s="4">
        <f>COUNTIFS(Dados!$J$2:$J$19995,Calc!$M47,Dados!$AS$2:$AS$19995,$V$38)</f>
        <v>75</v>
      </c>
      <c r="W47" s="4">
        <f t="shared" si="18"/>
        <v>78</v>
      </c>
      <c r="X47" s="49">
        <f t="shared" si="19"/>
        <v>3.8461538461538464E-2</v>
      </c>
      <c r="Y47" s="56"/>
    </row>
    <row r="48" spans="2:25">
      <c r="B48" s="42" t="s">
        <v>543</v>
      </c>
      <c r="C48" s="21">
        <f>(COUNTIFS(Dados!$J$2:$J$19995,Calc!$B48,Dados!BE$2:BE$19995,"Ótima")*5+COUNTIFS(Dados!$J$2:$J$19995,Calc!$B48,Dados!BE$2:BE$19995,"Boa")*3.75+COUNTIFS(Dados!$J$2:$J$19995,Calc!$B48,Dados!BE$2:BE$19995,"Regular")*2.5+COUNTIFS(Dados!$J$2:$J$19995,Calc!$B48,Dados!BE$2:BE$19995,"Ruim")*1.25+COUNTIFS(Dados!$J$2:$J$19995,Calc!$B48,Dados!BE$2:BE$19995,"Péssima")*0)/COUNTIFS(Dados!$J$2:$J$19995,Calc!$B48,Dados!BE$2:BE$19995,"&lt;&gt;Sem resposta",Dados!BE$2:BE$19995,"&lt;&gt;""")</f>
        <v>3.9642857142857144</v>
      </c>
      <c r="D48" s="21">
        <f>(COUNTIFS(Dados!$J$2:$J$19995,Calc!$B48,Dados!BF$2:BF$19995,"Ótima")*5+COUNTIFS(Dados!$J$2:$J$19995,Calc!$B48,Dados!BF$2:BF$19995,"Boa")*3.75+COUNTIFS(Dados!$J$2:$J$19995,Calc!$B48,Dados!BF$2:BF$19995,"Regular")*2.5+COUNTIFS(Dados!$J$2:$J$19995,Calc!$B48,Dados!BF$2:BF$19995,"Ruim")*1.25+COUNTIFS(Dados!$J$2:$J$19995,Calc!$B48,Dados!BF$2:BF$19995,"Péssima")*0)/COUNTIFS(Dados!$J$2:$J$19995,Calc!$B48,Dados!BF$2:BF$19995,"&lt;&gt;Sem resposta",Dados!BF$2:BF$19995,"&lt;&gt;""")</f>
        <v>3.8928571428571428</v>
      </c>
      <c r="E48" s="21">
        <f>(COUNTIFS(Dados!$J$2:$J$19995,Calc!$B48,Dados!BG$2:BG$19995,"Ótima")*5+COUNTIFS(Dados!$J$2:$J$19995,Calc!$B48,Dados!BG$2:BG$19995,"Boa")*3.75+COUNTIFS(Dados!$J$2:$J$19995,Calc!$B48,Dados!BG$2:BG$19995,"Regular")*2.5+COUNTIFS(Dados!$J$2:$J$19995,Calc!$B48,Dados!BG$2:BG$19995,"Ruim")*1.25+COUNTIFS(Dados!$J$2:$J$19995,Calc!$B48,Dados!BG$2:BG$19995,"Péssima")*0)/COUNTIFS(Dados!$J$2:$J$19995,Calc!$B48,Dados!BG$2:BG$19995,"&lt;&gt;Sem resposta",Dados!BG$2:BG$19995,"&lt;&gt;""")</f>
        <v>3.5661764705882355</v>
      </c>
      <c r="F48" s="21">
        <f>(COUNTIFS(Dados!$J$2:$J$19995,Calc!$B48,Dados!BH$2:BH$19995,"Ótima")*5+COUNTIFS(Dados!$J$2:$J$19995,Calc!$B48,Dados!BH$2:BH$19995,"Boa")*3.75+COUNTIFS(Dados!$J$2:$J$19995,Calc!$B48,Dados!BH$2:BH$19995,"Regular")*2.5+COUNTIFS(Dados!$J$2:$J$19995,Calc!$B48,Dados!BH$2:BH$19995,"Ruim")*1.25+COUNTIFS(Dados!$J$2:$J$19995,Calc!$B48,Dados!BH$2:BH$19995,"Péssima")*0)/COUNTIFS(Dados!$J$2:$J$19995,Calc!$B48,Dados!BH$2:BH$19995,"&lt;&gt;Sem resposta",Dados!BH$2:BH$19995,"&lt;&gt;""")</f>
        <v>3.7857142857142856</v>
      </c>
      <c r="G48" s="21">
        <f>(COUNTIFS(Dados!$J$2:$J$19995,Calc!$B48,Dados!BI$2:BI$19995,"Ótima")*5+COUNTIFS(Dados!$J$2:$J$19995,Calc!$B48,Dados!BI$2:BI$19995,"Boa")*3.75+COUNTIFS(Dados!$J$2:$J$19995,Calc!$B48,Dados!BI$2:BI$19995,"Regular")*2.5+COUNTIFS(Dados!$J$2:$J$19995,Calc!$B48,Dados!BI$2:BI$19995,"Ruim")*1.25+COUNTIFS(Dados!$J$2:$J$19995,Calc!$B48,Dados!BI$2:BI$19995,"Péssima")*0)/COUNTIFS(Dados!$J$2:$J$19995,Calc!$B48,Dados!BI$2:BI$19995,"&lt;&gt;Sem resposta",Dados!BI$2:BI$19995,"&lt;&gt;""")</f>
        <v>2.5714285714285716</v>
      </c>
      <c r="H48" s="21">
        <f>(COUNTIFS(Dados!$J$2:$J$19995,Calc!$B48,Dados!BJ$2:BJ$19995,"Ótima")*5+COUNTIFS(Dados!$J$2:$J$19995,Calc!$B48,Dados!BJ$2:BJ$19995,"Boa")*3.75+COUNTIFS(Dados!$J$2:$J$19995,Calc!$B48,Dados!BJ$2:BJ$19995,"Regular")*2.5+COUNTIFS(Dados!$J$2:$J$19995,Calc!$B48,Dados!BJ$2:BJ$19995,"Ruim")*1.25+COUNTIFS(Dados!$J$2:$J$19995,Calc!$B48,Dados!BJ$2:BJ$19995,"Péssima")*0)/COUNTIFS(Dados!$J$2:$J$19995,Calc!$B48,Dados!BJ$2:BJ$19995,"&lt;&gt;Sem resposta",Dados!BJ$2:BJ$19995,"&lt;&gt;""")</f>
        <v>4.2142857142857144</v>
      </c>
      <c r="I48" s="21">
        <f>(COUNTIFS(Dados!$J$2:$J$19995,Calc!$B48,Dados!BK$2:BK$19995,"Superou as expectativas")*5+COUNTIFS(Dados!$J$2:$J$19995,Calc!$B48,Dados!BK$2:BK$19995,"Atendeu as expectativas")*2.5+COUNTIFS(Dados!$J$2:$J$19995,Calc!$B48,Dados!BK$2:BK$19995,"Não atendeu as expectativas")*0)/COUNTIFS(Dados!$J$2:$J$19995,Calc!$B48,Dados!BK$2:BK$19995,"&lt;&gt;Sem resposta",Dados!BK$2:BK$19995,"&lt;&gt;""")</f>
        <v>2.9285714285714284</v>
      </c>
      <c r="J48" s="21">
        <f>(COUNTIFS(Dados!$J$2:$J$19995,Calc!$B48,Dados!BL$2:BL$19995,"Superou as expectativas")*5+COUNTIFS(Dados!$J$2:$J$19995,Calc!$B48,Dados!BL$2:BL$19995,"Atendeu as expectativas")*2.5+COUNTIFS(Dados!$J$2:$J$19995,Calc!$B48,Dados!BL$2:BL$19995,"Não atendeu as expectativas")*0)/COUNTIFS(Dados!$J$2:$J$19995,Calc!$B48,Dados!BL$2:BL$19995,"&lt;&gt;Sem resposta",Dados!BL$2:BL$19995,"&lt;&gt;""")</f>
        <v>3.5714285714285716</v>
      </c>
      <c r="K48" s="22">
        <f t="shared" si="17"/>
        <v>3.5618434873949583</v>
      </c>
      <c r="L48" s="26"/>
      <c r="M48" s="5" t="s">
        <v>459</v>
      </c>
      <c r="N48" s="38">
        <f>COUNTIFS(Dados!$J$2:$J$19995,Calc!$M48,Dados!$AS$2:$AS$19995,"SIM")</f>
        <v>2</v>
      </c>
      <c r="O48" s="38">
        <f>COUNTIFS(Dados!$J$2:$J$19995,Calc!$M48,Dados!$AT$2:$AT$19995,Calc!O$38)</f>
        <v>1</v>
      </c>
      <c r="P48" s="38">
        <f>COUNTIFS(Dados!$J$2:$J$19995,Calc!$M48,Dados!$AT$2:$AT$19995,Calc!P$38)</f>
        <v>0</v>
      </c>
      <c r="Q48" s="38">
        <f>COUNTIFS(Dados!$J$2:$J$19995,Calc!$M48,Dados!$AT$2:$AT$19995,Calc!Q$38)</f>
        <v>1</v>
      </c>
      <c r="R48" s="38">
        <f>COUNTIFS(Dados!$J$2:$J$19995,Calc!$M48,Dados!$AT$2:$AT$19995,Calc!R$38)</f>
        <v>0</v>
      </c>
      <c r="S48" s="46"/>
      <c r="T48" s="45" t="s">
        <v>459</v>
      </c>
      <c r="U48" s="4">
        <f>COUNTIFS(Dados!$J$2:$J$19995,Calc!$M48,Dados!$AS$2:$AS$19995,"SIM")</f>
        <v>2</v>
      </c>
      <c r="V48" s="4">
        <f>COUNTIFS(Dados!$J$2:$J$19995,Calc!$M48,Dados!$AS$2:$AS$19995,$V$38)</f>
        <v>42</v>
      </c>
      <c r="W48" s="4">
        <f t="shared" si="18"/>
        <v>44</v>
      </c>
      <c r="X48" s="49">
        <f t="shared" si="19"/>
        <v>4.5454545454545456E-2</v>
      </c>
      <c r="Y48" s="56"/>
    </row>
    <row r="49" spans="2:59">
      <c r="B49" s="42" t="s">
        <v>341</v>
      </c>
      <c r="C49" s="21">
        <f>(COUNTIFS(Dados!$J$2:$J$19995,Calc!$B49,Dados!BE$2:BE$19995,"Ótima")*5+COUNTIFS(Dados!$J$2:$J$19995,Calc!$B49,Dados!BE$2:BE$19995,"Boa")*3.75+COUNTIFS(Dados!$J$2:$J$19995,Calc!$B49,Dados!BE$2:BE$19995,"Regular")*2.5+COUNTIFS(Dados!$J$2:$J$19995,Calc!$B49,Dados!BE$2:BE$19995,"Ruim")*1.25+COUNTIFS(Dados!$J$2:$J$19995,Calc!$B49,Dados!BE$2:BE$19995,"Péssima")*0)/COUNTIFS(Dados!$J$2:$J$19995,Calc!$B49,Dados!BE$2:BE$19995,"&lt;&gt;Sem resposta",Dados!BE$2:BE$19995,"&lt;&gt;""")</f>
        <v>4.140625</v>
      </c>
      <c r="D49" s="21">
        <f>(COUNTIFS(Dados!$J$2:$J$19995,Calc!$B49,Dados!BF$2:BF$19995,"Ótima")*5+COUNTIFS(Dados!$J$2:$J$19995,Calc!$B49,Dados!BF$2:BF$19995,"Boa")*3.75+COUNTIFS(Dados!$J$2:$J$19995,Calc!$B49,Dados!BF$2:BF$19995,"Regular")*2.5+COUNTIFS(Dados!$J$2:$J$19995,Calc!$B49,Dados!BF$2:BF$19995,"Ruim")*1.25+COUNTIFS(Dados!$J$2:$J$19995,Calc!$B49,Dados!BF$2:BF$19995,"Péssima")*0)/COUNTIFS(Dados!$J$2:$J$19995,Calc!$B49,Dados!BF$2:BF$19995,"&lt;&gt;Sem resposta",Dados!BF$2:BF$19995,"&lt;&gt;""")</f>
        <v>3.6458333333333335</v>
      </c>
      <c r="E49" s="21">
        <f>(COUNTIFS(Dados!$J$2:$J$19995,Calc!$B49,Dados!BG$2:BG$19995,"Ótima")*5+COUNTIFS(Dados!$J$2:$J$19995,Calc!$B49,Dados!BG$2:BG$19995,"Boa")*3.75+COUNTIFS(Dados!$J$2:$J$19995,Calc!$B49,Dados!BG$2:BG$19995,"Regular")*2.5+COUNTIFS(Dados!$J$2:$J$19995,Calc!$B49,Dados!BG$2:BG$19995,"Ruim")*1.25+COUNTIFS(Dados!$J$2:$J$19995,Calc!$B49,Dados!BG$2:BG$19995,"Péssima")*0)/COUNTIFS(Dados!$J$2:$J$19995,Calc!$B49,Dados!BG$2:BG$19995,"&lt;&gt;Sem resposta",Dados!BG$2:BG$19995,"&lt;&gt;""")</f>
        <v>3.75</v>
      </c>
      <c r="F49" s="21">
        <f>(COUNTIFS(Dados!$J$2:$J$19995,Calc!$B49,Dados!BH$2:BH$19995,"Ótima")*5+COUNTIFS(Dados!$J$2:$J$19995,Calc!$B49,Dados!BH$2:BH$19995,"Boa")*3.75+COUNTIFS(Dados!$J$2:$J$19995,Calc!$B49,Dados!BH$2:BH$19995,"Regular")*2.5+COUNTIFS(Dados!$J$2:$J$19995,Calc!$B49,Dados!BH$2:BH$19995,"Ruim")*1.25+COUNTIFS(Dados!$J$2:$J$19995,Calc!$B49,Dados!BH$2:BH$19995,"Péssima")*0)/COUNTIFS(Dados!$J$2:$J$19995,Calc!$B49,Dados!BH$2:BH$19995,"&lt;&gt;Sem resposta",Dados!BH$2:BH$19995,"&lt;&gt;""")</f>
        <v>3.8802083333333335</v>
      </c>
      <c r="G49" s="21">
        <f>(COUNTIFS(Dados!$J$2:$J$19995,Calc!$B49,Dados!BI$2:BI$19995,"Ótima")*5+COUNTIFS(Dados!$J$2:$J$19995,Calc!$B49,Dados!BI$2:BI$19995,"Boa")*3.75+COUNTIFS(Dados!$J$2:$J$19995,Calc!$B49,Dados!BI$2:BI$19995,"Regular")*2.5+COUNTIFS(Dados!$J$2:$J$19995,Calc!$B49,Dados!BI$2:BI$19995,"Ruim")*1.25+COUNTIFS(Dados!$J$2:$J$19995,Calc!$B49,Dados!BI$2:BI$19995,"Péssima")*0)/COUNTIFS(Dados!$J$2:$J$19995,Calc!$B49,Dados!BI$2:BI$19995,"&lt;&gt;Sem resposta",Dados!BI$2:BI$19995,"&lt;&gt;""")</f>
        <v>3.2291666666666665</v>
      </c>
      <c r="H49" s="21">
        <f>(COUNTIFS(Dados!$J$2:$J$19995,Calc!$B49,Dados!BJ$2:BJ$19995,"Ótima")*5+COUNTIFS(Dados!$J$2:$J$19995,Calc!$B49,Dados!BJ$2:BJ$19995,"Boa")*3.75+COUNTIFS(Dados!$J$2:$J$19995,Calc!$B49,Dados!BJ$2:BJ$19995,"Regular")*2.5+COUNTIFS(Dados!$J$2:$J$19995,Calc!$B49,Dados!BJ$2:BJ$19995,"Ruim")*1.25+COUNTIFS(Dados!$J$2:$J$19995,Calc!$B49,Dados!BJ$2:BJ$19995,"Péssima")*0)/COUNTIFS(Dados!$J$2:$J$19995,Calc!$B49,Dados!BJ$2:BJ$19995,"&lt;&gt;Sem resposta",Dados!BJ$2:BJ$19995,"&lt;&gt;""")</f>
        <v>4.348958333333333</v>
      </c>
      <c r="I49" s="21">
        <f>(COUNTIFS(Dados!$J$2:$J$19995,Calc!$B49,Dados!BK$2:BK$19995,"Superou as expectativas")*5+COUNTIFS(Dados!$J$2:$J$19995,Calc!$B49,Dados!BK$2:BK$19995,"Atendeu as expectativas")*2.5+COUNTIFS(Dados!$J$2:$J$19995,Calc!$B49,Dados!BK$2:BK$19995,"Não atendeu as expectativas")*0)/COUNTIFS(Dados!$J$2:$J$19995,Calc!$B49,Dados!BK$2:BK$19995,"&lt;&gt;Sem resposta",Dados!BK$2:BK$19995,"&lt;&gt;""")</f>
        <v>2.978723404255319</v>
      </c>
      <c r="J49" s="21">
        <f>(COUNTIFS(Dados!$J$2:$J$19995,Calc!$B49,Dados!BL$2:BL$19995,"Superou as expectativas")*5+COUNTIFS(Dados!$J$2:$J$19995,Calc!$B49,Dados!BL$2:BL$19995,"Atendeu as expectativas")*2.5+COUNTIFS(Dados!$J$2:$J$19995,Calc!$B49,Dados!BL$2:BL$19995,"Não atendeu as expectativas")*0)/COUNTIFS(Dados!$J$2:$J$19995,Calc!$B49,Dados!BL$2:BL$19995,"&lt;&gt;Sem resposta",Dados!BL$2:BL$19995,"&lt;&gt;""")</f>
        <v>3.0208333333333335</v>
      </c>
      <c r="K49" s="22">
        <f t="shared" si="17"/>
        <v>3.6242935505319149</v>
      </c>
      <c r="L49" s="26"/>
      <c r="M49" s="5" t="s">
        <v>543</v>
      </c>
      <c r="N49" s="38">
        <f>COUNTIFS(Dados!$J$2:$J$19995,Calc!$M49,Dados!$AS$2:$AS$19995,"SIM")</f>
        <v>2</v>
      </c>
      <c r="O49" s="38">
        <f>COUNTIFS(Dados!$J$2:$J$19995,Calc!$M49,Dados!$AT$2:$AT$19995,Calc!O$38)</f>
        <v>0</v>
      </c>
      <c r="P49" s="38">
        <f>COUNTIFS(Dados!$J$2:$J$19995,Calc!$M49,Dados!$AT$2:$AT$19995,Calc!P$38)</f>
        <v>0</v>
      </c>
      <c r="Q49" s="38">
        <f>COUNTIFS(Dados!$J$2:$J$19995,Calc!$M49,Dados!$AT$2:$AT$19995,Calc!Q$38)</f>
        <v>2</v>
      </c>
      <c r="R49" s="38">
        <f>COUNTIFS(Dados!$J$2:$J$19995,Calc!$M49,Dados!$AT$2:$AT$19995,Calc!R$38)</f>
        <v>0</v>
      </c>
      <c r="S49" s="46"/>
      <c r="T49" s="45" t="s">
        <v>543</v>
      </c>
      <c r="U49" s="4">
        <f>COUNTIFS(Dados!$J$2:$J$19995,Calc!$M49,Dados!$AS$2:$AS$19995,"SIM")</f>
        <v>2</v>
      </c>
      <c r="V49" s="4">
        <f>COUNTIFS(Dados!$J$2:$J$19995,Calc!$M49,Dados!$AS$2:$AS$19995,$V$38)</f>
        <v>33</v>
      </c>
      <c r="W49" s="4">
        <f t="shared" si="18"/>
        <v>35</v>
      </c>
      <c r="X49" s="49">
        <f t="shared" si="19"/>
        <v>5.7142857142857141E-2</v>
      </c>
      <c r="Y49" s="56"/>
    </row>
    <row r="50" spans="2:59">
      <c r="B50" s="42" t="s">
        <v>305</v>
      </c>
      <c r="C50" s="21">
        <f>(COUNTIFS(Dados!$J$2:$J$19995,Calc!$B50,Dados!BE$2:BE$19995,"Ótima")*5+COUNTIFS(Dados!$J$2:$J$19995,Calc!$B50,Dados!BE$2:BE$19995,"Boa")*3.75+COUNTIFS(Dados!$J$2:$J$19995,Calc!$B50,Dados!BE$2:BE$19995,"Regular")*2.5+COUNTIFS(Dados!$J$2:$J$19995,Calc!$B50,Dados!BE$2:BE$19995,"Ruim")*1.25+COUNTIFS(Dados!$J$2:$J$19995,Calc!$B50,Dados!BE$2:BE$19995,"Péssima")*0)/COUNTIFS(Dados!$J$2:$J$19995,Calc!$B50,Dados!BE$2:BE$19995,"&lt;&gt;Sem resposta",Dados!BE$2:BE$19995,"&lt;&gt;""")</f>
        <v>3.9402173913043477</v>
      </c>
      <c r="D50" s="21">
        <f>(COUNTIFS(Dados!$J$2:$J$19995,Calc!$B50,Dados!BF$2:BF$19995,"Ótima")*5+COUNTIFS(Dados!$J$2:$J$19995,Calc!$B50,Dados!BF$2:BF$19995,"Boa")*3.75+COUNTIFS(Dados!$J$2:$J$19995,Calc!$B50,Dados!BF$2:BF$19995,"Regular")*2.5+COUNTIFS(Dados!$J$2:$J$19995,Calc!$B50,Dados!BF$2:BF$19995,"Ruim")*1.25+COUNTIFS(Dados!$J$2:$J$19995,Calc!$B50,Dados!BF$2:BF$19995,"Péssima")*0)/COUNTIFS(Dados!$J$2:$J$19995,Calc!$B50,Dados!BF$2:BF$19995,"&lt;&gt;Sem resposta",Dados!BF$2:BF$19995,"&lt;&gt;""")</f>
        <v>2.2554347826086958</v>
      </c>
      <c r="E50" s="21">
        <f>(COUNTIFS(Dados!$J$2:$J$19995,Calc!$B50,Dados!BG$2:BG$19995,"Ótima")*5+COUNTIFS(Dados!$J$2:$J$19995,Calc!$B50,Dados!BG$2:BG$19995,"Boa")*3.75+COUNTIFS(Dados!$J$2:$J$19995,Calc!$B50,Dados!BG$2:BG$19995,"Regular")*2.5+COUNTIFS(Dados!$J$2:$J$19995,Calc!$B50,Dados!BG$2:BG$19995,"Ruim")*1.25+COUNTIFS(Dados!$J$2:$J$19995,Calc!$B50,Dados!BG$2:BG$19995,"Péssima")*0)/COUNTIFS(Dados!$J$2:$J$19995,Calc!$B50,Dados!BG$2:BG$19995,"&lt;&gt;Sem resposta",Dados!BG$2:BG$19995,"&lt;&gt;""")</f>
        <v>4.0489130434782608</v>
      </c>
      <c r="F50" s="21">
        <f>(COUNTIFS(Dados!$J$2:$J$19995,Calc!$B50,Dados!BH$2:BH$19995,"Ótima")*5+COUNTIFS(Dados!$J$2:$J$19995,Calc!$B50,Dados!BH$2:BH$19995,"Boa")*3.75+COUNTIFS(Dados!$J$2:$J$19995,Calc!$B50,Dados!BH$2:BH$19995,"Regular")*2.5+COUNTIFS(Dados!$J$2:$J$19995,Calc!$B50,Dados!BH$2:BH$19995,"Ruim")*1.25+COUNTIFS(Dados!$J$2:$J$19995,Calc!$B50,Dados!BH$2:BH$19995,"Péssima")*0)/COUNTIFS(Dados!$J$2:$J$19995,Calc!$B50,Dados!BH$2:BH$19995,"&lt;&gt;Sem resposta",Dados!BH$2:BH$19995,"&lt;&gt;""")</f>
        <v>4.0760869565217392</v>
      </c>
      <c r="G50" s="21">
        <f>(COUNTIFS(Dados!$J$2:$J$19995,Calc!$B50,Dados!BI$2:BI$19995,"Ótima")*5+COUNTIFS(Dados!$J$2:$J$19995,Calc!$B50,Dados!BI$2:BI$19995,"Boa")*3.75+COUNTIFS(Dados!$J$2:$J$19995,Calc!$B50,Dados!BI$2:BI$19995,"Regular")*2.5+COUNTIFS(Dados!$J$2:$J$19995,Calc!$B50,Dados!BI$2:BI$19995,"Ruim")*1.25+COUNTIFS(Dados!$J$2:$J$19995,Calc!$B50,Dados!BI$2:BI$19995,"Péssima")*0)/COUNTIFS(Dados!$J$2:$J$19995,Calc!$B50,Dados!BI$2:BI$19995,"&lt;&gt;Sem resposta",Dados!BI$2:BI$19995,"&lt;&gt;""")</f>
        <v>3.5597826086956523</v>
      </c>
      <c r="H50" s="21">
        <f>(COUNTIFS(Dados!$J$2:$J$19995,Calc!$B50,Dados!BJ$2:BJ$19995,"Ótima")*5+COUNTIFS(Dados!$J$2:$J$19995,Calc!$B50,Dados!BJ$2:BJ$19995,"Boa")*3.75+COUNTIFS(Dados!$J$2:$J$19995,Calc!$B50,Dados!BJ$2:BJ$19995,"Regular")*2.5+COUNTIFS(Dados!$J$2:$J$19995,Calc!$B50,Dados!BJ$2:BJ$19995,"Ruim")*1.25+COUNTIFS(Dados!$J$2:$J$19995,Calc!$B50,Dados!BJ$2:BJ$19995,"Péssima")*0)/COUNTIFS(Dados!$J$2:$J$19995,Calc!$B50,Dados!BJ$2:BJ$19995,"&lt;&gt;Sem resposta",Dados!BJ$2:BJ$19995,"&lt;&gt;""")</f>
        <v>4.3206521739130439</v>
      </c>
      <c r="I50" s="21">
        <f>(COUNTIFS(Dados!$J$2:$J$19995,Calc!$B50,Dados!BK$2:BK$19995,"Superou as expectativas")*5+COUNTIFS(Dados!$J$2:$J$19995,Calc!$B50,Dados!BK$2:BK$19995,"Atendeu as expectativas")*2.5+COUNTIFS(Dados!$J$2:$J$19995,Calc!$B50,Dados!BK$2:BK$19995,"Não atendeu as expectativas")*0)/COUNTIFS(Dados!$J$2:$J$19995,Calc!$B50,Dados!BK$2:BK$19995,"&lt;&gt;Sem resposta",Dados!BK$2:BK$19995,"&lt;&gt;""")</f>
        <v>3.7222222222222223</v>
      </c>
      <c r="J50" s="21">
        <f>(COUNTIFS(Dados!$J$2:$J$19995,Calc!$B50,Dados!BL$2:BL$19995,"Superou as expectativas")*5+COUNTIFS(Dados!$J$2:$J$19995,Calc!$B50,Dados!BL$2:BL$19995,"Atendeu as expectativas")*2.5+COUNTIFS(Dados!$J$2:$J$19995,Calc!$B50,Dados!BL$2:BL$19995,"Não atendeu as expectativas")*0)/COUNTIFS(Dados!$J$2:$J$19995,Calc!$B50,Dados!BL$2:BL$19995,"&lt;&gt;Sem resposta",Dados!BL$2:BL$19995,"&lt;&gt;""")</f>
        <v>3.2065217391304346</v>
      </c>
      <c r="K50" s="22">
        <f t="shared" si="17"/>
        <v>3.6412288647342992</v>
      </c>
      <c r="L50" s="26"/>
      <c r="M50" s="5" t="s">
        <v>341</v>
      </c>
      <c r="N50" s="38">
        <f>COUNTIFS(Dados!$J$2:$J$19995,Calc!$M50,Dados!$AS$2:$AS$19995,"SIM")</f>
        <v>6</v>
      </c>
      <c r="O50" s="38">
        <f>COUNTIFS(Dados!$J$2:$J$19995,Calc!$M50,Dados!$AT$2:$AT$19995,Calc!O$38)</f>
        <v>4</v>
      </c>
      <c r="P50" s="38">
        <f>COUNTIFS(Dados!$J$2:$J$19995,Calc!$M50,Dados!$AT$2:$AT$19995,Calc!P$38)</f>
        <v>1</v>
      </c>
      <c r="Q50" s="38">
        <f>COUNTIFS(Dados!$J$2:$J$19995,Calc!$M50,Dados!$AT$2:$AT$19995,Calc!Q$38)</f>
        <v>1</v>
      </c>
      <c r="R50" s="38">
        <f>COUNTIFS(Dados!$J$2:$J$19995,Calc!$M50,Dados!$AT$2:$AT$19995,Calc!R$38)</f>
        <v>0</v>
      </c>
      <c r="S50" s="46"/>
      <c r="T50" s="45" t="s">
        <v>341</v>
      </c>
      <c r="U50" s="4">
        <f>COUNTIFS(Dados!$J$2:$J$19995,Calc!$M50,Dados!$AS$2:$AS$19995,"SIM")</f>
        <v>6</v>
      </c>
      <c r="V50" s="4">
        <f>COUNTIFS(Dados!$J$2:$J$19995,Calc!$M50,Dados!$AS$2:$AS$19995,$V$38)</f>
        <v>42</v>
      </c>
      <c r="W50" s="4">
        <f t="shared" si="18"/>
        <v>48</v>
      </c>
      <c r="X50" s="49">
        <f t="shared" si="19"/>
        <v>0.125</v>
      </c>
      <c r="Y50" s="56"/>
    </row>
    <row r="51" spans="2:59">
      <c r="B51" s="42" t="s">
        <v>97</v>
      </c>
      <c r="C51" s="21">
        <f>(COUNTIFS(Dados!$J$2:$J$19995,Calc!$B51,Dados!BE$2:BE$19995,"Ótima")*5+COUNTIFS(Dados!$J$2:$J$19995,Calc!$B51,Dados!BE$2:BE$19995,"Boa")*3.75+COUNTIFS(Dados!$J$2:$J$19995,Calc!$B51,Dados!BE$2:BE$19995,"Regular")*2.5+COUNTIFS(Dados!$J$2:$J$19995,Calc!$B51,Dados!BE$2:BE$19995,"Ruim")*1.25+COUNTIFS(Dados!$J$2:$J$19995,Calc!$B51,Dados!BE$2:BE$19995,"Péssima")*0)/COUNTIFS(Dados!$J$2:$J$19995,Calc!$B51,Dados!BE$2:BE$19995,"&lt;&gt;Sem resposta",Dados!BE$2:BE$19995,"&lt;&gt;""")</f>
        <v>4.5058139534883717</v>
      </c>
      <c r="D51" s="21">
        <f>(COUNTIFS(Dados!$J$2:$J$19995,Calc!$B51,Dados!BF$2:BF$19995,"Ótima")*5+COUNTIFS(Dados!$J$2:$J$19995,Calc!$B51,Dados!BF$2:BF$19995,"Boa")*3.75+COUNTIFS(Dados!$J$2:$J$19995,Calc!$B51,Dados!BF$2:BF$19995,"Regular")*2.5+COUNTIFS(Dados!$J$2:$J$19995,Calc!$B51,Dados!BF$2:BF$19995,"Ruim")*1.25+COUNTIFS(Dados!$J$2:$J$19995,Calc!$B51,Dados!BF$2:BF$19995,"Péssima")*0)/COUNTIFS(Dados!$J$2:$J$19995,Calc!$B51,Dados!BF$2:BF$19995,"&lt;&gt;Sem resposta",Dados!BF$2:BF$19995,"&lt;&gt;""")</f>
        <v>4.2441860465116283</v>
      </c>
      <c r="E51" s="21">
        <f>(COUNTIFS(Dados!$J$2:$J$19995,Calc!$B51,Dados!BG$2:BG$19995,"Ótima")*5+COUNTIFS(Dados!$J$2:$J$19995,Calc!$B51,Dados!BG$2:BG$19995,"Boa")*3.75+COUNTIFS(Dados!$J$2:$J$19995,Calc!$B51,Dados!BG$2:BG$19995,"Regular")*2.5+COUNTIFS(Dados!$J$2:$J$19995,Calc!$B51,Dados!BG$2:BG$19995,"Ruim")*1.25+COUNTIFS(Dados!$J$2:$J$19995,Calc!$B51,Dados!BG$2:BG$19995,"Péssima")*0)/COUNTIFS(Dados!$J$2:$J$19995,Calc!$B51,Dados!BG$2:BG$19995,"&lt;&gt;Sem resposta",Dados!BG$2:BG$19995,"&lt;&gt;""")</f>
        <v>4.2441860465116283</v>
      </c>
      <c r="F51" s="21">
        <f>(COUNTIFS(Dados!$J$2:$J$19995,Calc!$B51,Dados!BH$2:BH$19995,"Ótima")*5+COUNTIFS(Dados!$J$2:$J$19995,Calc!$B51,Dados!BH$2:BH$19995,"Boa")*3.75+COUNTIFS(Dados!$J$2:$J$19995,Calc!$B51,Dados!BH$2:BH$19995,"Regular")*2.5+COUNTIFS(Dados!$J$2:$J$19995,Calc!$B51,Dados!BH$2:BH$19995,"Ruim")*1.25+COUNTIFS(Dados!$J$2:$J$19995,Calc!$B51,Dados!BH$2:BH$19995,"Péssima")*0)/COUNTIFS(Dados!$J$2:$J$19995,Calc!$B51,Dados!BH$2:BH$19995,"&lt;&gt;Sem resposta",Dados!BH$2:BH$19995,"&lt;&gt;""")</f>
        <v>4.2151162790697674</v>
      </c>
      <c r="G51" s="21">
        <f>(COUNTIFS(Dados!$J$2:$J$19995,Calc!$B51,Dados!BI$2:BI$19995,"Ótima")*5+COUNTIFS(Dados!$J$2:$J$19995,Calc!$B51,Dados!BI$2:BI$19995,"Boa")*3.75+COUNTIFS(Dados!$J$2:$J$19995,Calc!$B51,Dados!BI$2:BI$19995,"Regular")*2.5+COUNTIFS(Dados!$J$2:$J$19995,Calc!$B51,Dados!BI$2:BI$19995,"Ruim")*1.25+COUNTIFS(Dados!$J$2:$J$19995,Calc!$B51,Dados!BI$2:BI$19995,"Péssima")*0)/COUNTIFS(Dados!$J$2:$J$19995,Calc!$B51,Dados!BI$2:BI$19995,"&lt;&gt;Sem resposta",Dados!BI$2:BI$19995,"&lt;&gt;""")</f>
        <v>3.5755813953488373</v>
      </c>
      <c r="H51" s="21">
        <f>(COUNTIFS(Dados!$J$2:$J$19995,Calc!$B51,Dados!BJ$2:BJ$19995,"Ótima")*5+COUNTIFS(Dados!$J$2:$J$19995,Calc!$B51,Dados!BJ$2:BJ$19995,"Boa")*3.75+COUNTIFS(Dados!$J$2:$J$19995,Calc!$B51,Dados!BJ$2:BJ$19995,"Regular")*2.5+COUNTIFS(Dados!$J$2:$J$19995,Calc!$B51,Dados!BJ$2:BJ$19995,"Ruim")*1.25+COUNTIFS(Dados!$J$2:$J$19995,Calc!$B51,Dados!BJ$2:BJ$19995,"Péssima")*0)/COUNTIFS(Dados!$J$2:$J$19995,Calc!$B51,Dados!BJ$2:BJ$19995,"&lt;&gt;Sem resposta",Dados!BJ$2:BJ$19995,"&lt;&gt;""")</f>
        <v>4.2441860465116283</v>
      </c>
      <c r="I51" s="21">
        <f>(COUNTIFS(Dados!$J$2:$J$19995,Calc!$B51,Dados!BK$2:BK$19995,"Superou as expectativas")*5+COUNTIFS(Dados!$J$2:$J$19995,Calc!$B51,Dados!BK$2:BK$19995,"Atendeu as expectativas")*2.5+COUNTIFS(Dados!$J$2:$J$19995,Calc!$B51,Dados!BK$2:BK$19995,"Não atendeu as expectativas")*0)/COUNTIFS(Dados!$J$2:$J$19995,Calc!$B51,Dados!BK$2:BK$19995,"&lt;&gt;Sem resposta",Dados!BK$2:BK$19995,"&lt;&gt;""")</f>
        <v>2.9761904761904763</v>
      </c>
      <c r="J51" s="21">
        <f>(COUNTIFS(Dados!$J$2:$J$19995,Calc!$B51,Dados!BL$2:BL$19995,"Superou as expectativas")*5+COUNTIFS(Dados!$J$2:$J$19995,Calc!$B51,Dados!BL$2:BL$19995,"Atendeu as expectativas")*2.5+COUNTIFS(Dados!$J$2:$J$19995,Calc!$B51,Dados!BL$2:BL$19995,"Não atendeu as expectativas")*0)/COUNTIFS(Dados!$J$2:$J$19995,Calc!$B51,Dados!BL$2:BL$19995,"&lt;&gt;Sem resposta",Dados!BL$2:BL$19995,"&lt;&gt;""")</f>
        <v>3.8372093023255816</v>
      </c>
      <c r="K51" s="22">
        <f t="shared" si="17"/>
        <v>3.9803086932447407</v>
      </c>
      <c r="L51" s="26"/>
      <c r="M51" s="5" t="s">
        <v>305</v>
      </c>
      <c r="N51" s="38">
        <f>COUNTIFS(Dados!$J$2:$J$19995,Calc!$M51,Dados!$AS$2:$AS$19995,"SIM")</f>
        <v>3</v>
      </c>
      <c r="O51" s="38">
        <f>COUNTIFS(Dados!$J$2:$J$19995,Calc!$M51,Dados!$AT$2:$AT$19995,Calc!O$38)</f>
        <v>2</v>
      </c>
      <c r="P51" s="38">
        <f>COUNTIFS(Dados!$J$2:$J$19995,Calc!$M51,Dados!$AT$2:$AT$19995,Calc!P$38)</f>
        <v>1</v>
      </c>
      <c r="Q51" s="38">
        <f>COUNTIFS(Dados!$J$2:$J$19995,Calc!$M51,Dados!$AT$2:$AT$19995,Calc!Q$38)</f>
        <v>0</v>
      </c>
      <c r="R51" s="38">
        <f>COUNTIFS(Dados!$J$2:$J$19995,Calc!$M51,Dados!$AT$2:$AT$19995,Calc!R$38)</f>
        <v>0</v>
      </c>
      <c r="S51" s="46"/>
      <c r="T51" s="45" t="s">
        <v>305</v>
      </c>
      <c r="U51" s="4">
        <f>COUNTIFS(Dados!$J$2:$J$19995,Calc!$M51,Dados!$AS$2:$AS$19995,"SIM")</f>
        <v>3</v>
      </c>
      <c r="V51" s="4">
        <f>COUNTIFS(Dados!$J$2:$J$19995,Calc!$M51,Dados!$AS$2:$AS$19995,$V$38)</f>
        <v>44</v>
      </c>
      <c r="W51" s="4">
        <f t="shared" si="18"/>
        <v>47</v>
      </c>
      <c r="X51" s="49">
        <f t="shared" si="19"/>
        <v>6.3829787234042548E-2</v>
      </c>
      <c r="Y51" s="56"/>
    </row>
    <row r="52" spans="2:59">
      <c r="B52" s="42" t="s">
        <v>154</v>
      </c>
      <c r="C52" s="21">
        <f>(COUNTIFS(Dados!$J$2:$J$19995,Calc!$B52,Dados!BE$2:BE$19995,"Ótima")*5+COUNTIFS(Dados!$J$2:$J$19995,Calc!$B52,Dados!BE$2:BE$19995,"Boa")*3.75+COUNTIFS(Dados!$J$2:$J$19995,Calc!$B52,Dados!BE$2:BE$19995,"Regular")*2.5+COUNTIFS(Dados!$J$2:$J$19995,Calc!$B52,Dados!BE$2:BE$19995,"Ruim")*1.25+COUNTIFS(Dados!$J$2:$J$19995,Calc!$B52,Dados!BE$2:BE$19995,"Péssima")*0)/COUNTIFS(Dados!$J$2:$J$19995,Calc!$B52,Dados!BE$2:BE$19995,"&lt;&gt;Sem resposta",Dados!BE$2:BE$19995,"&lt;&gt;""")</f>
        <v>4.591836734693878</v>
      </c>
      <c r="D52" s="21">
        <f>(COUNTIFS(Dados!$J$2:$J$19995,Calc!$B52,Dados!BF$2:BF$19995,"Ótima")*5+COUNTIFS(Dados!$J$2:$J$19995,Calc!$B52,Dados!BF$2:BF$19995,"Boa")*3.75+COUNTIFS(Dados!$J$2:$J$19995,Calc!$B52,Dados!BF$2:BF$19995,"Regular")*2.5+COUNTIFS(Dados!$J$2:$J$19995,Calc!$B52,Dados!BF$2:BF$19995,"Ruim")*1.25+COUNTIFS(Dados!$J$2:$J$19995,Calc!$B52,Dados!BF$2:BF$19995,"Péssima")*0)/COUNTIFS(Dados!$J$2:$J$19995,Calc!$B52,Dados!BF$2:BF$19995,"&lt;&gt;Sem resposta",Dados!BF$2:BF$19995,"&lt;&gt;""")</f>
        <v>4.6938775510204085</v>
      </c>
      <c r="E52" s="21">
        <f>(COUNTIFS(Dados!$J$2:$J$19995,Calc!$B52,Dados!BG$2:BG$19995,"Ótima")*5+COUNTIFS(Dados!$J$2:$J$19995,Calc!$B52,Dados!BG$2:BG$19995,"Boa")*3.75+COUNTIFS(Dados!$J$2:$J$19995,Calc!$B52,Dados!BG$2:BG$19995,"Regular")*2.5+COUNTIFS(Dados!$J$2:$J$19995,Calc!$B52,Dados!BG$2:BG$19995,"Ruim")*1.25+COUNTIFS(Dados!$J$2:$J$19995,Calc!$B52,Dados!BG$2:BG$19995,"Péssima")*0)/COUNTIFS(Dados!$J$2:$J$19995,Calc!$B52,Dados!BG$2:BG$19995,"&lt;&gt;Sem resposta",Dados!BG$2:BG$19995,"&lt;&gt;""")</f>
        <v>4.2602040816326534</v>
      </c>
      <c r="F52" s="21">
        <f>(COUNTIFS(Dados!$J$2:$J$19995,Calc!$B52,Dados!BH$2:BH$19995,"Ótima")*5+COUNTIFS(Dados!$J$2:$J$19995,Calc!$B52,Dados!BH$2:BH$19995,"Boa")*3.75+COUNTIFS(Dados!$J$2:$J$19995,Calc!$B52,Dados!BH$2:BH$19995,"Regular")*2.5+COUNTIFS(Dados!$J$2:$J$19995,Calc!$B52,Dados!BH$2:BH$19995,"Ruim")*1.25+COUNTIFS(Dados!$J$2:$J$19995,Calc!$B52,Dados!BH$2:BH$19995,"Péssima")*0)/COUNTIFS(Dados!$J$2:$J$19995,Calc!$B52,Dados!BH$2:BH$19995,"&lt;&gt;Sem resposta",Dados!BH$2:BH$19995,"&lt;&gt;""")</f>
        <v>4.1326530612244898</v>
      </c>
      <c r="G52" s="21">
        <f>(COUNTIFS(Dados!$J$2:$J$19995,Calc!$B52,Dados!BI$2:BI$19995,"Ótima")*5+COUNTIFS(Dados!$J$2:$J$19995,Calc!$B52,Dados!BI$2:BI$19995,"Boa")*3.75+COUNTIFS(Dados!$J$2:$J$19995,Calc!$B52,Dados!BI$2:BI$19995,"Regular")*2.5+COUNTIFS(Dados!$J$2:$J$19995,Calc!$B52,Dados!BI$2:BI$19995,"Ruim")*1.25+COUNTIFS(Dados!$J$2:$J$19995,Calc!$B52,Dados!BI$2:BI$19995,"Péssima")*0)/COUNTIFS(Dados!$J$2:$J$19995,Calc!$B52,Dados!BI$2:BI$19995,"&lt;&gt;Sem resposta",Dados!BI$2:BI$19995,"&lt;&gt;""")</f>
        <v>3.7244897959183674</v>
      </c>
      <c r="H52" s="21">
        <f>(COUNTIFS(Dados!$J$2:$J$19995,Calc!$B52,Dados!BJ$2:BJ$19995,"Ótima")*5+COUNTIFS(Dados!$J$2:$J$19995,Calc!$B52,Dados!BJ$2:BJ$19995,"Boa")*3.75+COUNTIFS(Dados!$J$2:$J$19995,Calc!$B52,Dados!BJ$2:BJ$19995,"Regular")*2.5+COUNTIFS(Dados!$J$2:$J$19995,Calc!$B52,Dados!BJ$2:BJ$19995,"Ruim")*1.25+COUNTIFS(Dados!$J$2:$J$19995,Calc!$B52,Dados!BJ$2:BJ$19995,"Péssima")*0)/COUNTIFS(Dados!$J$2:$J$19995,Calc!$B52,Dados!BJ$2:BJ$19995,"&lt;&gt;Sem resposta",Dados!BJ$2:BJ$19995,"&lt;&gt;""")</f>
        <v>4.6428571428571432</v>
      </c>
      <c r="I52" s="21">
        <f>(COUNTIFS(Dados!$J$2:$J$19995,Calc!$B52,Dados!BK$2:BK$19995,"Superou as expectativas")*5+COUNTIFS(Dados!$J$2:$J$19995,Calc!$B52,Dados!BK$2:BK$19995,"Atendeu as expectativas")*2.5+COUNTIFS(Dados!$J$2:$J$19995,Calc!$B52,Dados!BK$2:BK$19995,"Não atendeu as expectativas")*0)/COUNTIFS(Dados!$J$2:$J$19995,Calc!$B52,Dados!BK$2:BK$19995,"&lt;&gt;Sem resposta",Dados!BK$2:BK$19995,"&lt;&gt;""")</f>
        <v>3.4375</v>
      </c>
      <c r="J52" s="21">
        <f>(COUNTIFS(Dados!$J$2:$J$19995,Calc!$B52,Dados!BL$2:BL$19995,"Superou as expectativas")*5+COUNTIFS(Dados!$J$2:$J$19995,Calc!$B52,Dados!BL$2:BL$19995,"Atendeu as expectativas")*2.5+COUNTIFS(Dados!$J$2:$J$19995,Calc!$B52,Dados!BL$2:BL$19995,"Não atendeu as expectativas")*0)/COUNTIFS(Dados!$J$2:$J$19995,Calc!$B52,Dados!BL$2:BL$19995,"&lt;&gt;Sem resposta",Dados!BL$2:BL$19995,"&lt;&gt;""")</f>
        <v>4.2346938775510203</v>
      </c>
      <c r="K52" s="22">
        <f t="shared" si="17"/>
        <v>4.2147640306122449</v>
      </c>
      <c r="L52" s="26"/>
      <c r="M52" s="5" t="s">
        <v>97</v>
      </c>
      <c r="N52" s="38">
        <f>COUNTIFS(Dados!$J$2:$J$19995,Calc!$M52,Dados!$AS$2:$AS$19995,"SIM")</f>
        <v>4</v>
      </c>
      <c r="O52" s="38">
        <f>COUNTIFS(Dados!$J$2:$J$19995,Calc!$M52,Dados!$AT$2:$AT$19995,Calc!O$38)</f>
        <v>4</v>
      </c>
      <c r="P52" s="38">
        <f>COUNTIFS(Dados!$J$2:$J$19995,Calc!$M52,Dados!$AT$2:$AT$19995,Calc!P$38)</f>
        <v>0</v>
      </c>
      <c r="Q52" s="38">
        <f>COUNTIFS(Dados!$J$2:$J$19995,Calc!$M52,Dados!$AT$2:$AT$19995,Calc!Q$38)</f>
        <v>0</v>
      </c>
      <c r="R52" s="38">
        <f>COUNTIFS(Dados!$J$2:$J$19995,Calc!$M52,Dados!$AT$2:$AT$19995,Calc!R$38)</f>
        <v>0</v>
      </c>
      <c r="S52" s="46"/>
      <c r="T52" s="45" t="s">
        <v>97</v>
      </c>
      <c r="U52" s="4">
        <f>COUNTIFS(Dados!$J$2:$J$19995,Calc!$M52,Dados!$AS$2:$AS$19995,"SIM")</f>
        <v>4</v>
      </c>
      <c r="V52" s="4">
        <f>COUNTIFS(Dados!$J$2:$J$19995,Calc!$M52,Dados!$AS$2:$AS$19995,$V$38)</f>
        <v>39</v>
      </c>
      <c r="W52" s="4">
        <f t="shared" si="18"/>
        <v>43</v>
      </c>
      <c r="X52" s="49">
        <f t="shared" si="19"/>
        <v>9.3023255813953487E-2</v>
      </c>
      <c r="Y52" s="56"/>
    </row>
    <row r="53" spans="2:59">
      <c r="B53" s="42" t="s">
        <v>697</v>
      </c>
      <c r="C53" s="21">
        <f>(COUNTIFS(Dados!$J$2:$J$19995,Calc!$B53,Dados!BE$2:BE$19995,"Ótima")*5+COUNTIFS(Dados!$J$2:$J$19995,Calc!$B53,Dados!BE$2:BE$19995,"Boa")*3.75+COUNTIFS(Dados!$J$2:$J$19995,Calc!$B53,Dados!BE$2:BE$19995,"Regular")*2.5+COUNTIFS(Dados!$J$2:$J$19995,Calc!$B53,Dados!BE$2:BE$19995,"Ruim")*1.25+COUNTIFS(Dados!$J$2:$J$19995,Calc!$B53,Dados!BE$2:BE$19995,"Péssima")*0)/COUNTIFS(Dados!$J$2:$J$19995,Calc!$B53,Dados!BE$2:BE$19995,"&lt;&gt;Sem resposta",Dados!BE$2:BE$19995,"&lt;&gt;""")</f>
        <v>4.4034090909090908</v>
      </c>
      <c r="D53" s="21">
        <f>(COUNTIFS(Dados!$J$2:$J$19995,Calc!$B53,Dados!BF$2:BF$19995,"Ótima")*5+COUNTIFS(Dados!$J$2:$J$19995,Calc!$B53,Dados!BF$2:BF$19995,"Boa")*3.75+COUNTIFS(Dados!$J$2:$J$19995,Calc!$B53,Dados!BF$2:BF$19995,"Regular")*2.5+COUNTIFS(Dados!$J$2:$J$19995,Calc!$B53,Dados!BF$2:BF$19995,"Ruim")*1.25+COUNTIFS(Dados!$J$2:$J$19995,Calc!$B53,Dados!BF$2:BF$19995,"Péssima")*0)/COUNTIFS(Dados!$J$2:$J$19995,Calc!$B53,Dados!BF$2:BF$19995,"&lt;&gt;Sem resposta",Dados!BF$2:BF$19995,"&lt;&gt;""")</f>
        <v>3.2954545454545454</v>
      </c>
      <c r="E53" s="21">
        <f>(COUNTIFS(Dados!$J$2:$J$19995,Calc!$B53,Dados!BG$2:BG$19995,"Ótima")*5+COUNTIFS(Dados!$J$2:$J$19995,Calc!$B53,Dados!BG$2:BG$19995,"Boa")*3.75+COUNTIFS(Dados!$J$2:$J$19995,Calc!$B53,Dados!BG$2:BG$19995,"Regular")*2.5+COUNTIFS(Dados!$J$2:$J$19995,Calc!$B53,Dados!BG$2:BG$19995,"Ruim")*1.25+COUNTIFS(Dados!$J$2:$J$19995,Calc!$B53,Dados!BG$2:BG$19995,"Péssima")*0)/COUNTIFS(Dados!$J$2:$J$19995,Calc!$B53,Dados!BG$2:BG$19995,"&lt;&gt;Sem resposta",Dados!BG$2:BG$19995,"&lt;&gt;""")</f>
        <v>4.6306818181818183</v>
      </c>
      <c r="F53" s="21">
        <f>(COUNTIFS(Dados!$J$2:$J$19995,Calc!$B53,Dados!BH$2:BH$19995,"Ótima")*5+COUNTIFS(Dados!$J$2:$J$19995,Calc!$B53,Dados!BH$2:BH$19995,"Boa")*3.75+COUNTIFS(Dados!$J$2:$J$19995,Calc!$B53,Dados!BH$2:BH$19995,"Regular")*2.5+COUNTIFS(Dados!$J$2:$J$19995,Calc!$B53,Dados!BH$2:BH$19995,"Ruim")*1.25+COUNTIFS(Dados!$J$2:$J$19995,Calc!$B53,Dados!BH$2:BH$19995,"Péssima")*0)/COUNTIFS(Dados!$J$2:$J$19995,Calc!$B53,Dados!BH$2:BH$19995,"&lt;&gt;Sem resposta",Dados!BH$2:BH$19995,"&lt;&gt;""")</f>
        <v>4.4602272727272725</v>
      </c>
      <c r="G53" s="21">
        <f>(COUNTIFS(Dados!$J$2:$J$19995,Calc!$B53,Dados!BI$2:BI$19995,"Ótima")*5+COUNTIFS(Dados!$J$2:$J$19995,Calc!$B53,Dados!BI$2:BI$19995,"Boa")*3.75+COUNTIFS(Dados!$J$2:$J$19995,Calc!$B53,Dados!BI$2:BI$19995,"Regular")*2.5+COUNTIFS(Dados!$J$2:$J$19995,Calc!$B53,Dados!BI$2:BI$19995,"Ruim")*1.25+COUNTIFS(Dados!$J$2:$J$19995,Calc!$B53,Dados!BI$2:BI$19995,"Péssima")*0)/COUNTIFS(Dados!$J$2:$J$19995,Calc!$B53,Dados!BI$2:BI$19995,"&lt;&gt;Sem resposta",Dados!BI$2:BI$19995,"&lt;&gt;""")</f>
        <v>4.2897727272727275</v>
      </c>
      <c r="H53" s="21">
        <f>(COUNTIFS(Dados!$J$2:$J$19995,Calc!$B53,Dados!BJ$2:BJ$19995,"Ótima")*5+COUNTIFS(Dados!$J$2:$J$19995,Calc!$B53,Dados!BJ$2:BJ$19995,"Boa")*3.75+COUNTIFS(Dados!$J$2:$J$19995,Calc!$B53,Dados!BJ$2:BJ$19995,"Regular")*2.5+COUNTIFS(Dados!$J$2:$J$19995,Calc!$B53,Dados!BJ$2:BJ$19995,"Ruim")*1.25+COUNTIFS(Dados!$J$2:$J$19995,Calc!$B53,Dados!BJ$2:BJ$19995,"Péssima")*0)/COUNTIFS(Dados!$J$2:$J$19995,Calc!$B53,Dados!BJ$2:BJ$19995,"&lt;&gt;Sem resposta",Dados!BJ$2:BJ$19995,"&lt;&gt;""")</f>
        <v>4.6590909090909092</v>
      </c>
      <c r="I53" s="21">
        <f>(COUNTIFS(Dados!$J$2:$J$19995,Calc!$B53,Dados!BK$2:BK$19995,"Superou as expectativas")*5+COUNTIFS(Dados!$J$2:$J$19995,Calc!$B53,Dados!BK$2:BK$19995,"Atendeu as expectativas")*2.5+COUNTIFS(Dados!$J$2:$J$19995,Calc!$B53,Dados!BK$2:BK$19995,"Não atendeu as expectativas")*0)/COUNTIFS(Dados!$J$2:$J$19995,Calc!$B53,Dados!BK$2:BK$19995,"&lt;&gt;Sem resposta",Dados!BK$2:BK$19995,"&lt;&gt;""")</f>
        <v>3.6931818181818183</v>
      </c>
      <c r="J53" s="21">
        <f>(COUNTIFS(Dados!$J$2:$J$19995,Calc!$B53,Dados!BL$2:BL$19995,"Superou as expectativas")*5+COUNTIFS(Dados!$J$2:$J$19995,Calc!$B53,Dados!BL$2:BL$19995,"Atendeu as expectativas")*2.5+COUNTIFS(Dados!$J$2:$J$19995,Calc!$B53,Dados!BL$2:BL$19995,"Não atendeu as expectativas")*0)/COUNTIFS(Dados!$J$2:$J$19995,Calc!$B53,Dados!BL$2:BL$19995,"&lt;&gt;Sem resposta",Dados!BL$2:BL$19995,"&lt;&gt;""")</f>
        <v>3.6363636363636362</v>
      </c>
      <c r="K53" s="22">
        <f t="shared" si="17"/>
        <v>4.1335227272727266</v>
      </c>
      <c r="L53" s="26"/>
      <c r="M53" s="5" t="s">
        <v>154</v>
      </c>
      <c r="N53" s="38">
        <f>COUNTIFS(Dados!$J$2:$J$19995,Calc!$M53,Dados!$AS$2:$AS$19995,"SIM")</f>
        <v>3</v>
      </c>
      <c r="O53" s="38">
        <f>COUNTIFS(Dados!$J$2:$J$19995,Calc!$M53,Dados!$AT$2:$AT$19995,Calc!O$38)</f>
        <v>0</v>
      </c>
      <c r="P53" s="38">
        <f>COUNTIFS(Dados!$J$2:$J$19995,Calc!$M53,Dados!$AT$2:$AT$19995,Calc!P$38)</f>
        <v>3</v>
      </c>
      <c r="Q53" s="38">
        <f>COUNTIFS(Dados!$J$2:$J$19995,Calc!$M53,Dados!$AT$2:$AT$19995,Calc!Q$38)</f>
        <v>0</v>
      </c>
      <c r="R53" s="38">
        <f>COUNTIFS(Dados!$J$2:$J$19995,Calc!$M53,Dados!$AT$2:$AT$19995,Calc!R$38)</f>
        <v>0</v>
      </c>
      <c r="S53" s="46"/>
      <c r="T53" s="45" t="s">
        <v>154</v>
      </c>
      <c r="U53" s="4">
        <f>COUNTIFS(Dados!$J$2:$J$19995,Calc!$M53,Dados!$AS$2:$AS$19995,"SIM")</f>
        <v>3</v>
      </c>
      <c r="V53" s="4">
        <f>COUNTIFS(Dados!$J$2:$J$19995,Calc!$M53,Dados!$AS$2:$AS$19995,$V$38)</f>
        <v>46</v>
      </c>
      <c r="W53" s="4">
        <f t="shared" si="18"/>
        <v>49</v>
      </c>
      <c r="X53" s="49">
        <f t="shared" si="19"/>
        <v>6.1224489795918366E-2</v>
      </c>
      <c r="Y53" s="56"/>
    </row>
    <row r="54" spans="2:59">
      <c r="B54" s="42" t="s">
        <v>95</v>
      </c>
      <c r="C54" s="21">
        <f>(COUNTIFS(Dados!$J$2:$J$19995,Calc!$B54,Dados!BE$2:BE$19995,"Ótima")*5+COUNTIFS(Dados!$J$2:$J$19995,Calc!$B54,Dados!BE$2:BE$19995,"Boa")*3.75+COUNTIFS(Dados!$J$2:$J$19995,Calc!$B54,Dados!BE$2:BE$19995,"Regular")*2.5+COUNTIFS(Dados!$J$2:$J$19995,Calc!$B54,Dados!BE$2:BE$19995,"Ruim")*1.25+COUNTIFS(Dados!$J$2:$J$19995,Calc!$B54,Dados!BE$2:BE$19995,"Péssima")*0)/COUNTIFS(Dados!$J$2:$J$19995,Calc!$B54,Dados!BE$2:BE$19995,"&lt;&gt;Sem resposta",Dados!BE$2:BE$19995,"&lt;&gt;""")</f>
        <v>4.617437722419929</v>
      </c>
      <c r="D54" s="21">
        <f>(COUNTIFS(Dados!$J$2:$J$19995,Calc!$B54,Dados!BF$2:BF$19995,"Ótima")*5+COUNTIFS(Dados!$J$2:$J$19995,Calc!$B54,Dados!BF$2:BF$19995,"Boa")*3.75+COUNTIFS(Dados!$J$2:$J$19995,Calc!$B54,Dados!BF$2:BF$19995,"Regular")*2.5+COUNTIFS(Dados!$J$2:$J$19995,Calc!$B54,Dados!BF$2:BF$19995,"Ruim")*1.25+COUNTIFS(Dados!$J$2:$J$19995,Calc!$B54,Dados!BF$2:BF$19995,"Péssima")*0)/COUNTIFS(Dados!$J$2:$J$19995,Calc!$B54,Dados!BF$2:BF$19995,"&lt;&gt;Sem resposta",Dados!BF$2:BF$19995,"&lt;&gt;""")</f>
        <v>4.3727758007117439</v>
      </c>
      <c r="E54" s="21">
        <f>(COUNTIFS(Dados!$J$2:$J$19995,Calc!$B54,Dados!BG$2:BG$19995,"Ótima")*5+COUNTIFS(Dados!$J$2:$J$19995,Calc!$B54,Dados!BG$2:BG$19995,"Boa")*3.75+COUNTIFS(Dados!$J$2:$J$19995,Calc!$B54,Dados!BG$2:BG$19995,"Regular")*2.5+COUNTIFS(Dados!$J$2:$J$19995,Calc!$B54,Dados!BG$2:BG$19995,"Ruim")*1.25+COUNTIFS(Dados!$J$2:$J$19995,Calc!$B54,Dados!BG$2:BG$19995,"Péssima")*0)/COUNTIFS(Dados!$J$2:$J$19995,Calc!$B54,Dados!BG$2:BG$19995,"&lt;&gt;Sem resposta",Dados!BG$2:BG$19995,"&lt;&gt;""")</f>
        <v>4.21875</v>
      </c>
      <c r="F54" s="21">
        <f>(COUNTIFS(Dados!$J$2:$J$19995,Calc!$B54,Dados!BH$2:BH$19995,"Ótima")*5+COUNTIFS(Dados!$J$2:$J$19995,Calc!$B54,Dados!BH$2:BH$19995,"Boa")*3.75+COUNTIFS(Dados!$J$2:$J$19995,Calc!$B54,Dados!BH$2:BH$19995,"Regular")*2.5+COUNTIFS(Dados!$J$2:$J$19995,Calc!$B54,Dados!BH$2:BH$19995,"Ruim")*1.25+COUNTIFS(Dados!$J$2:$J$19995,Calc!$B54,Dados!BH$2:BH$19995,"Péssima")*0)/COUNTIFS(Dados!$J$2:$J$19995,Calc!$B54,Dados!BH$2:BH$19995,"&lt;&gt;Sem resposta",Dados!BH$2:BH$19995,"&lt;&gt;""")</f>
        <v>4.1875</v>
      </c>
      <c r="G54" s="21">
        <f>(COUNTIFS(Dados!$J$2:$J$19995,Calc!$B54,Dados!BI$2:BI$19995,"Ótima")*5+COUNTIFS(Dados!$J$2:$J$19995,Calc!$B54,Dados!BI$2:BI$19995,"Boa")*3.75+COUNTIFS(Dados!$J$2:$J$19995,Calc!$B54,Dados!BI$2:BI$19995,"Regular")*2.5+COUNTIFS(Dados!$J$2:$J$19995,Calc!$B54,Dados!BI$2:BI$19995,"Ruim")*1.25+COUNTIFS(Dados!$J$2:$J$19995,Calc!$B54,Dados!BI$2:BI$19995,"Péssima")*0)/COUNTIFS(Dados!$J$2:$J$19995,Calc!$B54,Dados!BI$2:BI$19995,"&lt;&gt;Sem resposta",Dados!BI$2:BI$19995,"&lt;&gt;""")</f>
        <v>3.8705357142857144</v>
      </c>
      <c r="H54" s="21">
        <f>(COUNTIFS(Dados!$J$2:$J$19995,Calc!$B54,Dados!BJ$2:BJ$19995,"Ótima")*5+COUNTIFS(Dados!$J$2:$J$19995,Calc!$B54,Dados!BJ$2:BJ$19995,"Boa")*3.75+COUNTIFS(Dados!$J$2:$J$19995,Calc!$B54,Dados!BJ$2:BJ$19995,"Regular")*2.5+COUNTIFS(Dados!$J$2:$J$19995,Calc!$B54,Dados!BJ$2:BJ$19995,"Ruim")*1.25+COUNTIFS(Dados!$J$2:$J$19995,Calc!$B54,Dados!BJ$2:BJ$19995,"Péssima")*0)/COUNTIFS(Dados!$J$2:$J$19995,Calc!$B54,Dados!BJ$2:BJ$19995,"&lt;&gt;Sem resposta",Dados!BJ$2:BJ$19995,"&lt;&gt;""")</f>
        <v>4.1428571428571432</v>
      </c>
      <c r="I54" s="21">
        <f>(COUNTIFS(Dados!$J$2:$J$19995,Calc!$B54,Dados!BK$2:BK$19995,"Superou as expectativas")*5+COUNTIFS(Dados!$J$2:$J$19995,Calc!$B54,Dados!BK$2:BK$19995,"Atendeu as expectativas")*2.5+COUNTIFS(Dados!$J$2:$J$19995,Calc!$B54,Dados!BK$2:BK$19995,"Não atendeu as expectativas")*0)/COUNTIFS(Dados!$J$2:$J$19995,Calc!$B54,Dados!BK$2:BK$19995,"&lt;&gt;Sem resposta",Dados!BK$2:BK$19995,"&lt;&gt;""")</f>
        <v>3.1768953068592056</v>
      </c>
      <c r="J54" s="21">
        <f>(COUNTIFS(Dados!$J$2:$J$19995,Calc!$B54,Dados!BL$2:BL$19995,"Superou as expectativas")*5+COUNTIFS(Dados!$J$2:$J$19995,Calc!$B54,Dados!BL$2:BL$19995,"Atendeu as expectativas")*2.5+COUNTIFS(Dados!$J$2:$J$19995,Calc!$B54,Dados!BL$2:BL$19995,"Não atendeu as expectativas")*0)/COUNTIFS(Dados!$J$2:$J$19995,Calc!$B54,Dados!BL$2:BL$19995,"&lt;&gt;Sem resposta",Dados!BL$2:BL$19995,"&lt;&gt;""")</f>
        <v>3.7813620071684588</v>
      </c>
      <c r="K54" s="22">
        <f t="shared" si="17"/>
        <v>4.0460142117877744</v>
      </c>
      <c r="L54" s="26"/>
      <c r="M54" s="5" t="s">
        <v>697</v>
      </c>
      <c r="N54" s="38">
        <f>COUNTIFS(Dados!$J$2:$J$19995,Calc!$M54,Dados!$AS$2:$AS$19995,"SIM")</f>
        <v>0</v>
      </c>
      <c r="O54" s="38">
        <f>COUNTIFS(Dados!$J$2:$J$19995,Calc!$M54,Dados!$AT$2:$AT$19995,Calc!O$38)</f>
        <v>0</v>
      </c>
      <c r="P54" s="38">
        <f>COUNTIFS(Dados!$J$2:$J$19995,Calc!$M54,Dados!$AT$2:$AT$19995,Calc!P$38)</f>
        <v>0</v>
      </c>
      <c r="Q54" s="38">
        <f>COUNTIFS(Dados!$J$2:$J$19995,Calc!$M54,Dados!$AT$2:$AT$19995,Calc!Q$38)</f>
        <v>0</v>
      </c>
      <c r="R54" s="38">
        <f>COUNTIFS(Dados!$J$2:$J$19995,Calc!$M54,Dados!$AT$2:$AT$19995,Calc!R$38)</f>
        <v>0</v>
      </c>
      <c r="S54" s="46"/>
      <c r="T54" s="45" t="s">
        <v>697</v>
      </c>
      <c r="U54" s="4">
        <f>COUNTIFS(Dados!$J$2:$J$19995,Calc!$M54,Dados!$AS$2:$AS$19995,"SIM")</f>
        <v>0</v>
      </c>
      <c r="V54" s="4">
        <f>COUNTIFS(Dados!$J$2:$J$19995,Calc!$M54,Dados!$AS$2:$AS$19995,$V$38)</f>
        <v>44</v>
      </c>
      <c r="W54" s="4">
        <f t="shared" si="18"/>
        <v>44</v>
      </c>
      <c r="X54" s="49">
        <f t="shared" si="19"/>
        <v>0</v>
      </c>
      <c r="Y54" s="56"/>
    </row>
    <row r="55" spans="2:59">
      <c r="B55" s="13" t="s">
        <v>3095</v>
      </c>
      <c r="C55" s="21">
        <f>(COUNTIFS(Dados!$J$2:$J$19995,Calc!$B55,Dados!BE$2:BE$19995,"Ótima")*5+COUNTIFS(Dados!$J$2:$J$19995,Calc!$B55,Dados!BE$2:BE$19995,"Boa")*3.75+COUNTIFS(Dados!$J$2:$J$19995,Calc!$B55,Dados!BE$2:BE$19995,"Regular")*2.5+COUNTIFS(Dados!$J$2:$J$19995,Calc!$B55,Dados!BE$2:BE$19995,"Ruim")*1.25+COUNTIFS(Dados!$J$2:$J$19995,Calc!$B55,Dados!BE$2:BE$19995,"Péssima")*0)/COUNTIFS(Dados!$J$2:$J$19995,Calc!$B55,Dados!BE$2:BE$19995,"&lt;&gt;Sem resposta",Dados!BE$2:BE$19995,"&lt;&gt;""")</f>
        <v>5</v>
      </c>
      <c r="D55" s="21">
        <f>(COUNTIFS(Dados!$J$2:$J$19995,Calc!$B55,Dados!BF$2:BF$19995,"Ótima")*5+COUNTIFS(Dados!$J$2:$J$19995,Calc!$B55,Dados!BF$2:BF$19995,"Boa")*3.75+COUNTIFS(Dados!$J$2:$J$19995,Calc!$B55,Dados!BF$2:BF$19995,"Regular")*2.5+COUNTIFS(Dados!$J$2:$J$19995,Calc!$B55,Dados!BF$2:BF$19995,"Ruim")*1.25+COUNTIFS(Dados!$J$2:$J$19995,Calc!$B55,Dados!BF$2:BF$19995,"Péssima")*0)/COUNTIFS(Dados!$J$2:$J$19995,Calc!$B55,Dados!BF$2:BF$19995,"&lt;&gt;Sem resposta",Dados!BF$2:BF$19995,"&lt;&gt;""")</f>
        <v>3.5</v>
      </c>
      <c r="E55" s="21">
        <f>(COUNTIFS(Dados!$J$2:$J$19995,Calc!$B55,Dados!BG$2:BG$19995,"Ótima")*5+COUNTIFS(Dados!$J$2:$J$19995,Calc!$B55,Dados!BG$2:BG$19995,"Boa")*3.75+COUNTIFS(Dados!$J$2:$J$19995,Calc!$B55,Dados!BG$2:BG$19995,"Regular")*2.5+COUNTIFS(Dados!$J$2:$J$19995,Calc!$B55,Dados!BG$2:BG$19995,"Ruim")*1.25+COUNTIFS(Dados!$J$2:$J$19995,Calc!$B55,Dados!BG$2:BG$19995,"Péssima")*0)/COUNTIFS(Dados!$J$2:$J$19995,Calc!$B55,Dados!BG$2:BG$19995,"&lt;&gt;Sem resposta",Dados!BG$2:BG$19995,"&lt;&gt;""")</f>
        <v>5</v>
      </c>
      <c r="F55" s="21">
        <f>(COUNTIFS(Dados!$J$2:$J$19995,Calc!$B55,Dados!BH$2:BH$19995,"Ótima")*5+COUNTIFS(Dados!$J$2:$J$19995,Calc!$B55,Dados!BH$2:BH$19995,"Boa")*3.75+COUNTIFS(Dados!$J$2:$J$19995,Calc!$B55,Dados!BH$2:BH$19995,"Regular")*2.5+COUNTIFS(Dados!$J$2:$J$19995,Calc!$B55,Dados!BH$2:BH$19995,"Ruim")*1.25+COUNTIFS(Dados!$J$2:$J$19995,Calc!$B55,Dados!BH$2:BH$19995,"Péssima")*0)/COUNTIFS(Dados!$J$2:$J$19995,Calc!$B55,Dados!BH$2:BH$19995,"&lt;&gt;Sem resposta",Dados!BH$2:BH$19995,"&lt;&gt;""")</f>
        <v>4</v>
      </c>
      <c r="G55" s="21">
        <f>(COUNTIFS(Dados!$J$2:$J$19995,Calc!$B55,Dados!BI$2:BI$19995,"Ótima")*5+COUNTIFS(Dados!$J$2:$J$19995,Calc!$B55,Dados!BI$2:BI$19995,"Boa")*3.75+COUNTIFS(Dados!$J$2:$J$19995,Calc!$B55,Dados!BI$2:BI$19995,"Regular")*2.5+COUNTIFS(Dados!$J$2:$J$19995,Calc!$B55,Dados!BI$2:BI$19995,"Ruim")*1.25+COUNTIFS(Dados!$J$2:$J$19995,Calc!$B55,Dados!BI$2:BI$19995,"Péssima")*0)/COUNTIFS(Dados!$J$2:$J$19995,Calc!$B55,Dados!BI$2:BI$19995,"&lt;&gt;Sem resposta",Dados!BI$2:BI$19995,"&lt;&gt;""")</f>
        <v>4</v>
      </c>
      <c r="H55" s="21">
        <f>(COUNTIFS(Dados!$J$2:$J$19995,Calc!$B55,Dados!BJ$2:BJ$19995,"Ótima")*5+COUNTIFS(Dados!$J$2:$J$19995,Calc!$B55,Dados!BJ$2:BJ$19995,"Boa")*3.75+COUNTIFS(Dados!$J$2:$J$19995,Calc!$B55,Dados!BJ$2:BJ$19995,"Regular")*2.5+COUNTIFS(Dados!$J$2:$J$19995,Calc!$B55,Dados!BJ$2:BJ$19995,"Ruim")*1.25+COUNTIFS(Dados!$J$2:$J$19995,Calc!$B55,Dados!BJ$2:BJ$19995,"Péssima")*0)/COUNTIFS(Dados!$J$2:$J$19995,Calc!$B55,Dados!BJ$2:BJ$19995,"&lt;&gt;Sem resposta",Dados!BJ$2:BJ$19995,"&lt;&gt;""")</f>
        <v>5</v>
      </c>
      <c r="I55" s="21">
        <f>(COUNTIFS(Dados!$J$2:$J$19995,Calc!$B55,Dados!BK$2:BK$19995,"Superou as expectativas")*5+COUNTIFS(Dados!$J$2:$J$19995,Calc!$B55,Dados!BK$2:BK$19995,"Atendeu as expectativas")*2.5+COUNTIFS(Dados!$J$2:$J$19995,Calc!$B55,Dados!BK$2:BK$19995,"Não atendeu as expectativas")*0)/COUNTIFS(Dados!$J$2:$J$19995,Calc!$B55,Dados!BK$2:BK$19995,"&lt;&gt;Sem resposta",Dados!BK$2:BK$19995,"&lt;&gt;""")</f>
        <v>4.5</v>
      </c>
      <c r="J55" s="21">
        <f>(COUNTIFS(Dados!$J$2:$J$19995,Calc!$B55,Dados!BL$2:BL$19995,"Superou as expectativas")*5+COUNTIFS(Dados!$J$2:$J$19995,Calc!$B55,Dados!BL$2:BL$19995,"Atendeu as expectativas")*2.5+COUNTIFS(Dados!$J$2:$J$19995,Calc!$B55,Dados!BL$2:BL$19995,"Não atendeu as expectativas")*0)/COUNTIFS(Dados!$J$2:$J$19995,Calc!$B55,Dados!BL$2:BL$19995,"&lt;&gt;Sem resposta",Dados!BL$2:BL$19995,"&lt;&gt;""")</f>
        <v>5</v>
      </c>
      <c r="K55" s="22">
        <f t="shared" si="17"/>
        <v>4.5</v>
      </c>
      <c r="L55" s="26"/>
      <c r="M55" s="5" t="s">
        <v>95</v>
      </c>
      <c r="N55" s="38">
        <f>COUNTIFS(Dados!$J$2:$J$19995,Calc!$M55,Dados!$AS$2:$AS$19995,"SIM")</f>
        <v>26</v>
      </c>
      <c r="O55" s="38">
        <f>COUNTIFS(Dados!$J$2:$J$19995,Calc!$M55,Dados!$AT$2:$AT$19995,Calc!O$38)</f>
        <v>15</v>
      </c>
      <c r="P55" s="38">
        <f>COUNTIFS(Dados!$J$2:$J$19995,Calc!$M55,Dados!$AT$2:$AT$19995,Calc!P$38)</f>
        <v>10</v>
      </c>
      <c r="Q55" s="38">
        <f>COUNTIFS(Dados!$J$2:$J$19995,Calc!$M55,Dados!$AT$2:$AT$19995,Calc!Q$38)</f>
        <v>1</v>
      </c>
      <c r="R55" s="38">
        <f>COUNTIFS(Dados!$J$2:$J$19995,Calc!$M55,Dados!$AT$2:$AT$19995,Calc!R$38)</f>
        <v>0</v>
      </c>
      <c r="S55" s="46"/>
      <c r="T55" s="45" t="s">
        <v>95</v>
      </c>
      <c r="U55" s="4">
        <f>COUNTIFS(Dados!$J$2:$J$19995,Calc!$M55,Dados!$AS$2:$AS$19995,"SIM")</f>
        <v>26</v>
      </c>
      <c r="V55" s="4">
        <f>COUNTIFS(Dados!$J$2:$J$19995,Calc!$M55,Dados!$AS$2:$AS$19995,$V$38)</f>
        <v>255</v>
      </c>
      <c r="W55" s="4">
        <f t="shared" si="18"/>
        <v>281</v>
      </c>
      <c r="X55" s="49">
        <f t="shared" si="19"/>
        <v>9.2526690391459068E-2</v>
      </c>
      <c r="Y55" s="56"/>
    </row>
    <row r="56" spans="2:59">
      <c r="B56" s="42" t="s">
        <v>2425</v>
      </c>
      <c r="C56" s="22">
        <f t="shared" ref="C56:J56" si="20">AVERAGE(C38:C55)</f>
        <v>4.384485947282978</v>
      </c>
      <c r="D56" s="22">
        <f t="shared" si="20"/>
        <v>3.8477581721465643</v>
      </c>
      <c r="E56" s="22">
        <f t="shared" si="20"/>
        <v>4.0643579890906629</v>
      </c>
      <c r="F56" s="22">
        <f t="shared" si="20"/>
        <v>4.0408600879509002</v>
      </c>
      <c r="G56" s="22">
        <f t="shared" si="20"/>
        <v>3.3854222834221428</v>
      </c>
      <c r="H56" s="22">
        <f t="shared" si="20"/>
        <v>4.440548187872202</v>
      </c>
      <c r="I56" s="22">
        <f t="shared" si="20"/>
        <v>3.2190149720180674</v>
      </c>
      <c r="J56" s="22">
        <f t="shared" si="20"/>
        <v>3.7539509722225595</v>
      </c>
      <c r="K56" s="31">
        <f>AVERAGE(C56:I56)</f>
        <v>3.9117782342547875</v>
      </c>
      <c r="L56" s="27"/>
      <c r="M56" s="10" t="s">
        <v>3095</v>
      </c>
      <c r="N56" s="38">
        <f>COUNTIFS(Dados!$J$2:$J$19995,Calc!$M56,Dados!$AS$2:$AS$19995,"SIM")</f>
        <v>0</v>
      </c>
      <c r="O56" s="38">
        <f>COUNTIFS(Dados!$J$2:$J$19995,Calc!$M56,Dados!$AT$2:$AT$19995,Calc!O$38)</f>
        <v>0</v>
      </c>
      <c r="P56" s="38">
        <f>COUNTIFS(Dados!$J$2:$J$19995,Calc!$M56,Dados!$AT$2:$AT$19995,Calc!P$38)</f>
        <v>0</v>
      </c>
      <c r="Q56" s="38">
        <f>COUNTIFS(Dados!$J$2:$J$19995,Calc!$M56,Dados!$AT$2:$AT$19995,Calc!Q$38)</f>
        <v>0</v>
      </c>
      <c r="R56" s="38">
        <f>COUNTIFS(Dados!$J$2:$J$19995,Calc!$M56,Dados!$AT$2:$AT$19995,Calc!R$38)</f>
        <v>0</v>
      </c>
      <c r="S56" s="46"/>
      <c r="T56" s="10" t="s">
        <v>3095</v>
      </c>
      <c r="U56" s="4">
        <f>COUNTIFS(Dados!$J$2:$J$19995,Calc!$M56,Dados!$AS$2:$AS$19995,"SIM")</f>
        <v>0</v>
      </c>
      <c r="V56" s="4">
        <f>COUNTIFS(Dados!$J$2:$J$19995,Calc!$M56,Dados!$AS$2:$AS$19995,$V$38)</f>
        <v>5</v>
      </c>
      <c r="W56" s="4">
        <f t="shared" si="18"/>
        <v>5</v>
      </c>
      <c r="X56" s="49">
        <f t="shared" si="19"/>
        <v>0</v>
      </c>
      <c r="Y56" s="56"/>
    </row>
    <row r="57" spans="2:59">
      <c r="M57" s="9"/>
      <c r="N57" s="9"/>
      <c r="O57" s="9"/>
      <c r="P57" s="9"/>
      <c r="Q57" s="9"/>
      <c r="R57" s="9"/>
    </row>
    <row r="58" spans="2:59">
      <c r="B58" s="306" t="s">
        <v>2419</v>
      </c>
      <c r="C58" s="306"/>
      <c r="D58" s="306"/>
      <c r="E58" s="306"/>
      <c r="F58" s="306"/>
    </row>
    <row r="59" spans="2:59" ht="39" customHeight="1">
      <c r="B59" s="205" t="s">
        <v>2402</v>
      </c>
      <c r="C59" s="205" t="s">
        <v>2416</v>
      </c>
      <c r="D59" s="205" t="s">
        <v>2417</v>
      </c>
      <c r="E59" s="205" t="s">
        <v>2403</v>
      </c>
      <c r="F59" s="205" t="s">
        <v>2418</v>
      </c>
      <c r="M59" s="297" t="s">
        <v>3682</v>
      </c>
      <c r="N59" s="297"/>
      <c r="O59" s="297"/>
      <c r="P59" s="297"/>
      <c r="Q59" s="297"/>
      <c r="R59" s="297"/>
      <c r="T59" s="289" t="s">
        <v>3682</v>
      </c>
      <c r="U59" s="290"/>
      <c r="V59" s="290"/>
      <c r="W59" s="290"/>
      <c r="X59" s="291"/>
      <c r="BF59">
        <v>9800</v>
      </c>
      <c r="BG59">
        <v>10000</v>
      </c>
    </row>
    <row r="60" spans="2:59" ht="33.75" customHeight="1">
      <c r="B60" s="131" t="s">
        <v>226</v>
      </c>
      <c r="C60" s="4">
        <v>678</v>
      </c>
      <c r="D60" s="4">
        <f>ROUND(C60*0.25*1.96^2/(0.25*1.96^2+(C60-1)*0.05^2),0)</f>
        <v>245</v>
      </c>
      <c r="E60" s="4">
        <f>COUNTIF(Dados!$J$2:$J$19995,Calc!B60)</f>
        <v>40</v>
      </c>
      <c r="F60" s="15">
        <f>2*NORMSDIST(SQRT((C60-1)*0.05^2*E60/(0.25*(C60-E60))))-1</f>
        <v>0.48527580722391095</v>
      </c>
      <c r="M60" s="5" t="s">
        <v>2402</v>
      </c>
      <c r="N60" s="58" t="s">
        <v>3681</v>
      </c>
      <c r="O60" s="286" t="s">
        <v>46</v>
      </c>
      <c r="P60" s="286"/>
      <c r="Q60" s="286"/>
      <c r="R60" s="286"/>
      <c r="T60" s="286" t="s">
        <v>3687</v>
      </c>
      <c r="U60" s="286"/>
      <c r="V60" s="286"/>
      <c r="W60" s="286"/>
      <c r="X60" s="286"/>
    </row>
    <row r="61" spans="2:59" ht="38.25">
      <c r="B61" s="131" t="s">
        <v>802</v>
      </c>
      <c r="C61" s="4">
        <v>1162</v>
      </c>
      <c r="D61" s="4">
        <f t="shared" ref="D61:D78" si="21">ROUND(C61*0.25*1.96^2/(0.25*1.96^2+(C61-1)*0.05^2),0)</f>
        <v>289</v>
      </c>
      <c r="E61" s="4">
        <f>COUNTIF(Dados!$J$2:$J$19995,Calc!B61)</f>
        <v>14</v>
      </c>
      <c r="F61" s="15">
        <f t="shared" ref="F61:F77" si="22">2*NORMSDIST(SQRT((C61-1)*0.05^2*E61/(0.25*(C61-E61))))-1</f>
        <v>0.29328999671429057</v>
      </c>
      <c r="M61" s="38"/>
      <c r="N61" s="44" t="s">
        <v>78</v>
      </c>
      <c r="O61" s="39" t="s">
        <v>119</v>
      </c>
      <c r="P61" s="39" t="s">
        <v>106</v>
      </c>
      <c r="Q61" s="39" t="s">
        <v>158</v>
      </c>
      <c r="R61" s="44" t="s">
        <v>102</v>
      </c>
      <c r="T61" s="43" t="s">
        <v>2402</v>
      </c>
      <c r="U61" s="44" t="s">
        <v>78</v>
      </c>
      <c r="V61" s="44" t="s">
        <v>87</v>
      </c>
      <c r="W61" s="42" t="s">
        <v>2400</v>
      </c>
      <c r="X61" s="44" t="s">
        <v>3686</v>
      </c>
    </row>
    <row r="62" spans="2:59">
      <c r="B62" s="131" t="s">
        <v>72</v>
      </c>
      <c r="C62" s="4">
        <v>868</v>
      </c>
      <c r="D62" s="4">
        <f t="shared" si="21"/>
        <v>267</v>
      </c>
      <c r="E62" s="4">
        <f>COUNTIF(Dados!$J$2:$J$19995,Calc!B62)</f>
        <v>66</v>
      </c>
      <c r="F62" s="15">
        <f t="shared" si="22"/>
        <v>0.60171277497537967</v>
      </c>
      <c r="M62" s="5" t="s">
        <v>226</v>
      </c>
      <c r="N62" s="38">
        <f>COUNTIFS(Dados!$J$2:$J$19995,Calc!$M62,Dados!$AV$2:$AV$19995,"SIM")</f>
        <v>33</v>
      </c>
      <c r="O62" s="38">
        <f>COUNTIFS(Dados!$J$2:$J$19995,Calc!$M62,Dados!$AW$2:$AW$19995,Calc!O$61)</f>
        <v>19</v>
      </c>
      <c r="P62" s="38">
        <f>COUNTIFS(Dados!$J$2:$J$19995,Calc!$M62,Dados!$AW$2:$AW$19995,Calc!P$61)</f>
        <v>3</v>
      </c>
      <c r="Q62" s="38">
        <f>COUNTIFS(Dados!$J$2:$J$19995,Calc!$M62,Dados!$AW$2:$AW$19995,Calc!Q$61)</f>
        <v>11</v>
      </c>
      <c r="R62" s="38">
        <f>COUNTIFS(Dados!$J$2:$J$19995,Calc!$M62,Dados!$AW$2:$AW$19995,Calc!R$61)</f>
        <v>0</v>
      </c>
      <c r="T62" s="45" t="s">
        <v>226</v>
      </c>
      <c r="U62" s="38">
        <f>COUNTIFS(Dados!$J$2:$J$19995,Calc!$M62,Dados!$AV$2:$AV$19995,"SIM")</f>
        <v>33</v>
      </c>
      <c r="V62" s="38">
        <f>COUNTIFS(Dados!$J$2:$J$19995,Calc!$M62,Dados!$AV$2:$AV$19995,$V$61)</f>
        <v>7</v>
      </c>
      <c r="W62" s="4">
        <f>SUM(U62+V62)</f>
        <v>40</v>
      </c>
      <c r="X62" s="49">
        <f>U62/W62</f>
        <v>0.82499999999999996</v>
      </c>
    </row>
    <row r="63" spans="2:59">
      <c r="B63" s="131" t="s">
        <v>161</v>
      </c>
      <c r="C63" s="4">
        <v>1637</v>
      </c>
      <c r="D63" s="4">
        <f t="shared" si="21"/>
        <v>311</v>
      </c>
      <c r="E63" s="4">
        <f>COUNTIF(Dados!$J$2:$J$19995,Calc!B63)</f>
        <v>91</v>
      </c>
      <c r="F63" s="15">
        <f t="shared" si="22"/>
        <v>0.67356164045191846</v>
      </c>
      <c r="M63" s="5" t="s">
        <v>802</v>
      </c>
      <c r="N63" s="38">
        <f>COUNTIFS(Dados!$J$2:$J$19995,Calc!$M63,Dados!$AV$2:$AV$19995,"SIM")</f>
        <v>12</v>
      </c>
      <c r="O63" s="38">
        <f>COUNTIFS(Dados!$J$2:$J$19995,Calc!$M63,Dados!$AW$2:$AW$19995,Calc!O$61)</f>
        <v>7</v>
      </c>
      <c r="P63" s="38">
        <f>COUNTIFS(Dados!$J$2:$J$19995,Calc!$M63,Dados!$AW$2:$AW$19995,Calc!P$61)</f>
        <v>0</v>
      </c>
      <c r="Q63" s="38">
        <f>COUNTIFS(Dados!$J$2:$J$19995,Calc!$M63,Dados!$AW$2:$AW$19995,Calc!Q$61)</f>
        <v>5</v>
      </c>
      <c r="R63" s="38">
        <f>COUNTIFS(Dados!$J$2:$J$19995,Calc!$M63,Dados!$AW$2:$AW$19995,Calc!R$61)</f>
        <v>0</v>
      </c>
      <c r="T63" s="45" t="s">
        <v>802</v>
      </c>
      <c r="U63" s="38">
        <f>COUNTIFS(Dados!$J$2:$J$19995,Calc!$M63,Dados!$AV$2:$AV$19995,"SIM")</f>
        <v>12</v>
      </c>
      <c r="V63" s="38">
        <f>COUNTIFS(Dados!$J$2:$J$19995,Calc!$M63,Dados!$AV$2:$AV$19995,$V$61)</f>
        <v>2</v>
      </c>
      <c r="W63" s="4">
        <f t="shared" ref="W63:W79" si="23">SUM(U63+V63)</f>
        <v>14</v>
      </c>
      <c r="X63" s="49">
        <f t="shared" ref="X63:X79" si="24">U63/W63</f>
        <v>0.8571428571428571</v>
      </c>
    </row>
    <row r="64" spans="2:59">
      <c r="B64" s="131" t="s">
        <v>709</v>
      </c>
      <c r="C64" s="4">
        <v>568</v>
      </c>
      <c r="D64" s="4">
        <f t="shared" si="21"/>
        <v>229</v>
      </c>
      <c r="E64" s="4">
        <f>COUNTIF(Dados!$J$2:$J$19995,Calc!B64)</f>
        <v>55</v>
      </c>
      <c r="F64" s="15">
        <f t="shared" si="22"/>
        <v>0.56441841820668515</v>
      </c>
      <c r="M64" s="5" t="s">
        <v>72</v>
      </c>
      <c r="N64" s="38">
        <f>COUNTIFS(Dados!$J$2:$J$19995,Calc!$M64,Dados!$AV$2:$AV$19995,"SIM")</f>
        <v>47</v>
      </c>
      <c r="O64" s="38">
        <f>COUNTIFS(Dados!$J$2:$J$19995,Calc!$M64,Dados!$AW$2:$AW$19995,Calc!O$61)</f>
        <v>12</v>
      </c>
      <c r="P64" s="38">
        <f>COUNTIFS(Dados!$J$2:$J$19995,Calc!$M64,Dados!$AW$2:$AW$19995,Calc!P$61)</f>
        <v>22</v>
      </c>
      <c r="Q64" s="38">
        <f>COUNTIFS(Dados!$J$2:$J$19995,Calc!$M64,Dados!$AW$2:$AW$19995,Calc!Q$61)</f>
        <v>13</v>
      </c>
      <c r="R64" s="38">
        <f>COUNTIFS(Dados!$J$2:$J$19995,Calc!$M64,Dados!$AW$2:$AW$19995,Calc!R$61)</f>
        <v>0</v>
      </c>
      <c r="T64" s="45" t="s">
        <v>72</v>
      </c>
      <c r="U64" s="38">
        <f>COUNTIFS(Dados!$J$2:$J$19995,Calc!$M64,Dados!$AV$2:$AV$19995,"SIM")</f>
        <v>47</v>
      </c>
      <c r="V64" s="38">
        <f>COUNTIFS(Dados!$J$2:$J$19995,Calc!$M64,Dados!$AV$2:$AV$19995,$V$61)</f>
        <v>19</v>
      </c>
      <c r="W64" s="4">
        <f t="shared" si="23"/>
        <v>66</v>
      </c>
      <c r="X64" s="49">
        <f t="shared" si="24"/>
        <v>0.71212121212121215</v>
      </c>
    </row>
    <row r="65" spans="2:24">
      <c r="B65" s="131" t="s">
        <v>126</v>
      </c>
      <c r="C65" s="4">
        <v>866</v>
      </c>
      <c r="D65" s="4">
        <f t="shared" si="21"/>
        <v>266</v>
      </c>
      <c r="E65" s="4">
        <f>COUNTIF(Dados!$J$2:$J$19995,Calc!B65)</f>
        <v>149</v>
      </c>
      <c r="F65" s="15">
        <f t="shared" si="22"/>
        <v>0.81999215304752715</v>
      </c>
      <c r="M65" s="5" t="s">
        <v>161</v>
      </c>
      <c r="N65" s="38">
        <f>COUNTIFS(Dados!$J$2:$J$19995,Calc!$M65,Dados!$AV$2:$AV$19995,"SIM")</f>
        <v>82</v>
      </c>
      <c r="O65" s="38">
        <f>COUNTIFS(Dados!$J$2:$J$19995,Calc!$M65,Dados!$AW$2:$AW$19995,Calc!O$61)</f>
        <v>47</v>
      </c>
      <c r="P65" s="38">
        <f>COUNTIFS(Dados!$J$2:$J$19995,Calc!$M65,Dados!$AW$2:$AW$19995,Calc!P$61)</f>
        <v>15</v>
      </c>
      <c r="Q65" s="38">
        <f>COUNTIFS(Dados!$J$2:$J$19995,Calc!$M65,Dados!$AW$2:$AW$19995,Calc!Q$61)</f>
        <v>20</v>
      </c>
      <c r="R65" s="38">
        <f>COUNTIFS(Dados!$J$2:$J$19995,Calc!$M65,Dados!$AW$2:$AW$19995,Calc!R$61)</f>
        <v>0</v>
      </c>
      <c r="T65" s="45" t="s">
        <v>161</v>
      </c>
      <c r="U65" s="38">
        <f>COUNTIFS(Dados!$J$2:$J$19995,Calc!$M65,Dados!$AV$2:$AV$19995,"SIM")</f>
        <v>82</v>
      </c>
      <c r="V65" s="38">
        <f>COUNTIFS(Dados!$J$2:$J$19995,Calc!$M65,Dados!$AV$2:$AV$19995,$V$61)</f>
        <v>9</v>
      </c>
      <c r="W65" s="4">
        <f t="shared" si="23"/>
        <v>91</v>
      </c>
      <c r="X65" s="49">
        <f t="shared" si="24"/>
        <v>0.90109890109890112</v>
      </c>
    </row>
    <row r="66" spans="2:24">
      <c r="B66" s="131" t="s">
        <v>1127</v>
      </c>
      <c r="C66" s="4">
        <v>133</v>
      </c>
      <c r="D66" s="4">
        <f t="shared" si="21"/>
        <v>99</v>
      </c>
      <c r="E66" s="4">
        <f>COUNTIF(Dados!$J$2:$J$19995,Calc!B66)</f>
        <v>9</v>
      </c>
      <c r="F66" s="15">
        <f t="shared" si="22"/>
        <v>0.24307869397147375</v>
      </c>
      <c r="M66" s="5" t="s">
        <v>709</v>
      </c>
      <c r="N66" s="38">
        <f>COUNTIFS(Dados!$J$2:$J$19995,Calc!$M66,Dados!$AV$2:$AV$19995,"SIM")</f>
        <v>52</v>
      </c>
      <c r="O66" s="38">
        <f>COUNTIFS(Dados!$J$2:$J$19995,Calc!$M66,Dados!$AW$2:$AW$19995,Calc!O$61)</f>
        <v>16</v>
      </c>
      <c r="P66" s="38">
        <f>COUNTIFS(Dados!$J$2:$J$19995,Calc!$M66,Dados!$AW$2:$AW$19995,Calc!P$61)</f>
        <v>9</v>
      </c>
      <c r="Q66" s="38">
        <f>COUNTIFS(Dados!$J$2:$J$19995,Calc!$M66,Dados!$AW$2:$AW$19995,Calc!Q$61)</f>
        <v>26</v>
      </c>
      <c r="R66" s="38">
        <f>COUNTIFS(Dados!$J$2:$J$19995,Calc!$M66,Dados!$AW$2:$AW$19995,Calc!R$61)</f>
        <v>1</v>
      </c>
      <c r="T66" s="45" t="s">
        <v>709</v>
      </c>
      <c r="U66" s="38">
        <f>COUNTIFS(Dados!$J$2:$J$19995,Calc!$M66,Dados!$AV$2:$AV$19995,"SIM")</f>
        <v>52</v>
      </c>
      <c r="V66" s="38">
        <f>COUNTIFS(Dados!$J$2:$J$19995,Calc!$M66,Dados!$AV$2:$AV$19995,$V$61)</f>
        <v>3</v>
      </c>
      <c r="W66" s="4">
        <f t="shared" si="23"/>
        <v>55</v>
      </c>
      <c r="X66" s="49">
        <f t="shared" si="24"/>
        <v>0.94545454545454544</v>
      </c>
    </row>
    <row r="67" spans="2:24">
      <c r="B67" s="131" t="s">
        <v>671</v>
      </c>
      <c r="C67" s="4">
        <v>746</v>
      </c>
      <c r="D67" s="4">
        <f t="shared" si="21"/>
        <v>254</v>
      </c>
      <c r="E67" s="4">
        <f>COUNTIF(Dados!$J$2:$J$19995,Calc!B67)</f>
        <v>26</v>
      </c>
      <c r="F67" s="15">
        <f t="shared" si="22"/>
        <v>0.39601530608840818</v>
      </c>
      <c r="M67" s="5" t="s">
        <v>126</v>
      </c>
      <c r="N67" s="38">
        <f>COUNTIFS(Dados!$J$2:$J$19995,Calc!$M67,Dados!$AV$2:$AV$19995,"SIM")</f>
        <v>99</v>
      </c>
      <c r="O67" s="38">
        <f>COUNTIFS(Dados!$J$2:$J$19995,Calc!$M67,Dados!$AW$2:$AW$19995,Calc!O$61)</f>
        <v>56</v>
      </c>
      <c r="P67" s="38">
        <f>COUNTIFS(Dados!$J$2:$J$19995,Calc!$M67,Dados!$AW$2:$AW$19995,Calc!P$61)</f>
        <v>26</v>
      </c>
      <c r="Q67" s="38">
        <f>COUNTIFS(Dados!$J$2:$J$19995,Calc!$M67,Dados!$AW$2:$AW$19995,Calc!Q$61)</f>
        <v>17</v>
      </c>
      <c r="R67" s="38">
        <f>COUNTIFS(Dados!$J$2:$J$19995,Calc!$M67,Dados!$AW$2:$AW$19995,Calc!R$61)</f>
        <v>0</v>
      </c>
      <c r="T67" s="45" t="s">
        <v>126</v>
      </c>
      <c r="U67" s="38">
        <f>COUNTIFS(Dados!$J$2:$J$19995,Calc!$M67,Dados!$AV$2:$AV$19995,"SIM")</f>
        <v>99</v>
      </c>
      <c r="V67" s="38">
        <f>COUNTIFS(Dados!$J$2:$J$19995,Calc!$M67,Dados!$AV$2:$AV$19995,$V$61)</f>
        <v>49</v>
      </c>
      <c r="W67" s="4">
        <f t="shared" si="23"/>
        <v>148</v>
      </c>
      <c r="X67" s="49">
        <f t="shared" si="24"/>
        <v>0.66891891891891897</v>
      </c>
    </row>
    <row r="68" spans="2:24">
      <c r="B68" s="131" t="s">
        <v>325</v>
      </c>
      <c r="C68" s="4">
        <v>853</v>
      </c>
      <c r="D68" s="4">
        <f t="shared" si="21"/>
        <v>265</v>
      </c>
      <c r="E68" s="4">
        <f>COUNTIF(Dados!$J$2:$J$19995,Calc!B68)</f>
        <v>78</v>
      </c>
      <c r="F68" s="15">
        <f t="shared" si="22"/>
        <v>0.64555984909600683</v>
      </c>
      <c r="M68" s="5" t="s">
        <v>1127</v>
      </c>
      <c r="N68" s="38">
        <f>COUNTIFS(Dados!$J$2:$J$19995,Calc!$M68,Dados!$AV$2:$AV$19995,"SIM")</f>
        <v>2</v>
      </c>
      <c r="O68" s="38">
        <f>COUNTIFS(Dados!$J$2:$J$19995,Calc!$M68,Dados!$AW$2:$AW$19995,Calc!O$61)</f>
        <v>1</v>
      </c>
      <c r="P68" s="38">
        <f>COUNTIFS(Dados!$J$2:$J$19995,Calc!$M68,Dados!$AW$2:$AW$19995,Calc!P$61)</f>
        <v>1</v>
      </c>
      <c r="Q68" s="38">
        <f>COUNTIFS(Dados!$J$2:$J$19995,Calc!$M68,Dados!$AW$2:$AW$19995,Calc!Q$61)</f>
        <v>0</v>
      </c>
      <c r="R68" s="38">
        <f>COUNTIFS(Dados!$J$2:$J$19995,Calc!$M68,Dados!$AW$2:$AW$19995,Calc!R$61)</f>
        <v>0</v>
      </c>
      <c r="T68" s="45" t="s">
        <v>1127</v>
      </c>
      <c r="U68" s="38">
        <f>COUNTIFS(Dados!$J$2:$J$19995,Calc!$M68,Dados!$AV$2:$AV$19995,"SIM")</f>
        <v>2</v>
      </c>
      <c r="V68" s="38">
        <f>COUNTIFS(Dados!$J$2:$J$19995,Calc!$M68,Dados!$AV$2:$AV$19995,$V$61)</f>
        <v>7</v>
      </c>
      <c r="W68" s="4">
        <f t="shared" si="23"/>
        <v>9</v>
      </c>
      <c r="X68" s="49">
        <f t="shared" si="24"/>
        <v>0.22222222222222221</v>
      </c>
    </row>
    <row r="69" spans="2:24">
      <c r="B69" s="131" t="s">
        <v>459</v>
      </c>
      <c r="C69" s="4">
        <v>510</v>
      </c>
      <c r="D69" s="4">
        <f t="shared" si="21"/>
        <v>219</v>
      </c>
      <c r="E69" s="4">
        <f>COUNTIF(Dados!$J$2:$J$19995,Calc!B69)</f>
        <v>44</v>
      </c>
      <c r="F69" s="15">
        <f t="shared" si="22"/>
        <v>0.51184972152553199</v>
      </c>
      <c r="M69" s="5" t="s">
        <v>671</v>
      </c>
      <c r="N69" s="38">
        <f>COUNTIFS(Dados!$J$2:$J$19995,Calc!$M69,Dados!$AV$2:$AV$19995,"SIM")</f>
        <v>20</v>
      </c>
      <c r="O69" s="38">
        <f>COUNTIFS(Dados!$J$2:$J$19995,Calc!$M69,Dados!$AW$2:$AW$19995,Calc!O$61)</f>
        <v>9</v>
      </c>
      <c r="P69" s="38">
        <f>COUNTIFS(Dados!$J$2:$J$19995,Calc!$M69,Dados!$AW$2:$AW$19995,Calc!P$61)</f>
        <v>5</v>
      </c>
      <c r="Q69" s="38">
        <f>COUNTIFS(Dados!$J$2:$J$19995,Calc!$M69,Dados!$AW$2:$AW$19995,Calc!Q$61)</f>
        <v>6</v>
      </c>
      <c r="R69" s="38">
        <f>COUNTIFS(Dados!$J$2:$J$19995,Calc!$M69,Dados!$AW$2:$AW$19995,Calc!R$61)</f>
        <v>0</v>
      </c>
      <c r="T69" s="45" t="s">
        <v>671</v>
      </c>
      <c r="U69" s="38">
        <f>COUNTIFS(Dados!$J$2:$J$19995,Calc!$M69,Dados!$AV$2:$AV$19995,"SIM")</f>
        <v>20</v>
      </c>
      <c r="V69" s="38">
        <f>COUNTIFS(Dados!$J$2:$J$19995,Calc!$M69,Dados!$AV$2:$AV$19995,$V$61)</f>
        <v>6</v>
      </c>
      <c r="W69" s="4">
        <f t="shared" si="23"/>
        <v>26</v>
      </c>
      <c r="X69" s="49">
        <f t="shared" si="24"/>
        <v>0.76923076923076927</v>
      </c>
    </row>
    <row r="70" spans="2:24">
      <c r="B70" s="131" t="s">
        <v>543</v>
      </c>
      <c r="C70" s="4">
        <v>165</v>
      </c>
      <c r="D70" s="4">
        <f t="shared" si="21"/>
        <v>116</v>
      </c>
      <c r="E70" s="4">
        <f>COUNTIF(Dados!$J$2:$J$19995,Calc!B70)</f>
        <v>35</v>
      </c>
      <c r="F70" s="15">
        <f t="shared" si="22"/>
        <v>0.49361916129880701</v>
      </c>
      <c r="M70" s="5" t="s">
        <v>325</v>
      </c>
      <c r="N70" s="38">
        <f>COUNTIFS(Dados!$J$2:$J$19995,Calc!$M70,Dados!$AV$2:$AV$19995,"SIM")</f>
        <v>65</v>
      </c>
      <c r="O70" s="38">
        <f>COUNTIFS(Dados!$J$2:$J$19995,Calc!$M70,Dados!$AW$2:$AW$19995,Calc!O$61)</f>
        <v>23</v>
      </c>
      <c r="P70" s="38">
        <f>COUNTIFS(Dados!$J$2:$J$19995,Calc!$M70,Dados!$AW$2:$AW$19995,Calc!P$61)</f>
        <v>21</v>
      </c>
      <c r="Q70" s="38">
        <f>COUNTIFS(Dados!$J$2:$J$19995,Calc!$M70,Dados!$AW$2:$AW$19995,Calc!Q$61)</f>
        <v>21</v>
      </c>
      <c r="R70" s="38">
        <f>COUNTIFS(Dados!$J$2:$J$19995,Calc!$M70,Dados!$AW$2:$AW$19995,Calc!R$61)</f>
        <v>0</v>
      </c>
      <c r="T70" s="45" t="s">
        <v>325</v>
      </c>
      <c r="U70" s="38">
        <f>COUNTIFS(Dados!$J$2:$J$19995,Calc!$M70,Dados!$AV$2:$AV$19995,"SIM")</f>
        <v>65</v>
      </c>
      <c r="V70" s="38">
        <f>COUNTIFS(Dados!$J$2:$J$19995,Calc!$M70,Dados!$AV$2:$AV$19995,$V$61)</f>
        <v>13</v>
      </c>
      <c r="W70" s="4">
        <f t="shared" si="23"/>
        <v>78</v>
      </c>
      <c r="X70" s="49">
        <f t="shared" si="24"/>
        <v>0.83333333333333337</v>
      </c>
    </row>
    <row r="71" spans="2:24">
      <c r="B71" s="131" t="s">
        <v>341</v>
      </c>
      <c r="C71" s="4">
        <v>462</v>
      </c>
      <c r="D71" s="4">
        <f t="shared" si="21"/>
        <v>210</v>
      </c>
      <c r="E71" s="4">
        <f>COUNTIF(Dados!$J$2:$J$19995,Calc!B71)</f>
        <v>48</v>
      </c>
      <c r="F71" s="15">
        <f t="shared" si="22"/>
        <v>0.53527588715668806</v>
      </c>
      <c r="M71" s="5" t="s">
        <v>459</v>
      </c>
      <c r="N71" s="38">
        <f>COUNTIFS(Dados!$J$2:$J$19995,Calc!$M71,Dados!$AV$2:$AV$19995,"SIM")</f>
        <v>31</v>
      </c>
      <c r="O71" s="38">
        <f>COUNTIFS(Dados!$J$2:$J$19995,Calc!$M71,Dados!$AW$2:$AW$19995,Calc!O$61)</f>
        <v>11</v>
      </c>
      <c r="P71" s="38">
        <f>COUNTIFS(Dados!$J$2:$J$19995,Calc!$M71,Dados!$AW$2:$AW$19995,Calc!P$61)</f>
        <v>10</v>
      </c>
      <c r="Q71" s="38">
        <f>COUNTIFS(Dados!$J$2:$J$19995,Calc!$M71,Dados!$AW$2:$AW$19995,Calc!Q$61)</f>
        <v>9</v>
      </c>
      <c r="R71" s="38">
        <f>COUNTIFS(Dados!$J$2:$J$19995,Calc!$M71,Dados!$AW$2:$AW$19995,Calc!R$61)</f>
        <v>1</v>
      </c>
      <c r="T71" s="45" t="s">
        <v>459</v>
      </c>
      <c r="U71" s="38">
        <f>COUNTIFS(Dados!$J$2:$J$19995,Calc!$M71,Dados!$AV$2:$AV$19995,"SIM")</f>
        <v>31</v>
      </c>
      <c r="V71" s="38">
        <f>COUNTIFS(Dados!$J$2:$J$19995,Calc!$M71,Dados!$AV$2:$AV$19995,$V$61)</f>
        <v>13</v>
      </c>
      <c r="W71" s="4">
        <f t="shared" si="23"/>
        <v>44</v>
      </c>
      <c r="X71" s="49">
        <f t="shared" si="24"/>
        <v>0.70454545454545459</v>
      </c>
    </row>
    <row r="72" spans="2:24">
      <c r="B72" s="131" t="s">
        <v>305</v>
      </c>
      <c r="C72" s="4">
        <v>780</v>
      </c>
      <c r="D72" s="4">
        <f t="shared" si="21"/>
        <v>258</v>
      </c>
      <c r="E72" s="4">
        <f>COUNTIF(Dados!$J$2:$J$19995,Calc!B72)</f>
        <v>47</v>
      </c>
      <c r="F72" s="15">
        <f t="shared" si="22"/>
        <v>0.52027800011289327</v>
      </c>
      <c r="M72" s="5" t="s">
        <v>543</v>
      </c>
      <c r="N72" s="38">
        <f>COUNTIFS(Dados!$J$2:$J$19995,Calc!$M72,Dados!$AV$2:$AV$19995,"SIM")</f>
        <v>26</v>
      </c>
      <c r="O72" s="38">
        <f>COUNTIFS(Dados!$J$2:$J$19995,Calc!$M72,Dados!$AW$2:$AW$19995,Calc!O$61)</f>
        <v>8</v>
      </c>
      <c r="P72" s="38">
        <f>COUNTIFS(Dados!$J$2:$J$19995,Calc!$M72,Dados!$AW$2:$AW$19995,Calc!P$61)</f>
        <v>3</v>
      </c>
      <c r="Q72" s="38">
        <f>COUNTIFS(Dados!$J$2:$J$19995,Calc!$M72,Dados!$AW$2:$AW$19995,Calc!Q$61)</f>
        <v>15</v>
      </c>
      <c r="R72" s="38">
        <f>COUNTIFS(Dados!$J$2:$J$19995,Calc!$M72,Dados!$AW$2:$AW$19995,Calc!R$61)</f>
        <v>0</v>
      </c>
      <c r="T72" s="45" t="s">
        <v>543</v>
      </c>
      <c r="U72" s="38">
        <f>COUNTIFS(Dados!$J$2:$J$19995,Calc!$M72,Dados!$AV$2:$AV$19995,"SIM")</f>
        <v>26</v>
      </c>
      <c r="V72" s="38">
        <f>COUNTIFS(Dados!$J$2:$J$19995,Calc!$M72,Dados!$AV$2:$AV$19995,$V$61)</f>
        <v>9</v>
      </c>
      <c r="W72" s="4">
        <f t="shared" si="23"/>
        <v>35</v>
      </c>
      <c r="X72" s="49">
        <f t="shared" si="24"/>
        <v>0.74285714285714288</v>
      </c>
    </row>
    <row r="73" spans="2:24">
      <c r="B73" s="131" t="s">
        <v>97</v>
      </c>
      <c r="C73" s="4">
        <v>1635</v>
      </c>
      <c r="D73" s="4">
        <f t="shared" si="21"/>
        <v>311</v>
      </c>
      <c r="E73" s="4">
        <f>COUNTIF(Dados!$J$2:$J$19995,Calc!B73)</f>
        <v>43</v>
      </c>
      <c r="F73" s="15">
        <f t="shared" si="22"/>
        <v>0.49352563032930341</v>
      </c>
      <c r="M73" s="5" t="s">
        <v>341</v>
      </c>
      <c r="N73" s="38">
        <f>COUNTIFS(Dados!$J$2:$J$19995,Calc!$M73,Dados!$AV$2:$AV$19995,"SIM")</f>
        <v>35</v>
      </c>
      <c r="O73" s="38">
        <f>COUNTIFS(Dados!$J$2:$J$19995,Calc!$M73,Dados!$AW$2:$AW$19995,Calc!O$61)</f>
        <v>17</v>
      </c>
      <c r="P73" s="38">
        <f>COUNTIFS(Dados!$J$2:$J$19995,Calc!$M73,Dados!$AW$2:$AW$19995,Calc!P$61)</f>
        <v>8</v>
      </c>
      <c r="Q73" s="38">
        <f>COUNTIFS(Dados!$J$2:$J$19995,Calc!$M73,Dados!$AW$2:$AW$19995,Calc!Q$61)</f>
        <v>10</v>
      </c>
      <c r="R73" s="38">
        <f>COUNTIFS(Dados!$J$2:$J$19995,Calc!$M73,Dados!$AW$2:$AW$19995,Calc!R$61)</f>
        <v>0</v>
      </c>
      <c r="T73" s="45" t="s">
        <v>341</v>
      </c>
      <c r="U73" s="38">
        <f>COUNTIFS(Dados!$J$2:$J$19995,Calc!$M73,Dados!$AV$2:$AV$19995,"SIM")</f>
        <v>35</v>
      </c>
      <c r="V73" s="38">
        <f>COUNTIFS(Dados!$J$2:$J$19995,Calc!$M73,Dados!$AV$2:$AV$19995,$V$61)</f>
        <v>13</v>
      </c>
      <c r="W73" s="4">
        <f t="shared" si="23"/>
        <v>48</v>
      </c>
      <c r="X73" s="49">
        <f t="shared" si="24"/>
        <v>0.72916666666666663</v>
      </c>
    </row>
    <row r="74" spans="2:24">
      <c r="B74" s="131" t="s">
        <v>154</v>
      </c>
      <c r="C74" s="4">
        <v>695</v>
      </c>
      <c r="D74" s="4">
        <f t="shared" si="21"/>
        <v>248</v>
      </c>
      <c r="E74" s="4">
        <f>COUNTIF(Dados!$J$2:$J$19995,Calc!B74)</f>
        <v>49</v>
      </c>
      <c r="F74" s="15">
        <f t="shared" si="22"/>
        <v>0.53187934454473185</v>
      </c>
      <c r="M74" s="5" t="s">
        <v>305</v>
      </c>
      <c r="N74" s="38">
        <f>COUNTIFS(Dados!$J$2:$J$19995,Calc!$M74,Dados!$AV$2:$AV$19995,"SIM")</f>
        <v>40</v>
      </c>
      <c r="O74" s="38">
        <f>COUNTIFS(Dados!$J$2:$J$19995,Calc!$M74,Dados!$AW$2:$AW$19995,Calc!O$61)</f>
        <v>24</v>
      </c>
      <c r="P74" s="38">
        <f>COUNTIFS(Dados!$J$2:$J$19995,Calc!$M74,Dados!$AW$2:$AW$19995,Calc!P$61)</f>
        <v>11</v>
      </c>
      <c r="Q74" s="38">
        <f>COUNTIFS(Dados!$J$2:$J$19995,Calc!$M74,Dados!$AW$2:$AW$19995,Calc!Q$61)</f>
        <v>5</v>
      </c>
      <c r="R74" s="38">
        <f>COUNTIFS(Dados!$J$2:$J$19995,Calc!$M74,Dados!$AW$2:$AW$19995,Calc!R$61)</f>
        <v>0</v>
      </c>
      <c r="T74" s="45" t="s">
        <v>305</v>
      </c>
      <c r="U74" s="38">
        <f>COUNTIFS(Dados!$J$2:$J$19995,Calc!$M74,Dados!$AV$2:$AV$19995,"SIM")</f>
        <v>40</v>
      </c>
      <c r="V74" s="38">
        <f>COUNTIFS(Dados!$J$2:$J$19995,Calc!$M74,Dados!$AV$2:$AV$19995,$V$61)</f>
        <v>7</v>
      </c>
      <c r="W74" s="4">
        <f t="shared" si="23"/>
        <v>47</v>
      </c>
      <c r="X74" s="49">
        <f t="shared" si="24"/>
        <v>0.85106382978723405</v>
      </c>
    </row>
    <row r="75" spans="2:24">
      <c r="B75" s="131" t="s">
        <v>697</v>
      </c>
      <c r="C75" s="4">
        <v>226</v>
      </c>
      <c r="D75" s="4">
        <f t="shared" si="21"/>
        <v>143</v>
      </c>
      <c r="E75" s="4">
        <f>COUNTIF(Dados!$J$2:$J$19995,Calc!B75)</f>
        <v>44</v>
      </c>
      <c r="F75" s="15">
        <f t="shared" si="22"/>
        <v>0.53920217793768721</v>
      </c>
      <c r="M75" s="5" t="s">
        <v>97</v>
      </c>
      <c r="N75" s="38">
        <f>COUNTIFS(Dados!$J$2:$J$19995,Calc!$M75,Dados!$AV$2:$AV$19995,"SIM")</f>
        <v>33</v>
      </c>
      <c r="O75" s="38">
        <f>COUNTIFS(Dados!$J$2:$J$19995,Calc!$M75,Dados!$AW$2:$AW$19995,Calc!O$61)</f>
        <v>21</v>
      </c>
      <c r="P75" s="38">
        <f>COUNTIFS(Dados!$J$2:$J$19995,Calc!$M75,Dados!$AW$2:$AW$19995,Calc!P$61)</f>
        <v>7</v>
      </c>
      <c r="Q75" s="38">
        <f>COUNTIFS(Dados!$J$2:$J$19995,Calc!$M75,Dados!$AW$2:$AW$19995,Calc!Q$61)</f>
        <v>5</v>
      </c>
      <c r="R75" s="38">
        <f>COUNTIFS(Dados!$J$2:$J$19995,Calc!$M75,Dados!$AW$2:$AW$19995,Calc!R$61)</f>
        <v>0</v>
      </c>
      <c r="T75" s="45" t="s">
        <v>97</v>
      </c>
      <c r="U75" s="38">
        <f>COUNTIFS(Dados!$J$2:$J$19995,Calc!$M75,Dados!$AV$2:$AV$19995,"SIM")</f>
        <v>33</v>
      </c>
      <c r="V75" s="38">
        <f>COUNTIFS(Dados!$J$2:$J$19995,Calc!$M75,Dados!$AV$2:$AV$19995,$V$61)</f>
        <v>10</v>
      </c>
      <c r="W75" s="4">
        <f t="shared" si="23"/>
        <v>43</v>
      </c>
      <c r="X75" s="49">
        <f t="shared" si="24"/>
        <v>0.76744186046511631</v>
      </c>
    </row>
    <row r="76" spans="2:24">
      <c r="B76" s="131" t="s">
        <v>95</v>
      </c>
      <c r="C76" s="225">
        <v>6305</v>
      </c>
      <c r="D76" s="4">
        <f t="shared" si="21"/>
        <v>362</v>
      </c>
      <c r="E76" s="4">
        <f>COUNTIF(Dados!$J$2:$J$19995,Calc!B76)</f>
        <v>281</v>
      </c>
      <c r="F76" s="15">
        <f t="shared" si="22"/>
        <v>0.91362194066374824</v>
      </c>
      <c r="M76" s="5" t="s">
        <v>154</v>
      </c>
      <c r="N76" s="38">
        <f>COUNTIFS(Dados!$J$2:$J$19995,Calc!$M76,Dados!$AV$2:$AV$19995,"SIM")</f>
        <v>38</v>
      </c>
      <c r="O76" s="38">
        <f>COUNTIFS(Dados!$J$2:$J$19995,Calc!$M76,Dados!$AW$2:$AW$19995,Calc!O$61)</f>
        <v>14</v>
      </c>
      <c r="P76" s="38">
        <f>COUNTIFS(Dados!$J$2:$J$19995,Calc!$M76,Dados!$AW$2:$AW$19995,Calc!P$61)</f>
        <v>6</v>
      </c>
      <c r="Q76" s="38">
        <f>COUNTIFS(Dados!$J$2:$J$19995,Calc!$M76,Dados!$AW$2:$AW$19995,Calc!Q$61)</f>
        <v>17</v>
      </c>
      <c r="R76" s="38">
        <f>COUNTIFS(Dados!$J$2:$J$19995,Calc!$M76,Dados!$AW$2:$AW$19995,Calc!R$61)</f>
        <v>1</v>
      </c>
      <c r="T76" s="45" t="s">
        <v>154</v>
      </c>
      <c r="U76" s="38">
        <f>COUNTIFS(Dados!$J$2:$J$19995,Calc!$M76,Dados!$AV$2:$AV$19995,"SIM")</f>
        <v>38</v>
      </c>
      <c r="V76" s="38">
        <f>COUNTIFS(Dados!$J$2:$J$19995,Calc!$M76,Dados!$AV$2:$AV$19995,$V$61)</f>
        <v>11</v>
      </c>
      <c r="W76" s="4">
        <f t="shared" si="23"/>
        <v>49</v>
      </c>
      <c r="X76" s="49">
        <f t="shared" si="24"/>
        <v>0.77551020408163263</v>
      </c>
    </row>
    <row r="77" spans="2:24">
      <c r="B77" s="13" t="s">
        <v>3095</v>
      </c>
      <c r="C77" s="4">
        <v>79</v>
      </c>
      <c r="D77" s="4">
        <f t="shared" si="21"/>
        <v>66</v>
      </c>
      <c r="E77" s="4">
        <f>COUNTIF(Dados!$J$2:$J$19995,Calc!B77)</f>
        <v>5</v>
      </c>
      <c r="F77" s="15">
        <f t="shared" si="22"/>
        <v>0.18157461709500167</v>
      </c>
      <c r="M77" s="5" t="s">
        <v>697</v>
      </c>
      <c r="N77" s="38">
        <f>COUNTIFS(Dados!$J$2:$J$19995,Calc!$M77,Dados!$AV$2:$AV$19995,"SIM")</f>
        <v>29</v>
      </c>
      <c r="O77" s="38">
        <f>COUNTIFS(Dados!$J$2:$J$19995,Calc!$M77,Dados!$AW$2:$AW$19995,Calc!O$61)</f>
        <v>24</v>
      </c>
      <c r="P77" s="38">
        <f>COUNTIFS(Dados!$J$2:$J$19995,Calc!$M77,Dados!$AW$2:$AW$19995,Calc!P$61)</f>
        <v>2</v>
      </c>
      <c r="Q77" s="38">
        <f>COUNTIFS(Dados!$J$2:$J$19995,Calc!$M77,Dados!$AW$2:$AW$19995,Calc!Q$61)</f>
        <v>3</v>
      </c>
      <c r="R77" s="38">
        <f>COUNTIFS(Dados!$J$2:$J$19995,Calc!$M77,Dados!$AW$2:$AW$19995,Calc!R$61)</f>
        <v>0</v>
      </c>
      <c r="T77" s="45" t="s">
        <v>697</v>
      </c>
      <c r="U77" s="38">
        <f>COUNTIFS(Dados!$J$2:$J$19995,Calc!$M77,Dados!$AV$2:$AV$19995,"SIM")</f>
        <v>29</v>
      </c>
      <c r="V77" s="38">
        <f>COUNTIFS(Dados!$J$2:$J$19995,Calc!$M77,Dados!$AV$2:$AV$19995,$V$61)</f>
        <v>15</v>
      </c>
      <c r="W77" s="4">
        <f t="shared" si="23"/>
        <v>44</v>
      </c>
      <c r="X77" s="49">
        <f t="shared" si="24"/>
        <v>0.65909090909090906</v>
      </c>
    </row>
    <row r="78" spans="2:24">
      <c r="C78" s="5">
        <f>SUM(C60:C77)</f>
        <v>18368</v>
      </c>
      <c r="D78" s="5">
        <f t="shared" si="21"/>
        <v>376</v>
      </c>
      <c r="E78" s="5">
        <f>SUM(E60:E76)</f>
        <v>1119</v>
      </c>
      <c r="F78" s="15">
        <f>2*NORMSDIST(SQRT((C78-1)*0.05^2*E78/(0.25*(C78-E78))))-1</f>
        <v>0.99944324744271285</v>
      </c>
      <c r="M78" s="5" t="s">
        <v>95</v>
      </c>
      <c r="N78" s="38">
        <f>COUNTIFS(Dados!$J$2:$J$19995,Calc!$M78,Dados!$AV$2:$AV$19995,"SIM")</f>
        <v>240</v>
      </c>
      <c r="O78" s="38">
        <f>COUNTIFS(Dados!$J$2:$J$19995,Calc!$M78,Dados!$AW$2:$AW$19995,Calc!O$61)</f>
        <v>134</v>
      </c>
      <c r="P78" s="38">
        <f>COUNTIFS(Dados!$J$2:$J$19995,Calc!$M78,Dados!$AW$2:$AW$19995,Calc!P$61)</f>
        <v>48</v>
      </c>
      <c r="Q78" s="38">
        <f>COUNTIFS(Dados!$J$2:$J$19995,Calc!$M78,Dados!$AW$2:$AW$19995,Calc!Q$61)</f>
        <v>58</v>
      </c>
      <c r="R78" s="38">
        <f>COUNTIFS(Dados!$J$2:$J$19995,Calc!$M78,Dados!$AW$2:$AW$19995,Calc!R$61)</f>
        <v>0</v>
      </c>
      <c r="T78" s="45" t="s">
        <v>95</v>
      </c>
      <c r="U78" s="38">
        <f>COUNTIFS(Dados!$J$2:$J$19995,Calc!$M78,Dados!$AV$2:$AV$19995,"SIM")</f>
        <v>240</v>
      </c>
      <c r="V78" s="38">
        <f>COUNTIFS(Dados!$J$2:$J$19995,Calc!$M78,Dados!$AV$2:$AV$19995,$V$61)</f>
        <v>41</v>
      </c>
      <c r="W78" s="4">
        <f>SUM(U78+V78)</f>
        <v>281</v>
      </c>
      <c r="X78" s="49">
        <f t="shared" si="24"/>
        <v>0.85409252669039148</v>
      </c>
    </row>
    <row r="79" spans="2:24">
      <c r="C79" s="7"/>
      <c r="M79" s="10" t="s">
        <v>3095</v>
      </c>
      <c r="N79" s="38">
        <f>COUNTIFS(Dados!$J$2:$J$19995,Calc!$M79,Dados!$AV$2:$AV$19995,"SIM")</f>
        <v>4</v>
      </c>
      <c r="O79" s="38">
        <f>COUNTIFS(Dados!$J$2:$J$19995,Calc!$M79,Dados!$AW$2:$AW$19995,Calc!O$61)</f>
        <v>3</v>
      </c>
      <c r="P79" s="38">
        <f>COUNTIFS(Dados!$J$2:$J$19995,Calc!$M79,Dados!$AW$2:$AW$19995,Calc!P$61)</f>
        <v>1</v>
      </c>
      <c r="Q79" s="38">
        <f>COUNTIFS(Dados!$J$2:$J$19995,Calc!$M79,Dados!$AW$2:$AW$19995,Calc!Q$61)</f>
        <v>0</v>
      </c>
      <c r="R79" s="38">
        <f>COUNTIFS(Dados!$J$2:$J$19995,Calc!$M79,Dados!$AW$2:$AW$19995,Calc!R$61)</f>
        <v>0</v>
      </c>
      <c r="T79" s="10" t="s">
        <v>3095</v>
      </c>
      <c r="U79" s="38">
        <f>COUNTIFS(Dados!$J$2:$J$19995,Calc!$M79,Dados!$AV$2:$AV$19995,"SIM")</f>
        <v>4</v>
      </c>
      <c r="V79" s="38">
        <f>COUNTIFS(Dados!$J$2:$J$19995,Calc!$M79,Dados!$AV$2:$AV$19995,$V$61)</f>
        <v>1</v>
      </c>
      <c r="W79" s="4">
        <f t="shared" si="23"/>
        <v>5</v>
      </c>
      <c r="X79" s="49">
        <f t="shared" si="24"/>
        <v>0.8</v>
      </c>
    </row>
    <row r="81" spans="13:45">
      <c r="M81" s="287" t="s">
        <v>3682</v>
      </c>
      <c r="N81" s="287"/>
      <c r="O81" s="287"/>
      <c r="P81" s="287"/>
      <c r="Q81" s="287"/>
      <c r="R81" s="287"/>
      <c r="T81" s="295"/>
      <c r="U81" s="295"/>
      <c r="V81" s="295"/>
      <c r="W81" s="295"/>
      <c r="X81" s="295"/>
    </row>
    <row r="82" spans="13:45">
      <c r="M82" s="45" t="s">
        <v>2402</v>
      </c>
      <c r="N82" s="288" t="s">
        <v>3684</v>
      </c>
      <c r="O82" s="288"/>
      <c r="P82" s="288"/>
      <c r="Q82" s="288"/>
      <c r="R82" s="288"/>
      <c r="T82" s="59"/>
      <c r="U82" s="296"/>
      <c r="V82" s="296"/>
      <c r="W82" s="296"/>
      <c r="X82" s="296"/>
    </row>
    <row r="83" spans="13:45" ht="38.25">
      <c r="M83" s="45"/>
      <c r="N83" s="63" t="s">
        <v>3685</v>
      </c>
      <c r="O83" s="44" t="s">
        <v>119</v>
      </c>
      <c r="P83" s="44" t="s">
        <v>106</v>
      </c>
      <c r="Q83" s="44" t="s">
        <v>158</v>
      </c>
      <c r="R83" s="44" t="s">
        <v>102</v>
      </c>
      <c r="T83" s="52"/>
      <c r="U83" s="24"/>
      <c r="V83" s="24"/>
      <c r="W83" s="23"/>
      <c r="X83" s="24"/>
    </row>
    <row r="84" spans="13:45" ht="27" customHeight="1">
      <c r="M84" s="45" t="s">
        <v>226</v>
      </c>
      <c r="N84" s="64">
        <f>SUM(N39+N62)</f>
        <v>35</v>
      </c>
      <c r="O84" s="4">
        <f>SUM(O39+O62)</f>
        <v>20</v>
      </c>
      <c r="P84" s="4">
        <f>SUM(P39+P62)</f>
        <v>3</v>
      </c>
      <c r="Q84" s="4">
        <f>SUM(Q39+Q62)</f>
        <v>12</v>
      </c>
      <c r="R84" s="4">
        <f>SUM(R39+R62)</f>
        <v>0</v>
      </c>
      <c r="S84" s="52"/>
      <c r="T84" s="59"/>
      <c r="U84" s="60"/>
      <c r="V84" s="60"/>
      <c r="W84" s="52"/>
      <c r="X84" s="61"/>
    </row>
    <row r="85" spans="13:45">
      <c r="M85" s="45" t="s">
        <v>802</v>
      </c>
      <c r="N85" s="64">
        <f t="shared" ref="N85" si="25">SUM(N40+N63)</f>
        <v>12</v>
      </c>
      <c r="O85" s="4">
        <f t="shared" ref="O85:R85" si="26">SUM(O40+O63)</f>
        <v>7</v>
      </c>
      <c r="P85" s="4">
        <f t="shared" si="26"/>
        <v>0</v>
      </c>
      <c r="Q85" s="4">
        <f t="shared" si="26"/>
        <v>5</v>
      </c>
      <c r="R85" s="4">
        <f t="shared" si="26"/>
        <v>0</v>
      </c>
      <c r="S85" s="52"/>
      <c r="T85" s="59"/>
      <c r="U85" s="60"/>
      <c r="V85" s="60"/>
      <c r="W85" s="52"/>
      <c r="X85" s="61"/>
    </row>
    <row r="86" spans="13:45">
      <c r="M86" s="45" t="s">
        <v>72</v>
      </c>
      <c r="N86" s="64">
        <f t="shared" ref="N86:R95" si="27">SUM(N41+N64)</f>
        <v>52</v>
      </c>
      <c r="O86" s="4">
        <f t="shared" si="27"/>
        <v>13</v>
      </c>
      <c r="P86" s="4">
        <f t="shared" si="27"/>
        <v>25</v>
      </c>
      <c r="Q86" s="4">
        <f t="shared" si="27"/>
        <v>14</v>
      </c>
      <c r="R86" s="4">
        <f t="shared" si="27"/>
        <v>0</v>
      </c>
      <c r="S86" s="52"/>
      <c r="T86" s="59"/>
      <c r="U86" s="60"/>
      <c r="V86" s="60"/>
      <c r="W86" s="52"/>
      <c r="X86" s="61"/>
    </row>
    <row r="87" spans="13:45">
      <c r="M87" s="45" t="s">
        <v>161</v>
      </c>
      <c r="N87" s="64">
        <f t="shared" si="27"/>
        <v>86</v>
      </c>
      <c r="O87" s="4">
        <f t="shared" si="27"/>
        <v>49</v>
      </c>
      <c r="P87" s="4">
        <f t="shared" si="27"/>
        <v>15</v>
      </c>
      <c r="Q87" s="4">
        <f t="shared" si="27"/>
        <v>22</v>
      </c>
      <c r="R87" s="4">
        <f t="shared" si="27"/>
        <v>0</v>
      </c>
      <c r="S87" s="52"/>
      <c r="T87" s="59"/>
      <c r="U87" s="60"/>
      <c r="V87" s="60"/>
      <c r="W87" s="52"/>
      <c r="X87" s="61"/>
      <c r="AS87">
        <v>2016</v>
      </c>
    </row>
    <row r="88" spans="13:45">
      <c r="M88" s="45" t="s">
        <v>709</v>
      </c>
      <c r="N88" s="64">
        <f t="shared" si="27"/>
        <v>57</v>
      </c>
      <c r="O88" s="4">
        <f t="shared" si="27"/>
        <v>17</v>
      </c>
      <c r="P88" s="4">
        <f t="shared" si="27"/>
        <v>9</v>
      </c>
      <c r="Q88" s="4">
        <f t="shared" si="27"/>
        <v>30</v>
      </c>
      <c r="R88" s="4">
        <f t="shared" si="27"/>
        <v>1</v>
      </c>
      <c r="S88" s="52"/>
      <c r="T88" s="59"/>
      <c r="U88" s="60"/>
      <c r="V88" s="60"/>
      <c r="W88" s="52"/>
      <c r="X88" s="61"/>
      <c r="AS88">
        <v>2008</v>
      </c>
    </row>
    <row r="89" spans="13:45">
      <c r="M89" s="45" t="s">
        <v>126</v>
      </c>
      <c r="N89" s="64">
        <f t="shared" si="27"/>
        <v>111</v>
      </c>
      <c r="O89" s="4">
        <f t="shared" si="27"/>
        <v>63</v>
      </c>
      <c r="P89" s="4">
        <f t="shared" si="27"/>
        <v>30</v>
      </c>
      <c r="Q89" s="4">
        <f t="shared" si="27"/>
        <v>18</v>
      </c>
      <c r="R89" s="4">
        <f t="shared" si="27"/>
        <v>0</v>
      </c>
      <c r="S89" s="52"/>
      <c r="T89" s="59"/>
      <c r="U89" s="60"/>
      <c r="V89" s="60"/>
      <c r="W89" s="52"/>
      <c r="X89" s="61"/>
      <c r="AS89">
        <f>AS87-AS88</f>
        <v>8</v>
      </c>
    </row>
    <row r="90" spans="13:45">
      <c r="M90" s="45" t="s">
        <v>1127</v>
      </c>
      <c r="N90" s="64">
        <f t="shared" si="27"/>
        <v>2</v>
      </c>
      <c r="O90" s="4">
        <f t="shared" si="27"/>
        <v>1</v>
      </c>
      <c r="P90" s="4">
        <f t="shared" si="27"/>
        <v>1</v>
      </c>
      <c r="Q90" s="4">
        <f t="shared" si="27"/>
        <v>0</v>
      </c>
      <c r="R90" s="4">
        <f t="shared" si="27"/>
        <v>0</v>
      </c>
      <c r="S90" s="52"/>
      <c r="T90" s="59"/>
      <c r="U90" s="60"/>
      <c r="V90" s="60"/>
      <c r="W90" s="52"/>
      <c r="X90" s="61"/>
    </row>
    <row r="91" spans="13:45">
      <c r="M91" s="45" t="s">
        <v>671</v>
      </c>
      <c r="N91" s="64">
        <f t="shared" si="27"/>
        <v>25</v>
      </c>
      <c r="O91" s="4">
        <f t="shared" si="27"/>
        <v>10</v>
      </c>
      <c r="P91" s="4">
        <f t="shared" si="27"/>
        <v>7</v>
      </c>
      <c r="Q91" s="4">
        <f t="shared" si="27"/>
        <v>8</v>
      </c>
      <c r="R91" s="4">
        <f t="shared" si="27"/>
        <v>0</v>
      </c>
      <c r="S91" s="52"/>
      <c r="T91" s="59"/>
      <c r="U91" s="60"/>
      <c r="V91" s="60"/>
      <c r="W91" s="52"/>
      <c r="X91" s="61"/>
    </row>
    <row r="92" spans="13:45">
      <c r="M92" s="45" t="s">
        <v>325</v>
      </c>
      <c r="N92" s="64">
        <f t="shared" si="27"/>
        <v>68</v>
      </c>
      <c r="O92" s="4">
        <f t="shared" si="27"/>
        <v>23</v>
      </c>
      <c r="P92" s="4">
        <f t="shared" si="27"/>
        <v>22</v>
      </c>
      <c r="Q92" s="4">
        <f t="shared" si="27"/>
        <v>23</v>
      </c>
      <c r="R92" s="4">
        <f t="shared" si="27"/>
        <v>0</v>
      </c>
      <c r="S92" s="52"/>
      <c r="T92" s="59"/>
      <c r="U92" s="60"/>
      <c r="V92" s="60"/>
      <c r="W92" s="52"/>
      <c r="X92" s="61"/>
    </row>
    <row r="93" spans="13:45">
      <c r="M93" s="45" t="s">
        <v>459</v>
      </c>
      <c r="N93" s="64">
        <f t="shared" si="27"/>
        <v>33</v>
      </c>
      <c r="O93" s="4">
        <f t="shared" si="27"/>
        <v>12</v>
      </c>
      <c r="P93" s="4">
        <f t="shared" si="27"/>
        <v>10</v>
      </c>
      <c r="Q93" s="4">
        <f t="shared" si="27"/>
        <v>10</v>
      </c>
      <c r="R93" s="4">
        <f t="shared" si="27"/>
        <v>1</v>
      </c>
      <c r="S93" s="52"/>
      <c r="T93" s="59"/>
      <c r="U93" s="60"/>
      <c r="V93" s="60"/>
      <c r="W93" s="52"/>
      <c r="X93" s="61"/>
    </row>
    <row r="94" spans="13:45">
      <c r="M94" s="45" t="s">
        <v>543</v>
      </c>
      <c r="N94" s="64">
        <f t="shared" si="27"/>
        <v>28</v>
      </c>
      <c r="O94" s="4">
        <f t="shared" si="27"/>
        <v>8</v>
      </c>
      <c r="P94" s="4">
        <f t="shared" si="27"/>
        <v>3</v>
      </c>
      <c r="Q94" s="4">
        <f t="shared" si="27"/>
        <v>17</v>
      </c>
      <c r="R94" s="4">
        <f t="shared" si="27"/>
        <v>0</v>
      </c>
      <c r="S94" s="52"/>
      <c r="T94" s="59"/>
      <c r="U94" s="60"/>
      <c r="V94" s="60"/>
      <c r="W94" s="52"/>
      <c r="X94" s="61"/>
    </row>
    <row r="95" spans="13:45">
      <c r="M95" s="45" t="s">
        <v>341</v>
      </c>
      <c r="N95" s="64">
        <f t="shared" si="27"/>
        <v>41</v>
      </c>
      <c r="O95" s="4">
        <f t="shared" si="27"/>
        <v>21</v>
      </c>
      <c r="P95" s="4">
        <f t="shared" si="27"/>
        <v>9</v>
      </c>
      <c r="Q95" s="4">
        <f t="shared" si="27"/>
        <v>11</v>
      </c>
      <c r="R95" s="4">
        <f t="shared" si="27"/>
        <v>0</v>
      </c>
      <c r="S95" s="52"/>
      <c r="T95" s="59"/>
      <c r="U95" s="60"/>
      <c r="V95" s="60"/>
      <c r="W95" s="52"/>
      <c r="X95" s="61"/>
    </row>
    <row r="96" spans="13:45">
      <c r="M96" s="45" t="s">
        <v>305</v>
      </c>
      <c r="N96" s="64">
        <f t="shared" ref="N96:R101" si="28">SUM(N51+N74)</f>
        <v>43</v>
      </c>
      <c r="O96" s="4">
        <f t="shared" si="28"/>
        <v>26</v>
      </c>
      <c r="P96" s="4">
        <f t="shared" si="28"/>
        <v>12</v>
      </c>
      <c r="Q96" s="4">
        <f t="shared" si="28"/>
        <v>5</v>
      </c>
      <c r="R96" s="4">
        <f t="shared" si="28"/>
        <v>0</v>
      </c>
      <c r="S96" s="52"/>
      <c r="T96" s="59"/>
      <c r="U96" s="60"/>
      <c r="V96" s="60"/>
      <c r="W96" s="52"/>
      <c r="X96" s="61"/>
    </row>
    <row r="97" spans="13:24">
      <c r="M97" s="45" t="s">
        <v>97</v>
      </c>
      <c r="N97" s="64">
        <f t="shared" si="28"/>
        <v>37</v>
      </c>
      <c r="O97" s="4">
        <f t="shared" si="28"/>
        <v>25</v>
      </c>
      <c r="P97" s="4">
        <f t="shared" si="28"/>
        <v>7</v>
      </c>
      <c r="Q97" s="4">
        <f t="shared" si="28"/>
        <v>5</v>
      </c>
      <c r="R97" s="4">
        <f t="shared" si="28"/>
        <v>0</v>
      </c>
      <c r="S97" s="52"/>
      <c r="T97" s="59"/>
      <c r="U97" s="60"/>
      <c r="V97" s="60"/>
      <c r="W97" s="52"/>
      <c r="X97" s="61"/>
    </row>
    <row r="98" spans="13:24">
      <c r="M98" s="45" t="s">
        <v>154</v>
      </c>
      <c r="N98" s="64">
        <f t="shared" si="28"/>
        <v>41</v>
      </c>
      <c r="O98" s="4">
        <f t="shared" si="28"/>
        <v>14</v>
      </c>
      <c r="P98" s="4">
        <f t="shared" si="28"/>
        <v>9</v>
      </c>
      <c r="Q98" s="4">
        <f t="shared" si="28"/>
        <v>17</v>
      </c>
      <c r="R98" s="4">
        <f t="shared" si="28"/>
        <v>1</v>
      </c>
      <c r="S98" s="52"/>
      <c r="T98" s="59"/>
      <c r="U98" s="60"/>
      <c r="V98" s="60"/>
      <c r="W98" s="52"/>
      <c r="X98" s="61"/>
    </row>
    <row r="99" spans="13:24">
      <c r="M99" s="45" t="s">
        <v>697</v>
      </c>
      <c r="N99" s="64">
        <f t="shared" si="28"/>
        <v>29</v>
      </c>
      <c r="O99" s="4">
        <f t="shared" si="28"/>
        <v>24</v>
      </c>
      <c r="P99" s="4">
        <f t="shared" si="28"/>
        <v>2</v>
      </c>
      <c r="Q99" s="4">
        <f t="shared" si="28"/>
        <v>3</v>
      </c>
      <c r="R99" s="4">
        <f t="shared" si="28"/>
        <v>0</v>
      </c>
      <c r="S99" s="52"/>
      <c r="T99" s="59"/>
      <c r="U99" s="60"/>
      <c r="V99" s="60"/>
      <c r="W99" s="52"/>
      <c r="X99" s="61"/>
    </row>
    <row r="100" spans="13:24">
      <c r="M100" s="45" t="s">
        <v>95</v>
      </c>
      <c r="N100" s="64">
        <f t="shared" si="28"/>
        <v>266</v>
      </c>
      <c r="O100" s="4">
        <f t="shared" si="28"/>
        <v>149</v>
      </c>
      <c r="P100" s="4">
        <f t="shared" si="28"/>
        <v>58</v>
      </c>
      <c r="Q100" s="4">
        <f t="shared" si="28"/>
        <v>59</v>
      </c>
      <c r="R100" s="4">
        <f t="shared" si="28"/>
        <v>0</v>
      </c>
      <c r="S100" s="52"/>
      <c r="T100" s="59"/>
      <c r="U100" s="60"/>
      <c r="V100" s="60"/>
      <c r="W100" s="52"/>
      <c r="X100" s="61"/>
    </row>
    <row r="101" spans="13:24">
      <c r="M101" s="10" t="s">
        <v>3095</v>
      </c>
      <c r="N101" s="64">
        <f t="shared" si="28"/>
        <v>4</v>
      </c>
      <c r="O101" s="4">
        <f t="shared" si="28"/>
        <v>3</v>
      </c>
      <c r="P101" s="4">
        <f t="shared" si="28"/>
        <v>1</v>
      </c>
      <c r="Q101" s="4">
        <f t="shared" si="28"/>
        <v>0</v>
      </c>
      <c r="R101" s="4">
        <f t="shared" si="28"/>
        <v>0</v>
      </c>
      <c r="S101" s="52"/>
      <c r="T101" s="62"/>
      <c r="U101" s="60"/>
      <c r="V101" s="60"/>
      <c r="W101" s="52"/>
      <c r="X101" s="61"/>
    </row>
    <row r="102" spans="13:24">
      <c r="M102" s="146" t="s">
        <v>2400</v>
      </c>
      <c r="N102" s="147">
        <f>SUM(N84:N101)</f>
        <v>970</v>
      </c>
      <c r="O102" s="147">
        <f>SUM(O84:O101)</f>
        <v>485</v>
      </c>
      <c r="P102" s="147">
        <f>SUM(P84:P101)</f>
        <v>223</v>
      </c>
      <c r="Q102" s="147">
        <f>SUM(Q84:Q101)</f>
        <v>259</v>
      </c>
      <c r="R102" s="147">
        <f>SUM(R84:R101)</f>
        <v>3</v>
      </c>
      <c r="S102" s="52"/>
    </row>
    <row r="103" spans="13:24" ht="38.25">
      <c r="M103" s="45"/>
      <c r="N103" s="53" t="s">
        <v>3683</v>
      </c>
      <c r="O103" s="53" t="s">
        <v>119</v>
      </c>
      <c r="P103" s="53" t="s">
        <v>106</v>
      </c>
      <c r="Q103" s="53" t="s">
        <v>158</v>
      </c>
      <c r="R103" s="53" t="s">
        <v>102</v>
      </c>
      <c r="S103" s="51"/>
    </row>
    <row r="104" spans="13:24">
      <c r="M104" s="48" t="s">
        <v>226</v>
      </c>
      <c r="N104" s="50">
        <f t="shared" ref="N104:N121" si="29">N84/N$102</f>
        <v>3.608247422680412E-2</v>
      </c>
      <c r="O104" s="50">
        <f t="shared" ref="O104:R106" si="30">O84/$N84</f>
        <v>0.5714285714285714</v>
      </c>
      <c r="P104" s="50">
        <f t="shared" si="30"/>
        <v>8.5714285714285715E-2</v>
      </c>
      <c r="Q104" s="50">
        <f t="shared" si="30"/>
        <v>0.34285714285714286</v>
      </c>
      <c r="R104" s="50">
        <f t="shared" si="30"/>
        <v>0</v>
      </c>
      <c r="S104" s="54"/>
    </row>
    <row r="105" spans="13:24">
      <c r="M105" s="45" t="s">
        <v>802</v>
      </c>
      <c r="N105" s="50">
        <f t="shared" si="29"/>
        <v>1.2371134020618556E-2</v>
      </c>
      <c r="O105" s="50">
        <f t="shared" si="30"/>
        <v>0.58333333333333337</v>
      </c>
      <c r="P105" s="50">
        <f t="shared" si="30"/>
        <v>0</v>
      </c>
      <c r="Q105" s="50">
        <f t="shared" si="30"/>
        <v>0.41666666666666669</v>
      </c>
      <c r="R105" s="50">
        <f t="shared" si="30"/>
        <v>0</v>
      </c>
      <c r="S105" s="54"/>
    </row>
    <row r="106" spans="13:24">
      <c r="M106" s="45" t="s">
        <v>72</v>
      </c>
      <c r="N106" s="50">
        <f t="shared" si="29"/>
        <v>5.3608247422680409E-2</v>
      </c>
      <c r="O106" s="50">
        <f t="shared" si="30"/>
        <v>0.25</v>
      </c>
      <c r="P106" s="50">
        <f t="shared" si="30"/>
        <v>0.48076923076923078</v>
      </c>
      <c r="Q106" s="50">
        <f t="shared" si="30"/>
        <v>0.26923076923076922</v>
      </c>
      <c r="R106" s="50">
        <f t="shared" si="30"/>
        <v>0</v>
      </c>
      <c r="S106" s="54"/>
    </row>
    <row r="107" spans="13:24">
      <c r="M107" s="45" t="s">
        <v>161</v>
      </c>
      <c r="N107" s="50">
        <f t="shared" si="29"/>
        <v>8.8659793814432994E-2</v>
      </c>
      <c r="O107" s="50">
        <f t="shared" ref="O107:R121" si="31">O87/$N87</f>
        <v>0.56976744186046513</v>
      </c>
      <c r="P107" s="50">
        <f t="shared" si="31"/>
        <v>0.1744186046511628</v>
      </c>
      <c r="Q107" s="50">
        <f t="shared" si="31"/>
        <v>0.2558139534883721</v>
      </c>
      <c r="R107" s="50">
        <f t="shared" si="31"/>
        <v>0</v>
      </c>
      <c r="S107" s="54"/>
    </row>
    <row r="108" spans="13:24">
      <c r="M108" s="45" t="s">
        <v>709</v>
      </c>
      <c r="N108" s="50">
        <f t="shared" si="29"/>
        <v>5.8762886597938144E-2</v>
      </c>
      <c r="O108" s="50">
        <f t="shared" si="31"/>
        <v>0.2982456140350877</v>
      </c>
      <c r="P108" s="50">
        <f t="shared" si="31"/>
        <v>0.15789473684210525</v>
      </c>
      <c r="Q108" s="50">
        <f t="shared" si="31"/>
        <v>0.52631578947368418</v>
      </c>
      <c r="R108" s="50">
        <f t="shared" si="31"/>
        <v>1.7543859649122806E-2</v>
      </c>
      <c r="S108" s="54"/>
    </row>
    <row r="109" spans="13:24">
      <c r="M109" s="45" t="s">
        <v>126</v>
      </c>
      <c r="N109" s="50">
        <f t="shared" si="29"/>
        <v>0.11443298969072165</v>
      </c>
      <c r="O109" s="50">
        <f t="shared" si="31"/>
        <v>0.56756756756756754</v>
      </c>
      <c r="P109" s="50">
        <f t="shared" si="31"/>
        <v>0.27027027027027029</v>
      </c>
      <c r="Q109" s="50">
        <f t="shared" si="31"/>
        <v>0.16216216216216217</v>
      </c>
      <c r="R109" s="50">
        <f t="shared" si="31"/>
        <v>0</v>
      </c>
      <c r="S109" s="54"/>
    </row>
    <row r="110" spans="13:24">
      <c r="M110" s="45" t="s">
        <v>1127</v>
      </c>
      <c r="N110" s="50">
        <f t="shared" si="29"/>
        <v>2.0618556701030928E-3</v>
      </c>
      <c r="O110" s="50">
        <f t="shared" si="31"/>
        <v>0.5</v>
      </c>
      <c r="P110" s="50">
        <f t="shared" si="31"/>
        <v>0.5</v>
      </c>
      <c r="Q110" s="50">
        <f t="shared" si="31"/>
        <v>0</v>
      </c>
      <c r="R110" s="50">
        <f t="shared" si="31"/>
        <v>0</v>
      </c>
      <c r="S110" s="54"/>
    </row>
    <row r="111" spans="13:24">
      <c r="M111" s="45" t="s">
        <v>671</v>
      </c>
      <c r="N111" s="50">
        <f t="shared" si="29"/>
        <v>2.5773195876288658E-2</v>
      </c>
      <c r="O111" s="50">
        <f t="shared" si="31"/>
        <v>0.4</v>
      </c>
      <c r="P111" s="50">
        <f t="shared" si="31"/>
        <v>0.28000000000000003</v>
      </c>
      <c r="Q111" s="50">
        <f t="shared" si="31"/>
        <v>0.32</v>
      </c>
      <c r="R111" s="50">
        <f t="shared" si="31"/>
        <v>0</v>
      </c>
      <c r="S111" s="54"/>
    </row>
    <row r="112" spans="13:24">
      <c r="M112" s="45" t="s">
        <v>325</v>
      </c>
      <c r="N112" s="50">
        <f t="shared" si="29"/>
        <v>7.0103092783505155E-2</v>
      </c>
      <c r="O112" s="50">
        <f t="shared" si="31"/>
        <v>0.33823529411764708</v>
      </c>
      <c r="P112" s="50">
        <f t="shared" si="31"/>
        <v>0.3235294117647059</v>
      </c>
      <c r="Q112" s="50">
        <f t="shared" si="31"/>
        <v>0.33823529411764708</v>
      </c>
      <c r="R112" s="50">
        <f t="shared" si="31"/>
        <v>0</v>
      </c>
      <c r="S112" s="54"/>
    </row>
    <row r="113" spans="2:19">
      <c r="M113" s="45" t="s">
        <v>459</v>
      </c>
      <c r="N113" s="50">
        <f t="shared" si="29"/>
        <v>3.4020618556701028E-2</v>
      </c>
      <c r="O113" s="50">
        <f t="shared" si="31"/>
        <v>0.36363636363636365</v>
      </c>
      <c r="P113" s="50">
        <f t="shared" si="31"/>
        <v>0.30303030303030304</v>
      </c>
      <c r="Q113" s="50">
        <f t="shared" si="31"/>
        <v>0.30303030303030304</v>
      </c>
      <c r="R113" s="50">
        <f t="shared" si="31"/>
        <v>3.0303030303030304E-2</v>
      </c>
      <c r="S113" s="54"/>
    </row>
    <row r="114" spans="2:19">
      <c r="M114" s="45" t="s">
        <v>543</v>
      </c>
      <c r="N114" s="50">
        <f t="shared" si="29"/>
        <v>2.88659793814433E-2</v>
      </c>
      <c r="O114" s="50">
        <f t="shared" si="31"/>
        <v>0.2857142857142857</v>
      </c>
      <c r="P114" s="50">
        <f t="shared" si="31"/>
        <v>0.10714285714285714</v>
      </c>
      <c r="Q114" s="50">
        <f t="shared" si="31"/>
        <v>0.6071428571428571</v>
      </c>
      <c r="R114" s="50">
        <f t="shared" si="31"/>
        <v>0</v>
      </c>
      <c r="S114" s="54"/>
    </row>
    <row r="115" spans="2:19">
      <c r="M115" s="45" t="s">
        <v>341</v>
      </c>
      <c r="N115" s="50">
        <f t="shared" si="29"/>
        <v>4.2268041237113405E-2</v>
      </c>
      <c r="O115" s="50">
        <f t="shared" si="31"/>
        <v>0.51219512195121952</v>
      </c>
      <c r="P115" s="50">
        <f t="shared" si="31"/>
        <v>0.21951219512195122</v>
      </c>
      <c r="Q115" s="50">
        <f t="shared" si="31"/>
        <v>0.26829268292682928</v>
      </c>
      <c r="R115" s="50">
        <f t="shared" si="31"/>
        <v>0</v>
      </c>
      <c r="S115" s="54"/>
    </row>
    <row r="116" spans="2:19">
      <c r="M116" s="45" t="s">
        <v>305</v>
      </c>
      <c r="N116" s="50">
        <f t="shared" si="29"/>
        <v>4.4329896907216497E-2</v>
      </c>
      <c r="O116" s="50">
        <f t="shared" si="31"/>
        <v>0.60465116279069764</v>
      </c>
      <c r="P116" s="50">
        <f t="shared" si="31"/>
        <v>0.27906976744186046</v>
      </c>
      <c r="Q116" s="50">
        <f t="shared" si="31"/>
        <v>0.11627906976744186</v>
      </c>
      <c r="R116" s="50">
        <f t="shared" si="31"/>
        <v>0</v>
      </c>
      <c r="S116" s="54"/>
    </row>
    <row r="117" spans="2:19">
      <c r="M117" s="45" t="s">
        <v>97</v>
      </c>
      <c r="N117" s="50">
        <f t="shared" si="29"/>
        <v>3.814432989690722E-2</v>
      </c>
      <c r="O117" s="50">
        <f t="shared" si="31"/>
        <v>0.67567567567567566</v>
      </c>
      <c r="P117" s="50">
        <f t="shared" si="31"/>
        <v>0.1891891891891892</v>
      </c>
      <c r="Q117" s="50">
        <f t="shared" si="31"/>
        <v>0.13513513513513514</v>
      </c>
      <c r="R117" s="50">
        <f t="shared" si="31"/>
        <v>0</v>
      </c>
      <c r="S117" s="54"/>
    </row>
    <row r="118" spans="2:19">
      <c r="M118" s="45" t="s">
        <v>154</v>
      </c>
      <c r="N118" s="50">
        <f t="shared" si="29"/>
        <v>4.2268041237113405E-2</v>
      </c>
      <c r="O118" s="50">
        <f t="shared" si="31"/>
        <v>0.34146341463414637</v>
      </c>
      <c r="P118" s="50">
        <f t="shared" si="31"/>
        <v>0.21951219512195122</v>
      </c>
      <c r="Q118" s="50">
        <f t="shared" si="31"/>
        <v>0.41463414634146339</v>
      </c>
      <c r="R118" s="50">
        <f t="shared" si="31"/>
        <v>2.4390243902439025E-2</v>
      </c>
      <c r="S118" s="54"/>
    </row>
    <row r="119" spans="2:19">
      <c r="M119" s="45" t="s">
        <v>697</v>
      </c>
      <c r="N119" s="50">
        <f t="shared" si="29"/>
        <v>2.9896907216494847E-2</v>
      </c>
      <c r="O119" s="50">
        <f t="shared" si="31"/>
        <v>0.82758620689655171</v>
      </c>
      <c r="P119" s="50">
        <f t="shared" si="31"/>
        <v>6.8965517241379309E-2</v>
      </c>
      <c r="Q119" s="50">
        <f t="shared" si="31"/>
        <v>0.10344827586206896</v>
      </c>
      <c r="R119" s="50">
        <f t="shared" si="31"/>
        <v>0</v>
      </c>
      <c r="S119" s="54"/>
    </row>
    <row r="120" spans="2:19">
      <c r="M120" s="45" t="s">
        <v>95</v>
      </c>
      <c r="N120" s="50">
        <f t="shared" si="29"/>
        <v>0.27422680412371137</v>
      </c>
      <c r="O120" s="50">
        <f t="shared" si="31"/>
        <v>0.56015037593984962</v>
      </c>
      <c r="P120" s="50">
        <f t="shared" si="31"/>
        <v>0.21804511278195488</v>
      </c>
      <c r="Q120" s="50">
        <f t="shared" si="31"/>
        <v>0.22180451127819548</v>
      </c>
      <c r="R120" s="50">
        <f t="shared" si="31"/>
        <v>0</v>
      </c>
      <c r="S120" s="54"/>
    </row>
    <row r="121" spans="2:19">
      <c r="M121" s="10" t="s">
        <v>3095</v>
      </c>
      <c r="N121" s="50">
        <f t="shared" si="29"/>
        <v>4.1237113402061857E-3</v>
      </c>
      <c r="O121" s="50">
        <f t="shared" si="31"/>
        <v>0.75</v>
      </c>
      <c r="P121" s="50">
        <f t="shared" si="31"/>
        <v>0.25</v>
      </c>
      <c r="Q121" s="50">
        <f t="shared" si="31"/>
        <v>0</v>
      </c>
      <c r="R121" s="50">
        <f t="shared" si="31"/>
        <v>0</v>
      </c>
      <c r="S121" s="54"/>
    </row>
    <row r="123" spans="2:19" ht="13.5" thickBot="1"/>
    <row r="124" spans="2:19" ht="28.5" customHeight="1" thickBot="1">
      <c r="B124" s="302" t="s">
        <v>3935</v>
      </c>
      <c r="C124" s="302"/>
      <c r="D124" s="302"/>
      <c r="E124" s="302"/>
      <c r="F124" s="302"/>
      <c r="G124" s="302"/>
      <c r="H124" s="302"/>
      <c r="I124" s="302"/>
      <c r="J124" s="302"/>
      <c r="K124" s="302"/>
      <c r="L124" s="302"/>
    </row>
    <row r="125" spans="2:19" ht="78" customHeight="1" thickBot="1">
      <c r="B125" s="198" t="s">
        <v>2402</v>
      </c>
      <c r="C125" s="199" t="s">
        <v>2401</v>
      </c>
      <c r="D125" s="200" t="s">
        <v>54</v>
      </c>
      <c r="E125" s="200" t="s">
        <v>55</v>
      </c>
      <c r="F125" s="200" t="s">
        <v>56</v>
      </c>
      <c r="G125" s="200" t="s">
        <v>57</v>
      </c>
      <c r="H125" s="200" t="s">
        <v>58</v>
      </c>
      <c r="I125" s="200" t="s">
        <v>59</v>
      </c>
      <c r="J125" s="200" t="s">
        <v>60</v>
      </c>
      <c r="K125" s="200" t="s">
        <v>61</v>
      </c>
      <c r="L125" s="200" t="s">
        <v>2407</v>
      </c>
    </row>
    <row r="126" spans="2:19" s="28" customFormat="1" ht="51.75" thickBot="1">
      <c r="B126" s="198" t="s">
        <v>2402</v>
      </c>
      <c r="C126" s="199" t="s">
        <v>2401</v>
      </c>
      <c r="D126" s="201" t="s">
        <v>2409</v>
      </c>
      <c r="E126" s="201" t="s">
        <v>2410</v>
      </c>
      <c r="F126" s="201" t="s">
        <v>2414</v>
      </c>
      <c r="G126" s="201" t="s">
        <v>2411</v>
      </c>
      <c r="H126" s="201" t="s">
        <v>2412</v>
      </c>
      <c r="I126" s="201" t="s">
        <v>2422</v>
      </c>
      <c r="J126" s="201" t="s">
        <v>3691</v>
      </c>
      <c r="K126" s="200" t="s">
        <v>61</v>
      </c>
      <c r="L126" s="201" t="s">
        <v>3715</v>
      </c>
    </row>
    <row r="127" spans="2:19">
      <c r="B127" s="192" t="s">
        <v>226</v>
      </c>
      <c r="C127" s="203" t="s">
        <v>226</v>
      </c>
      <c r="D127" s="193">
        <f>(COUNTIFS(Dados!$J$2:$J$19995,Calc!$B$127,Dados!BE$2:BE$19995,"Ótima")*5+COUNTIFS(Dados!$J$2:$J$19995,Calc!$B$127,Dados!BE$2:BE$19995,"Boa")*3.75+COUNTIFS(Dados!$J$2:$J$19995,Calc!$B$127,Dados!BE$2:BE$19995,"Regular")*2.5+COUNTIFS(Dados!$J$2:$J$19995,Calc!$B$127,Dados!BE$2:BE$19995,"Ruim")*1.25+COUNTIFS(Dados!$J$2:$J$19995,Calc!$B$127,Dados!BE$2:BE$19995,"Péssima")*0)/COUNTIFS(Dados!$J$2:$J$19995,Calc!$B$127,Dados!BE$2:BE$19995,"&lt;&gt;Sem resposta",Dados!BE$2:BE$19995,"&lt;&gt;""")</f>
        <v>4.46875</v>
      </c>
      <c r="E127" s="193">
        <f>(COUNTIFS(Dados!$J$2:$J$19995,Calc!$B$127,Dados!BF$2:BF$19995,"Ótima")*5+COUNTIFS(Dados!$J$2:$J$19995,Calc!$B$127,Dados!BF$2:BF$19995,"Boa")*3.75+COUNTIFS(Dados!$J$2:$J$19995,Calc!$B$127,Dados!BF$2:BF$19995,"Regular")*2.5+COUNTIFS(Dados!$J$2:$J$19995,Calc!$B$127,Dados!BF$2:BF$19995,"Ruim")*1.25+COUNTIFS(Dados!$J$2:$J$19995,Calc!$B$127,Dados!BF$2:BF$19995,"Péssima")*0)/COUNTIFS(Dados!$J$2:$J$19995,Calc!$B$127,Dados!BF$2:BF$19995,"&lt;&gt;Sem resposta",Dados!BF$2:BF$19995,"&lt;&gt;""")</f>
        <v>3.8125</v>
      </c>
      <c r="F127" s="193">
        <f>(COUNTIFS(Dados!$J$2:$J$19995,Calc!$B$127,Dados!BG$2:BG$19995,"Ótima")*5+COUNTIFS(Dados!$J$2:$J$19995,Calc!$B$127,Dados!BG$2:BG$19995,"Boa")*3.75+COUNTIFS(Dados!$J$2:$J$19995,Calc!$B$127,Dados!BG$2:BG$19995,"Regular")*2.5+COUNTIFS(Dados!$J$2:$J$19995,Calc!$B$127,Dados!BG$2:BG$19995,"Ruim")*1.25+COUNTIFS(Dados!$J$2:$J$19995,Calc!$B$127,Dados!BG$2:BG$19995,"Péssima")*0)/COUNTIFS(Dados!$J$2:$J$19995,Calc!$B$127,Dados!BG$2:BG$19995,"&lt;&gt;Sem resposta",Dados!BG$2:BG$19995,"&lt;&gt;""")</f>
        <v>4.15625</v>
      </c>
      <c r="G127" s="193">
        <f>(COUNTIFS(Dados!$J$2:$J$19995,Calc!$B$127,Dados!BH$2:BH$19995,"Ótima")*5+COUNTIFS(Dados!$J$2:$J$19995,Calc!$B$127,Dados!BH$2:BH$19995,"Boa")*3.75+COUNTIFS(Dados!$J$2:$J$19995,Calc!$B$127,Dados!BH$2:BH$19995,"Regular")*2.5+COUNTIFS(Dados!$J$2:$J$19995,Calc!$B$127,Dados!BH$2:BH$19995,"Ruim")*1.25+COUNTIFS(Dados!$J$2:$J$19995,Calc!$B$127,Dados!BH$2:BH$19995,"Péssima")*0)/COUNTIFS(Dados!$J$2:$J$19995,Calc!$B$127,Dados!BH$2:BH$19995,"&lt;&gt;Sem resposta",Dados!BH$2:BH$19995,"&lt;&gt;""")</f>
        <v>4.1875</v>
      </c>
      <c r="H127" s="193">
        <f>(COUNTIFS(Dados!$J$2:$J$19995,Calc!$B$127,Dados!BI$2:BI$19995,"Ótima")*5+COUNTIFS(Dados!$J$2:$J$19995,Calc!$B$127,Dados!BI$2:BI$19995,"Boa")*3.75+COUNTIFS(Dados!$J$2:$J$19995,Calc!$B$127,Dados!BI$2:BI$19995,"Regular")*2.5+COUNTIFS(Dados!$J$2:$J$19995,Calc!$B$127,Dados!BI$2:BI$19995,"Ruim")*1.25+COUNTIFS(Dados!$J$2:$J$19995,Calc!$B$127,Dados!BI$2:BI$19995,"Péssima")*0)/COUNTIFS(Dados!$J$2:$J$19995,Calc!$B$127,Dados!BI$2:BI$19995,"&lt;&gt;Sem resposta",Dados!BI$2:BI$19995,"&lt;&gt;""")</f>
        <v>3.75</v>
      </c>
      <c r="I127" s="193">
        <f>(COUNTIFS(Dados!$J$2:$J$19995,Calc!$B$127,Dados!BJ$2:BJ$19995,"Ótima")*5+COUNTIFS(Dados!$J$2:$J$19995,Calc!$B$127,Dados!BJ$2:BJ$19995,"Boa")*3.75+COUNTIFS(Dados!$J$2:$J$19995,Calc!$B$127,Dados!BJ$2:BJ$19995,"Regular")*2.5+COUNTIFS(Dados!$J$2:$J$19995,Calc!$B$127,Dados!BJ$2:BJ$19995,"Ruim")*1.25+COUNTIFS(Dados!$J$2:$J$19995,Calc!$B$127,Dados!BJ$2:BJ$19995,"Péssima")*0)/COUNTIFS(Dados!$J$2:$J$19995,Calc!$B$127,Dados!BJ$2:BJ$19995,"&lt;&gt;Sem resposta",Dados!BJ$2:BJ$19995,"&lt;&gt;""")</f>
        <v>4.53125</v>
      </c>
      <c r="J127" s="193">
        <f>(COUNTIFS(Dados!$J$2:$J$19995,Calc!$B$127,Dados!BK$2:BK$19995,"Superou as expectativas")*5+COUNTIFS(Dados!$J$2:$J$19995,Calc!$B$127,Dados!BK$2:BK$19995,"Atendeu as expectativas")*2.5+COUNTIFS(Dados!$J$2:$J$19995,Calc!$B$127,Dados!BK$2:BK$19995,"Não atendeu as expectativas")*0)/COUNTIFS(Dados!$J$2:$J$19995,Calc!$B$127,Dados!BK$2:BK$19995,"&lt;&gt;Sem resposta",Dados!BK$2:BK$19995,"&lt;&gt;""")</f>
        <v>3.3974358974358974</v>
      </c>
      <c r="K127" s="193">
        <f>(COUNTIFS(Dados!$J$2:$J$19995,Calc!$B$127,Dados!BL$2:BL$19995,"Superou as expectativas")*5+COUNTIFS(Dados!$J$2:$J$19995,Calc!$B$127,Dados!BL$2:BL$19995,"Atendeu as expectativas")*2.5+COUNTIFS(Dados!$J$2:$J$19995,Calc!$B$127,Dados!BL$2:BL$19995,"Não atendeu as expectativas")*0)/COUNTIFS(Dados!$J$2:$J$19995,Calc!$B$127,Dados!BL$2:BL$19995,"&lt;&gt;Sem resposta",Dados!BL$2:BL$19995,"&lt;&gt;""")</f>
        <v>3.625</v>
      </c>
      <c r="L127" s="194">
        <f>AVERAGE(D127:K127)</f>
        <v>3.9910857371794872</v>
      </c>
    </row>
    <row r="128" spans="2:19">
      <c r="B128" s="143" t="s">
        <v>226</v>
      </c>
      <c r="C128" s="179" t="s">
        <v>227</v>
      </c>
      <c r="D128" s="21">
        <f>(COUNTIFS(Dados!$L$2:$L$19995,Calc!$C128,Dados!$J$2:$J$19995,Calc!$B$127,Dados!BE$2:BE$19995,"Ótima")*5+COUNTIFS(Dados!$L$2:$L$19995,Calc!$C128,Dados!$J$2:$J$19995,Calc!$B$127,Dados!BE$2:BE$19995,"Boa")*3.75+COUNTIFS(Dados!$L$2:$L$19995,Calc!$C128,Dados!$J$2:$J$19995,Calc!$B$127,Dados!BE$2:BE$19995,"Regular")*2.5+COUNTIFS(Dados!$L$2:$L$19995,Calc!$C128,Dados!$J$2:$J$19995,Calc!$B$127,Dados!BE$2:BE$19995,"Ruim")*1.25+COUNTIFS(Dados!$L$2:$L$19995,Calc!$C128,Dados!$J$2:$J$19995,Calc!$B$127,Dados!BE$2:BE$19995,"Péssima")*0)/COUNTIFS(Dados!$L$2:$L$19995,Calc!$C128,Dados!$J$2:$J$19995,Calc!$B$127,Dados!BE$2:BE$19995,"&lt;&gt;Sem resposta",Dados!BE$2:BE$19995,"&lt;&gt;""")</f>
        <v>4.5</v>
      </c>
      <c r="E128" s="142">
        <f>(COUNTIFS(Dados!$L$2:$L$19995,Calc!$C128,Dados!$J$2:$J$19995,Calc!$B$127,Dados!BF$2:BF$19995,"Ótima")*5+COUNTIFS(Dados!$L$2:$L$19995,Calc!$C128,Dados!$J$2:$J$19995,Calc!$B$127,Dados!BF$2:BF$19995,"Boa")*3.75+COUNTIFS(Dados!$L$2:$L$19995,Calc!$C128,Dados!$J$2:$J$19995,Calc!$B$127,Dados!BF$2:BF$19995,"Regular")*2.5+COUNTIFS(Dados!$L$2:$L$19995,Calc!$C128,Dados!$J$2:$J$19995,Calc!$B$127,Dados!BF$2:BF$19995,"Ruim")*1.25+COUNTIFS(Dados!$L$2:$L$19995,Calc!$C128,Dados!$J$2:$J$19995,Calc!$B$127,Dados!BF$2:BF$19995,"Péssima")*0)/COUNTIFS(Dados!$L$2:$L$19995,Calc!$C128,Dados!$J$2:$J$19995,Calc!$B$127,Dados!BF$2:BF$19995,"&lt;&gt;Sem resposta",Dados!BF$2:BF$19995,"&lt;&gt;""")</f>
        <v>4.0625</v>
      </c>
      <c r="F128" s="142">
        <f>(COUNTIFS(Dados!$L$2:$L$19995,Calc!$C128,Dados!$J$2:$J$19995,Calc!$B$127,Dados!BG$2:BG$19995,"Ótima")*5+COUNTIFS(Dados!$L$2:$L$19995,Calc!$C128,Dados!$J$2:$J$19995,Calc!$B$127,Dados!BG$2:BG$19995,"Boa")*3.75+COUNTIFS(Dados!$L$2:$L$19995,Calc!$C128,Dados!$J$2:$J$19995,Calc!$B$127,Dados!BG$2:BG$19995,"Regular")*2.5+COUNTIFS(Dados!$L$2:$L$19995,Calc!$C128,Dados!$J$2:$J$19995,Calc!$B$127,Dados!BG$2:BG$19995,"Ruim")*1.25+COUNTIFS(Dados!$L$2:$L$19995,Calc!$C128,Dados!$J$2:$J$19995,Calc!$B$127,Dados!BG$2:BG$19995,"Péssima")*0)/COUNTIFS(Dados!$L$2:$L$19995,Calc!$C128,Dados!$J$2:$J$19995,Calc!$B$127,Dados!BG$2:BG$19995,"&lt;&gt;Sem resposta",Dados!BG$2:BG$19995,"&lt;&gt;""")</f>
        <v>4.25</v>
      </c>
      <c r="G128" s="142">
        <f>(COUNTIFS(Dados!$L$2:$L$19995,Calc!$C128,Dados!$J$2:$J$19995,Calc!$B$127,Dados!BH$2:BH$19995,"Ótima")*5+COUNTIFS(Dados!$L$2:$L$19995,Calc!$C128,Dados!$J$2:$J$19995,Calc!$B$127,Dados!BH$2:BH$19995,"Boa")*3.75+COUNTIFS(Dados!$L$2:$L$19995,Calc!$C128,Dados!$J$2:$J$19995,Calc!$B$127,Dados!BH$2:BH$19995,"Regular")*2.5+COUNTIFS(Dados!$L$2:$L$19995,Calc!$C128,Dados!$J$2:$J$19995,Calc!$B$127,Dados!BH$2:BH$19995,"Ruim")*1.25+COUNTIFS(Dados!$L$2:$L$19995,Calc!$C128,Dados!$J$2:$J$19995,Calc!$B$127,Dados!BH$2:BH$19995,"Péssima")*0)/COUNTIFS(Dados!$L$2:$L$19995,Calc!$C128,Dados!$J$2:$J$19995,Calc!$B$127,Dados!BH$2:BH$19995,"&lt;&gt;Sem resposta",Dados!BH$2:BH$19995,"&lt;&gt;""")</f>
        <v>4.3125</v>
      </c>
      <c r="H128" s="142">
        <f>(COUNTIFS(Dados!$L$2:$L$19995,Calc!$C128,Dados!$J$2:$J$19995,Calc!$B$127,Dados!BI$2:BI$19995,"Ótima")*5+COUNTIFS(Dados!$L$2:$L$19995,Calc!$C128,Dados!$J$2:$J$19995,Calc!$B$127,Dados!BI$2:BI$19995,"Boa")*3.75+COUNTIFS(Dados!$L$2:$L$19995,Calc!$C128,Dados!$J$2:$J$19995,Calc!$B$127,Dados!BI$2:BI$19995,"Regular")*2.5+COUNTIFS(Dados!$L$2:$L$19995,Calc!$C128,Dados!$J$2:$J$19995,Calc!$B$127,Dados!BI$2:BI$19995,"Ruim")*1.25+COUNTIFS(Dados!$L$2:$L$19995,Calc!$C128,Dados!$J$2:$J$19995,Calc!$B$127,Dados!BI$2:BI$19995,"Péssima")*0)/COUNTIFS(Dados!$L$2:$L$19995,Calc!$C128,Dados!$J$2:$J$19995,Calc!$B$127,Dados!BI$2:BI$19995,"&lt;&gt;Sem resposta",Dados!BI$2:BI$19995,"&lt;&gt;""")</f>
        <v>3.6875</v>
      </c>
      <c r="I128" s="142">
        <f>(COUNTIFS(Dados!$L$2:$L$19995,Calc!$C128,Dados!$J$2:$J$19995,Calc!$B$127,Dados!BJ$2:BJ$19995,"Ótima")*5+COUNTIFS(Dados!$L$2:$L$19995,Calc!$C128,Dados!$J$2:$J$19995,Calc!$B$127,Dados!BJ$2:BJ$19995,"Boa")*3.75+COUNTIFS(Dados!$L$2:$L$19995,Calc!$C128,Dados!$J$2:$J$19995,Calc!$B$127,Dados!BJ$2:BJ$19995,"Regular")*2.5+COUNTIFS(Dados!$L$2:$L$19995,Calc!$C128,Dados!$J$2:$J$19995,Calc!$B$127,Dados!BJ$2:BJ$19995,"Ruim")*1.25+COUNTIFS(Dados!$L$2:$L$19995,Calc!$C128,Dados!$J$2:$J$19995,Calc!$B$127,Dados!BJ$2:BJ$19995,"Péssima")*0)/COUNTIFS(Dados!$L$2:$L$19995,Calc!$C128,Dados!$J$2:$J$19995,Calc!$B$127,Dados!BJ$2:BJ$19995,"&lt;&gt;Sem resposta",Dados!BJ$2:BJ$19995,"&lt;&gt;""")</f>
        <v>4.5</v>
      </c>
      <c r="J128" s="142">
        <f>(COUNTIFS(Dados!$L$2:$L$19995,Calc!$C128,Dados!$J$2:$J$19995,Calc!$B$127,Dados!BK$2:BK$19995,"Superou as expectativas")*5+COUNTIFS(Dados!$L$2:$L$19995,Calc!$C128,Dados!$J$2:$J$19995,Calc!$B$127,Dados!BK$2:BK$19995,"Atendeu as expectativas")*2.5+COUNTIFS(Dados!$L$2:$L$19995,Calc!$C128,Dados!$J$2:$J$19995,Calc!$B$127,Dados!BK$2:BK$19995,"Não atendeu as expectativas")*0)/COUNTIFS(Dados!$L$2:$L$19995,Calc!$C128,Dados!$J$2:$J$19995,Calc!$B$127,Dados!BK$2:BK$19995,"&lt;&gt;Sem resposta",Dados!BK$2:BK$19995,"&lt;&gt;""")</f>
        <v>3.375</v>
      </c>
      <c r="K128" s="142">
        <f>(COUNTIFS(Dados!$L$2:$L$19995,Calc!$C128,Dados!$J$2:$J$19995,Calc!$B$127,Dados!BL$2:BL$19995,"Superou as expectativas")*5+COUNTIFS(Dados!$L$2:$L$19995,Calc!$C128,Dados!$J$2:$J$19995,Calc!$B$127,Dados!BL$2:BL$19995,"Atendeu as expectativas")*2.5+COUNTIFS(Dados!$L$2:$L$19995,Calc!$C128,Dados!$J$2:$J$19995,Calc!$B$127,Dados!BL$2:BL$19995,"Não atendeu as expectativas")*0)/COUNTIFS(Dados!$L$2:$L$19995,Calc!$C128,Dados!$J$2:$J$19995,Calc!$B$127,Dados!BL$2:BL$19995,"&lt;&gt;Sem resposta",Dados!BL$2:BL$19995,"&lt;&gt;""")</f>
        <v>3.375</v>
      </c>
      <c r="L128" s="195">
        <f t="shared" ref="L128:L129" si="32">AVERAGE(D128:K128)</f>
        <v>4.0078125</v>
      </c>
      <c r="M128" s="210"/>
    </row>
    <row r="129" spans="2:12" s="28" customFormat="1">
      <c r="B129" s="143" t="s">
        <v>226</v>
      </c>
      <c r="C129" s="180" t="s">
        <v>245</v>
      </c>
      <c r="D129" s="21">
        <f>(COUNTIFS(Dados!$L$2:$L$19995,Calc!$C129,Dados!$J$2:$J$19995,Calc!$B$127,Dados!BE$2:BE$19995,"Ótima")*5+COUNTIFS(Dados!$L$2:$L$19995,Calc!$C129,Dados!$J$2:$J$19995,Calc!$B$127,Dados!BE$2:BE$19995,"Boa")*3.75+COUNTIFS(Dados!$L$2:$L$19995,Calc!$C129,Dados!$J$2:$J$19995,Calc!$B$127,Dados!BE$2:BE$19995,"Regular")*2.5+COUNTIFS(Dados!$L$2:$L$19995,Calc!$C129,Dados!$J$2:$J$19995,Calc!$B$127,Dados!BE$2:BE$19995,"Ruim")*1.25+COUNTIFS(Dados!$L$2:$L$19995,Calc!$C129,Dados!$J$2:$J$19995,Calc!$B$127,Dados!BE$2:BE$19995,"Péssima")*0)/COUNTIFS(Dados!$L$2:$L$19995,Calc!$C129,Dados!$J$2:$J$19995,Calc!$B$127,Dados!BE$2:BE$19995,"&lt;&gt;Sem resposta",Dados!BE$2:BE$19995,"&lt;&gt;""")</f>
        <v>4.4375</v>
      </c>
      <c r="E129" s="142">
        <f>(COUNTIFS(Dados!$L$2:$L$19995,Calc!$C129,Dados!$J$2:$J$19995,Calc!$B$127,Dados!BF$2:BF$19995,"Ótima")*5+COUNTIFS(Dados!$L$2:$L$19995,Calc!$C129,Dados!$J$2:$J$19995,Calc!$B$127,Dados!BF$2:BF$19995,"Boa")*3.75+COUNTIFS(Dados!$L$2:$L$19995,Calc!$C129,Dados!$J$2:$J$19995,Calc!$B$127,Dados!BF$2:BF$19995,"Regular")*2.5+COUNTIFS(Dados!$L$2:$L$19995,Calc!$C129,Dados!$J$2:$J$19995,Calc!$B$127,Dados!BF$2:BF$19995,"Ruim")*1.25+COUNTIFS(Dados!$L$2:$L$19995,Calc!$C129,Dados!$J$2:$J$19995,Calc!$B$127,Dados!BF$2:BF$19995,"Péssima")*0)/COUNTIFS(Dados!$L$2:$L$19995,Calc!$C129,Dados!$J$2:$J$19995,Calc!$B$127,Dados!BF$2:BF$19995,"&lt;&gt;Sem resposta",Dados!BF$2:BF$19995,"&lt;&gt;""")</f>
        <v>3.5625</v>
      </c>
      <c r="F129" s="142">
        <f>(COUNTIFS(Dados!$L$2:$L$19995,Calc!$C129,Dados!$J$2:$J$19995,Calc!$B$127,Dados!BG$2:BG$19995,"Ótima")*5+COUNTIFS(Dados!$L$2:$L$19995,Calc!$C129,Dados!$J$2:$J$19995,Calc!$B$127,Dados!BG$2:BG$19995,"Boa")*3.75+COUNTIFS(Dados!$L$2:$L$19995,Calc!$C129,Dados!$J$2:$J$19995,Calc!$B$127,Dados!BG$2:BG$19995,"Regular")*2.5+COUNTIFS(Dados!$L$2:$L$19995,Calc!$C129,Dados!$J$2:$J$19995,Calc!$B$127,Dados!BG$2:BG$19995,"Ruim")*1.25+COUNTIFS(Dados!$L$2:$L$19995,Calc!$C129,Dados!$J$2:$J$19995,Calc!$B$127,Dados!BG$2:BG$19995,"Péssima")*0)/COUNTIFS(Dados!$L$2:$L$19995,Calc!$C129,Dados!$J$2:$J$19995,Calc!$B$127,Dados!BG$2:BG$19995,"&lt;&gt;Sem resposta",Dados!BG$2:BG$19995,"&lt;&gt;""")</f>
        <v>4.0625</v>
      </c>
      <c r="G129" s="142">
        <f>(COUNTIFS(Dados!$L$2:$L$19995,Calc!$C129,Dados!$J$2:$J$19995,Calc!$B$127,Dados!BH$2:BH$19995,"Ótima")*5+COUNTIFS(Dados!$L$2:$L$19995,Calc!$C129,Dados!$J$2:$J$19995,Calc!$B$127,Dados!BH$2:BH$19995,"Boa")*3.75+COUNTIFS(Dados!$L$2:$L$19995,Calc!$C129,Dados!$J$2:$J$19995,Calc!$B$127,Dados!BH$2:BH$19995,"Regular")*2.5+COUNTIFS(Dados!$L$2:$L$19995,Calc!$C129,Dados!$J$2:$J$19995,Calc!$B$127,Dados!BH$2:BH$19995,"Ruim")*1.25+COUNTIFS(Dados!$L$2:$L$19995,Calc!$C129,Dados!$J$2:$J$19995,Calc!$B$127,Dados!BH$2:BH$19995,"Péssima")*0)/COUNTIFS(Dados!$L$2:$L$19995,Calc!$C129,Dados!$J$2:$J$19995,Calc!$B$127,Dados!BH$2:BH$19995,"&lt;&gt;Sem resposta",Dados!BH$2:BH$19995,"&lt;&gt;""")</f>
        <v>4.0625</v>
      </c>
      <c r="H129" s="142">
        <f>(COUNTIFS(Dados!$L$2:$L$19995,Calc!$C129,Dados!$J$2:$J$19995,Calc!$B$127,Dados!BI$2:BI$19995,"Ótima")*5+COUNTIFS(Dados!$L$2:$L$19995,Calc!$C129,Dados!$J$2:$J$19995,Calc!$B$127,Dados!BI$2:BI$19995,"Boa")*3.75+COUNTIFS(Dados!$L$2:$L$19995,Calc!$C129,Dados!$J$2:$J$19995,Calc!$B$127,Dados!BI$2:BI$19995,"Regular")*2.5+COUNTIFS(Dados!$L$2:$L$19995,Calc!$C129,Dados!$J$2:$J$19995,Calc!$B$127,Dados!BI$2:BI$19995,"Ruim")*1.25+COUNTIFS(Dados!$L$2:$L$19995,Calc!$C129,Dados!$J$2:$J$19995,Calc!$B$127,Dados!BI$2:BI$19995,"Péssima")*0)/COUNTIFS(Dados!$L$2:$L$19995,Calc!$C129,Dados!$J$2:$J$19995,Calc!$B$127,Dados!BI$2:BI$19995,"&lt;&gt;Sem resposta",Dados!BI$2:BI$19995,"&lt;&gt;""")</f>
        <v>3.8125</v>
      </c>
      <c r="I129" s="142">
        <f>(COUNTIFS(Dados!$L$2:$L$19995,Calc!$C129,Dados!$J$2:$J$19995,Calc!$B$127,Dados!BJ$2:BJ$19995,"Ótima")*5+COUNTIFS(Dados!$L$2:$L$19995,Calc!$C129,Dados!$J$2:$J$19995,Calc!$B$127,Dados!BJ$2:BJ$19995,"Boa")*3.75+COUNTIFS(Dados!$L$2:$L$19995,Calc!$C129,Dados!$J$2:$J$19995,Calc!$B$127,Dados!BJ$2:BJ$19995,"Regular")*2.5+COUNTIFS(Dados!$L$2:$L$19995,Calc!$C129,Dados!$J$2:$J$19995,Calc!$B$127,Dados!BJ$2:BJ$19995,"Ruim")*1.25+COUNTIFS(Dados!$L$2:$L$19995,Calc!$C129,Dados!$J$2:$J$19995,Calc!$B$127,Dados!BJ$2:BJ$19995,"Péssima")*0)/COUNTIFS(Dados!$L$2:$L$19995,Calc!$C129,Dados!$J$2:$J$19995,Calc!$B$127,Dados!BJ$2:BJ$19995,"&lt;&gt;Sem resposta",Dados!BJ$2:BJ$19995,"&lt;&gt;""")</f>
        <v>4.5625</v>
      </c>
      <c r="J129" s="142">
        <f>(COUNTIFS(Dados!$L$2:$L$19995,Calc!$C129,Dados!$J$2:$J$19995,Calc!$B$127,Dados!BK$2:BK$19995,"Superou as expectativas")*5+COUNTIFS(Dados!$L$2:$L$19995,Calc!$C129,Dados!$J$2:$J$19995,Calc!$B$127,Dados!BK$2:BK$19995,"Atendeu as expectativas")*2.5+COUNTIFS(Dados!$L$2:$L$19995,Calc!$C129,Dados!$J$2:$J$19995,Calc!$B$127,Dados!BK$2:BK$19995,"Não atendeu as expectativas")*0)/COUNTIFS(Dados!$L$2:$L$19995,Calc!$C129,Dados!$J$2:$J$19995,Calc!$B$127,Dados!BK$2:BK$19995,"&lt;&gt;Sem resposta",Dados!BK$2:BK$19995,"&lt;&gt;""")</f>
        <v>3.4210526315789473</v>
      </c>
      <c r="K129" s="142">
        <f>(COUNTIFS(Dados!$L$2:$L$19995,Calc!$C129,Dados!$J$2:$J$19995,Calc!$B$127,Dados!BL$2:BL$19995,"Superou as expectativas")*5+COUNTIFS(Dados!$L$2:$L$19995,Calc!$C129,Dados!$J$2:$J$19995,Calc!$B$127,Dados!BL$2:BL$19995,"Atendeu as expectativas")*2.5+COUNTIFS(Dados!$L$2:$L$19995,Calc!$C129,Dados!$J$2:$J$19995,Calc!$B$127,Dados!BL$2:BL$19995,"Não atendeu as expectativas")*0)/COUNTIFS(Dados!$L$2:$L$19995,Calc!$C129,Dados!$J$2:$J$19995,Calc!$B$127,Dados!BL$2:BL$19995,"&lt;&gt;Sem resposta",Dados!BL$2:BL$19995,"&lt;&gt;""")</f>
        <v>3.875</v>
      </c>
      <c r="L129" s="195">
        <f t="shared" si="32"/>
        <v>3.9745065789473686</v>
      </c>
    </row>
    <row r="130" spans="2:12" ht="25.5">
      <c r="B130" s="143" t="s">
        <v>802</v>
      </c>
      <c r="C130" s="178" t="s">
        <v>802</v>
      </c>
      <c r="D130" s="150">
        <f>(COUNTIFS(Dados!$J$2:$J$19995,Calc!$B$130,Dados!BE$2:BE$19995,"Ótima")*5+COUNTIFS(Dados!$J$2:$J$19995,Calc!$B$130,Dados!BE$2:BE$19995,"Boa")*3.75+COUNTIFS(Dados!$J$2:$J$19995,Calc!$B$130,Dados!BE$2:BE$19995,"Regular")*2.5+COUNTIFS(Dados!$J$2:$J$19995,Calc!$B$130,Dados!BE$2:BE$19995,"Ruim")*1.25+COUNTIFS(Dados!$J$2:$J$19995,Calc!$B$130,Dados!BE$2:BE$19995,"Péssima")*0)/COUNTIFS(Dados!$J$2:$J$19995,Calc!$B$130,Dados!BE$2:BE$19995,"&lt;&gt;Sem resposta",Dados!BE$2:BE$19995,"&lt;&gt;""")</f>
        <v>4.5535714285714288</v>
      </c>
      <c r="E130" s="150">
        <f>(COUNTIFS(Dados!$J$2:$J$19995,Calc!$B$130,Dados!BF$2:BF$19995,"Ótima")*5+COUNTIFS(Dados!$J$2:$J$19995,Calc!$B$130,Dados!BF$2:BF$19995,"Boa")*3.75+COUNTIFS(Dados!$J$2:$J$19995,Calc!$B$130,Dados!BF$2:BF$19995,"Regular")*2.5+COUNTIFS(Dados!$J$2:$J$19995,Calc!$B$130,Dados!BF$2:BF$19995,"Ruim")*1.25+COUNTIFS(Dados!$J$2:$J$19995,Calc!$B$130,Dados!BF$2:BF$19995,"Péssima")*0)/COUNTIFS(Dados!$J$2:$J$19995,Calc!$B$130,Dados!BF$2:BF$19995,"&lt;&gt;Sem resposta",Dados!BF$2:BF$19995,"&lt;&gt;""")</f>
        <v>4.2857142857142856</v>
      </c>
      <c r="F130" s="150">
        <f>(COUNTIFS(Dados!$J$2:$J$19995,Calc!$B$130,Dados!BG$2:BG$19995,"Ótima")*5+COUNTIFS(Dados!$J$2:$J$19995,Calc!$B$130,Dados!BG$2:BG$19995,"Boa")*3.75+COUNTIFS(Dados!$J$2:$J$19995,Calc!$B$130,Dados!BG$2:BG$19995,"Regular")*2.5+COUNTIFS(Dados!$J$2:$J$19995,Calc!$B$130,Dados!BG$2:BG$19995,"Ruim")*1.25+COUNTIFS(Dados!$J$2:$J$19995,Calc!$B$130,Dados!BG$2:BG$19995,"Péssima")*0)/COUNTIFS(Dados!$J$2:$J$19995,Calc!$B$130,Dados!BG$2:BG$19995,"&lt;&gt;Sem resposta",Dados!BG$2:BG$19995,"&lt;&gt;""")</f>
        <v>3.9423076923076925</v>
      </c>
      <c r="G130" s="150">
        <f>(COUNTIFS(Dados!$J$2:$J$19995,Calc!$B$130,Dados!BH$2:BH$19995,"Ótima")*5+COUNTIFS(Dados!$J$2:$J$19995,Calc!$B$130,Dados!BH$2:BH$19995,"Boa")*3.75+COUNTIFS(Dados!$J$2:$J$19995,Calc!$B$130,Dados!BH$2:BH$19995,"Regular")*2.5+COUNTIFS(Dados!$J$2:$J$19995,Calc!$B$130,Dados!BH$2:BH$19995,"Ruim")*1.25+COUNTIFS(Dados!$J$2:$J$19995,Calc!$B$130,Dados!BH$2:BH$19995,"Péssima")*0)/COUNTIFS(Dados!$J$2:$J$19995,Calc!$B$130,Dados!BH$2:BH$19995,"&lt;&gt;Sem resposta",Dados!BH$2:BH$19995,"&lt;&gt;""")</f>
        <v>4.1964285714285712</v>
      </c>
      <c r="H130" s="150">
        <f>(COUNTIFS(Dados!$J$2:$J$19995,Calc!$B$130,Dados!BI$2:BI$19995,"Ótima")*5+COUNTIFS(Dados!$J$2:$J$19995,Calc!$B$130,Dados!BI$2:BI$19995,"Boa")*3.75+COUNTIFS(Dados!$J$2:$J$19995,Calc!$B$130,Dados!BI$2:BI$19995,"Regular")*2.5+COUNTIFS(Dados!$J$2:$J$19995,Calc!$B$130,Dados!BI$2:BI$19995,"Ruim")*1.25+COUNTIFS(Dados!$J$2:$J$19995,Calc!$B$130,Dados!BI$2:BI$19995,"Péssima")*0)/COUNTIFS(Dados!$J$2:$J$19995,Calc!$B$130,Dados!BI$2:BI$19995,"&lt;&gt;Sem resposta",Dados!BI$2:BI$19995,"&lt;&gt;""")</f>
        <v>3.3928571428571428</v>
      </c>
      <c r="I130" s="150">
        <f>(COUNTIFS(Dados!$J$2:$J$19995,Calc!$B$130,Dados!BJ$2:BJ$19995,"Ótima")*5+COUNTIFS(Dados!$J$2:$J$19995,Calc!$B$130,Dados!BJ$2:BJ$19995,"Boa")*3.75+COUNTIFS(Dados!$J$2:$J$19995,Calc!$B$130,Dados!BJ$2:BJ$19995,"Regular")*2.5+COUNTIFS(Dados!$J$2:$J$19995,Calc!$B$130,Dados!BJ$2:BJ$19995,"Ruim")*1.25+COUNTIFS(Dados!$J$2:$J$19995,Calc!$B$130,Dados!BJ$2:BJ$19995,"Péssima")*0)/COUNTIFS(Dados!$J$2:$J$19995,Calc!$B$130,Dados!BJ$2:BJ$19995,"&lt;&gt;Sem resposta",Dados!BJ$2:BJ$19995,"&lt;&gt;""")</f>
        <v>4.5535714285714288</v>
      </c>
      <c r="J130" s="150">
        <f>(COUNTIFS(Dados!$J$2:$J$19995,Calc!$B$130,Dados!BK$2:BK$19995,"Superou as expectativas")*5+COUNTIFS(Dados!$J$2:$J$19995,Calc!$B$130,Dados!BK$2:BK$19995,"Atendeu as expectativas")*2.5+COUNTIFS(Dados!$J$2:$J$19995,Calc!$B$130,Dados!BK$2:BK$19995,"Não atendeu as expectativas")*0)/COUNTIFS(Dados!$J$2:$J$19995,Calc!$B$130,Dados!BK$2:BK$19995,"&lt;&gt;Sem resposta",Dados!BK$2:BK$19995,"&lt;&gt;""")</f>
        <v>3.2692307692307692</v>
      </c>
      <c r="K130" s="150">
        <f>(COUNTIFS(Dados!$J$2:$J$19995,Calc!$B$130,Dados!BL$2:BL$19995,"Superou as expectativas")*5+COUNTIFS(Dados!$J$2:$J$19995,Calc!$B$130,Dados!BL$2:BL$19995,"Atendeu as expectativas")*2.5+COUNTIFS(Dados!$J$2:$J$19995,Calc!$B$130,Dados!BL$2:BL$19995,"Não atendeu as expectativas")*0)/COUNTIFS(Dados!$J$2:$J$19995,Calc!$B$130,Dados!BL$2:BL$19995,"&lt;&gt;Sem resposta",Dados!BL$2:BL$19995,"&lt;&gt;""")</f>
        <v>4.0384615384615383</v>
      </c>
      <c r="L130" s="195">
        <f t="shared" ref="L130:L214" si="33">AVERAGE(D130:K130)</f>
        <v>4.0290178571428568</v>
      </c>
    </row>
    <row r="131" spans="2:12">
      <c r="B131" s="143" t="s">
        <v>802</v>
      </c>
      <c r="C131" s="180" t="s">
        <v>569</v>
      </c>
      <c r="D131" s="142">
        <f>(COUNTIFS(Dados!$M$2:$M$19995,Calc!$C131,Dados!$J$2:$J$19995,Calc!$B$130,Dados!BE$2:BE$19995,"Ótima")*5+COUNTIFS(Dados!$M$2:$M$19995,Calc!$C131,Dados!$J$2:$J$19995,Calc!$B$130,Dados!BE$2:BE$19995,"Boa")*3.75+COUNTIFS(Dados!$M$2:$M$19995,Calc!$C131,Dados!$J$2:$J$19995,Calc!$B$130,Dados!BE$2:BE$19995,"Regular")*2.5+COUNTIFS(Dados!$M$2:$M$19995,Calc!$C131,Dados!$J$2:$J$19995,Calc!$B$130,Dados!BE$2:BE$19995,"Ruim")*1.25+COUNTIFS(Dados!$M$2:$M$19995,Calc!$C131,Dados!$J$2:$J$19995,Calc!$B$130,Dados!BE$2:BE$19995,"Péssima")*0)/COUNTIFS(Dados!$M$2:$M$19995,Calc!$C131,Dados!$J$2:$J$19995,Calc!$B$130,Dados!BE$2:BE$19995,"&lt;&gt;Sem resposta",Dados!BE$2:BE$19995,"&lt;&gt;""")</f>
        <v>4.583333333333333</v>
      </c>
      <c r="E131" s="142">
        <f>(COUNTIFS(Dados!$M$2:$M$19995,Calc!$C131,Dados!$J$2:$J$19995,Calc!$B$130,Dados!BF$2:BF$19995,"Ótima")*5+COUNTIFS(Dados!$M$2:$M$19995,Calc!$C131,Dados!$J$2:$J$19995,Calc!$B$130,Dados!BF$2:BF$19995,"Boa")*3.75+COUNTIFS(Dados!$M$2:$M$19995,Calc!$C131,Dados!$J$2:$J$19995,Calc!$B$130,Dados!BF$2:BF$19995,"Regular")*2.5+COUNTIFS(Dados!$M$2:$M$19995,Calc!$C131,Dados!$J$2:$J$19995,Calc!$B$130,Dados!BF$2:BF$19995,"Ruim")*1.25+COUNTIFS(Dados!$M$2:$M$19995,Calc!$C131,Dados!$J$2:$J$19995,Calc!$B$130,Dados!BF$2:BF$19995,"Péssima")*0)/COUNTIFS(Dados!$M$2:$M$19995,Calc!$C131,Dados!$J$2:$J$19995,Calc!$B$130,Dados!BF$2:BF$19995,"&lt;&gt;Sem resposta",Dados!BF$2:BF$19995,"&lt;&gt;""")</f>
        <v>3.75</v>
      </c>
      <c r="F131" s="142">
        <f>(COUNTIFS(Dados!$M$2:$M$19995,Calc!$C131,Dados!$J$2:$J$19995,Calc!$B$130,Dados!BG$2:BG$19995,"Ótima")*5+COUNTIFS(Dados!$M$2:$M$19995,Calc!$C131,Dados!$J$2:$J$19995,Calc!$B$130,Dados!BG$2:BG$19995,"Boa")*3.75+COUNTIFS(Dados!$M$2:$M$19995,Calc!$C131,Dados!$J$2:$J$19995,Calc!$B$130,Dados!BG$2:BG$19995,"Regular")*2.5+COUNTIFS(Dados!$M$2:$M$19995,Calc!$C131,Dados!$J$2:$J$19995,Calc!$B$130,Dados!BG$2:BG$19995,"Ruim")*1.25+COUNTIFS(Dados!$M$2:$M$19995,Calc!$C131,Dados!$J$2:$J$19995,Calc!$B$130,Dados!BG$2:BG$19995,"Péssima")*0)/COUNTIFS(Dados!$M$2:$M$19995,Calc!$C131,Dados!$J$2:$J$19995,Calc!$B$130,Dados!BG$2:BG$19995,"&lt;&gt;Sem resposta",Dados!BG$2:BG$19995,"&lt;&gt;""")</f>
        <v>4.583333333333333</v>
      </c>
      <c r="G131" s="142">
        <f>(COUNTIFS(Dados!$M$2:$M$19995,Calc!$C131,Dados!$J$2:$J$19995,Calc!$B$130,Dados!BH$2:BH$19995,"Ótima")*5+COUNTIFS(Dados!$M$2:$M$19995,Calc!$C131,Dados!$J$2:$J$19995,Calc!$B$130,Dados!BH$2:BH$19995,"Boa")*3.75+COUNTIFS(Dados!$M$2:$M$19995,Calc!$C131,Dados!$J$2:$J$19995,Calc!$B$130,Dados!BH$2:BH$19995,"Regular")*2.5+COUNTIFS(Dados!$M$2:$M$19995,Calc!$C131,Dados!$J$2:$J$19995,Calc!$B$130,Dados!BH$2:BH$19995,"Ruim")*1.25+COUNTIFS(Dados!$M$2:$M$19995,Calc!$C131,Dados!$J$2:$J$19995,Calc!$B$130,Dados!BH$2:BH$19995,"Péssima")*0)/COUNTIFS(Dados!$M$2:$M$19995,Calc!$C131,Dados!$J$2:$J$19995,Calc!$B$130,Dados!BH$2:BH$19995,"&lt;&gt;Sem resposta",Dados!BH$2:BH$19995,"&lt;&gt;""")</f>
        <v>4.583333333333333</v>
      </c>
      <c r="H131" s="142">
        <f>(COUNTIFS(Dados!$M$2:$M$19995,Calc!$C131,Dados!$J$2:$J$19995,Calc!$B$130,Dados!BI$2:BI$19995,"Ótima")*5+COUNTIFS(Dados!$M$2:$M$19995,Calc!$C131,Dados!$J$2:$J$19995,Calc!$B$130,Dados!BI$2:BI$19995,"Boa")*3.75+COUNTIFS(Dados!$M$2:$M$19995,Calc!$C131,Dados!$J$2:$J$19995,Calc!$B$130,Dados!BI$2:BI$19995,"Regular")*2.5+COUNTIFS(Dados!$M$2:$M$19995,Calc!$C131,Dados!$J$2:$J$19995,Calc!$B$130,Dados!BI$2:BI$19995,"Ruim")*1.25+COUNTIFS(Dados!$M$2:$M$19995,Calc!$C131,Dados!$J$2:$J$19995,Calc!$B$130,Dados!BI$2:BI$19995,"Péssima")*0)/COUNTIFS(Dados!$M$2:$M$19995,Calc!$C131,Dados!$J$2:$J$19995,Calc!$B$130,Dados!BI$2:BI$19995,"&lt;&gt;Sem resposta",Dados!BI$2:BI$19995,"&lt;&gt;""")</f>
        <v>2.5</v>
      </c>
      <c r="I131" s="142">
        <f>(COUNTIFS(Dados!$M$2:$M$19995,Calc!$C131,Dados!$J$2:$J$19995,Calc!$B$130,Dados!BJ$2:BJ$19995,"Ótima")*5+COUNTIFS(Dados!$M$2:$M$19995,Calc!$C131,Dados!$J$2:$J$19995,Calc!$B$130,Dados!BJ$2:BJ$19995,"Boa")*3.75+COUNTIFS(Dados!$M$2:$M$19995,Calc!$C131,Dados!$J$2:$J$19995,Calc!$B$130,Dados!BJ$2:BJ$19995,"Regular")*2.5+COUNTIFS(Dados!$M$2:$M$19995,Calc!$C131,Dados!$J$2:$J$19995,Calc!$B$130,Dados!BJ$2:BJ$19995,"Ruim")*1.25+COUNTIFS(Dados!$M$2:$M$19995,Calc!$C131,Dados!$J$2:$J$19995,Calc!$B$130,Dados!BJ$2:BJ$19995,"Péssima")*0)/COUNTIFS(Dados!$M$2:$M$19995,Calc!$C131,Dados!$J$2:$J$19995,Calc!$B$130,Dados!BJ$2:BJ$19995,"&lt;&gt;Sem resposta",Dados!BJ$2:BJ$19995,"&lt;&gt;""")</f>
        <v>4.583333333333333</v>
      </c>
      <c r="J131" s="142">
        <f>(COUNTIFS(Dados!$M$2:$M$19995,Calc!$C131,Dados!$J$2:$J$19995,Calc!$B$130,Dados!BK$2:BK$19995,"Superou as expectativas")*5+COUNTIFS(Dados!$M$2:$M$19995,Calc!$C131,Dados!$J$2:$J$19995,Calc!$B$130,Dados!BK$2:BK$19995,"Atendeu as expectativas")*2.5+COUNTIFS(Dados!$M$2:$M$19995,Calc!$C131,Dados!$J$2:$J$19995,Calc!$B$130,Dados!BK$2:BK$19995,"Não atendeu as expectativas")*0)/COUNTIFS(Dados!$M$2:$M$19995,Calc!$C131,Dados!$J$2:$J$19995,Calc!$B$130,Dados!BK$2:BK$19995,"&lt;&gt;Sem resposta",Dados!BK$2:BK$19995,"&lt;&gt;""")</f>
        <v>4.166666666666667</v>
      </c>
      <c r="K131" s="142">
        <f>(COUNTIFS(Dados!$M$2:$M$19995,Calc!$C131,Dados!$J$2:$J$19995,Calc!$B$130,Dados!BL$2:BL$19995,"Superou as expectativas")*5+COUNTIFS(Dados!$M$2:$M$19995,Calc!$C131,Dados!$J$2:$J$19995,Calc!$B$130,Dados!BL$2:BL$19995,"Atendeu as expectativas")*2.5+COUNTIFS(Dados!$M$2:$M$19995,Calc!$C131,Dados!$J$2:$J$19995,Calc!$B$130,Dados!BL$2:BL$19995,"Não atendeu as expectativas")*0)/COUNTIFS(Dados!$M$2:$M$19995,Calc!$C131,Dados!$J$2:$J$19995,Calc!$B$130,Dados!BL$2:BL$19995,"&lt;&gt;Sem resposta",Dados!BL$2:BL$19995,"&lt;&gt;""")</f>
        <v>5</v>
      </c>
      <c r="L131" s="195">
        <f t="shared" si="33"/>
        <v>4.21875</v>
      </c>
    </row>
    <row r="132" spans="2:12">
      <c r="B132" s="143" t="s">
        <v>802</v>
      </c>
      <c r="C132" s="179" t="s">
        <v>1078</v>
      </c>
      <c r="D132" s="142">
        <f>(COUNTIFS(Dados!$M$2:$M$19995,Calc!$C132,Dados!$J$2:$J$19995,Calc!$B$130,Dados!BE$2:BE$19995,"Ótima")*5+COUNTIFS(Dados!$M$2:$M$19995,Calc!$C132,Dados!$J$2:$J$19995,Calc!$B$130,Dados!BE$2:BE$19995,"Boa")*3.75+COUNTIFS(Dados!$M$2:$M$19995,Calc!$C132,Dados!$J$2:$J$19995,Calc!$B$130,Dados!BE$2:BE$19995,"Regular")*2.5+COUNTIFS(Dados!$M$2:$M$19995,Calc!$C132,Dados!$J$2:$J$19995,Calc!$B$130,Dados!BE$2:BE$19995,"Ruim")*1.25+COUNTIFS(Dados!$M$2:$M$19995,Calc!$C132,Dados!$J$2:$J$19995,Calc!$B$130,Dados!BE$2:BE$19995,"Péssima")*0)/COUNTIFS(Dados!$M$2:$M$19995,Calc!$C132,Dados!$J$2:$J$19995,Calc!$B$130,Dados!BE$2:BE$19995,"&lt;&gt;Sem resposta",Dados!BE$2:BE$19995,"&lt;&gt;""")</f>
        <v>4.583333333333333</v>
      </c>
      <c r="E132" s="142">
        <f>(COUNTIFS(Dados!$M$2:$M$19995,Calc!$C132,Dados!$J$2:$J$19995,Calc!$B$130,Dados!BF$2:BF$19995,"Ótima")*5+COUNTIFS(Dados!$M$2:$M$19995,Calc!$C132,Dados!$J$2:$J$19995,Calc!$B$130,Dados!BF$2:BF$19995,"Boa")*3.75+COUNTIFS(Dados!$M$2:$M$19995,Calc!$C132,Dados!$J$2:$J$19995,Calc!$B$130,Dados!BF$2:BF$19995,"Regular")*2.5+COUNTIFS(Dados!$M$2:$M$19995,Calc!$C132,Dados!$J$2:$J$19995,Calc!$B$130,Dados!BF$2:BF$19995,"Ruim")*1.25+COUNTIFS(Dados!$M$2:$M$19995,Calc!$C132,Dados!$J$2:$J$19995,Calc!$B$130,Dados!BF$2:BF$19995,"Péssima")*0)/COUNTIFS(Dados!$M$2:$M$19995,Calc!$C132,Dados!$J$2:$J$19995,Calc!$B$130,Dados!BF$2:BF$19995,"&lt;&gt;Sem resposta",Dados!BF$2:BF$19995,"&lt;&gt;""")</f>
        <v>4.166666666666667</v>
      </c>
      <c r="F132" s="142">
        <f>(COUNTIFS(Dados!$M$2:$M$19995,Calc!$C132,Dados!$J$2:$J$19995,Calc!$B$130,Dados!BG$2:BG$19995,"Ótima")*5+COUNTIFS(Dados!$M$2:$M$19995,Calc!$C132,Dados!$J$2:$J$19995,Calc!$B$130,Dados!BG$2:BG$19995,"Boa")*3.75+COUNTIFS(Dados!$M$2:$M$19995,Calc!$C132,Dados!$J$2:$J$19995,Calc!$B$130,Dados!BG$2:BG$19995,"Regular")*2.5+COUNTIFS(Dados!$M$2:$M$19995,Calc!$C132,Dados!$J$2:$J$19995,Calc!$B$130,Dados!BG$2:BG$19995,"Ruim")*1.25+COUNTIFS(Dados!$M$2:$M$19995,Calc!$C132,Dados!$J$2:$J$19995,Calc!$B$130,Dados!BG$2:BG$19995,"Péssima")*0)/COUNTIFS(Dados!$M$2:$M$19995,Calc!$C132,Dados!$J$2:$J$19995,Calc!$B$130,Dados!BG$2:BG$19995,"&lt;&gt;Sem resposta",Dados!BG$2:BG$19995,"&lt;&gt;""")</f>
        <v>2.9166666666666665</v>
      </c>
      <c r="G132" s="142">
        <f>(COUNTIFS(Dados!$M$2:$M$19995,Calc!$C132,Dados!$J$2:$J$19995,Calc!$B$130,Dados!BH$2:BH$19995,"Ótima")*5+COUNTIFS(Dados!$M$2:$M$19995,Calc!$C132,Dados!$J$2:$J$19995,Calc!$B$130,Dados!BH$2:BH$19995,"Boa")*3.75+COUNTIFS(Dados!$M$2:$M$19995,Calc!$C132,Dados!$J$2:$J$19995,Calc!$B$130,Dados!BH$2:BH$19995,"Regular")*2.5+COUNTIFS(Dados!$M$2:$M$19995,Calc!$C132,Dados!$J$2:$J$19995,Calc!$B$130,Dados!BH$2:BH$19995,"Ruim")*1.25+COUNTIFS(Dados!$M$2:$M$19995,Calc!$C132,Dados!$J$2:$J$19995,Calc!$B$130,Dados!BH$2:BH$19995,"Péssima")*0)/COUNTIFS(Dados!$M$2:$M$19995,Calc!$C132,Dados!$J$2:$J$19995,Calc!$B$130,Dados!BH$2:BH$19995,"&lt;&gt;Sem resposta",Dados!BH$2:BH$19995,"&lt;&gt;""")</f>
        <v>4.166666666666667</v>
      </c>
      <c r="H132" s="142">
        <f>(COUNTIFS(Dados!$M$2:$M$19995,Calc!$C132,Dados!$J$2:$J$19995,Calc!$B$130,Dados!BI$2:BI$19995,"Ótima")*5+COUNTIFS(Dados!$M$2:$M$19995,Calc!$C132,Dados!$J$2:$J$19995,Calc!$B$130,Dados!BI$2:BI$19995,"Boa")*3.75+COUNTIFS(Dados!$M$2:$M$19995,Calc!$C132,Dados!$J$2:$J$19995,Calc!$B$130,Dados!BI$2:BI$19995,"Regular")*2.5+COUNTIFS(Dados!$M$2:$M$19995,Calc!$C132,Dados!$J$2:$J$19995,Calc!$B$130,Dados!BI$2:BI$19995,"Ruim")*1.25+COUNTIFS(Dados!$M$2:$M$19995,Calc!$C132,Dados!$J$2:$J$19995,Calc!$B$130,Dados!BI$2:BI$19995,"Péssima")*0)/COUNTIFS(Dados!$M$2:$M$19995,Calc!$C132,Dados!$J$2:$J$19995,Calc!$B$130,Dados!BI$2:BI$19995,"&lt;&gt;Sem resposta",Dados!BI$2:BI$19995,"&lt;&gt;""")</f>
        <v>2.9166666666666665</v>
      </c>
      <c r="I132" s="142">
        <f>(COUNTIFS(Dados!$M$2:$M$19995,Calc!$C132,Dados!$J$2:$J$19995,Calc!$B$130,Dados!BJ$2:BJ$19995,"Ótima")*5+COUNTIFS(Dados!$M$2:$M$19995,Calc!$C132,Dados!$J$2:$J$19995,Calc!$B$130,Dados!BJ$2:BJ$19995,"Boa")*3.75+COUNTIFS(Dados!$M$2:$M$19995,Calc!$C132,Dados!$J$2:$J$19995,Calc!$B$130,Dados!BJ$2:BJ$19995,"Regular")*2.5+COUNTIFS(Dados!$M$2:$M$19995,Calc!$C132,Dados!$J$2:$J$19995,Calc!$B$130,Dados!BJ$2:BJ$19995,"Ruim")*1.25+COUNTIFS(Dados!$M$2:$M$19995,Calc!$C132,Dados!$J$2:$J$19995,Calc!$B$130,Dados!BJ$2:BJ$19995,"Péssima")*0)/COUNTIFS(Dados!$M$2:$M$19995,Calc!$C132,Dados!$J$2:$J$19995,Calc!$B$130,Dados!BJ$2:BJ$19995,"&lt;&gt;Sem resposta",Dados!BJ$2:BJ$19995,"&lt;&gt;""")</f>
        <v>3.75</v>
      </c>
      <c r="J132" s="142">
        <f>(COUNTIFS(Dados!$M$2:$M$19995,Calc!$C132,Dados!$J$2:$J$19995,Calc!$B$130,Dados!BK$2:BK$19995,"Superou as expectativas")*5+COUNTIFS(Dados!$M$2:$M$19995,Calc!$C132,Dados!$J$2:$J$19995,Calc!$B$130,Dados!BK$2:BK$19995,"Atendeu as expectativas")*2.5+COUNTIFS(Dados!$M$2:$M$19995,Calc!$C132,Dados!$J$2:$J$19995,Calc!$B$130,Dados!BK$2:BK$19995,"Não atendeu as expectativas")*0)/COUNTIFS(Dados!$M$2:$M$19995,Calc!$C132,Dados!$J$2:$J$19995,Calc!$B$130,Dados!BK$2:BK$19995,"&lt;&gt;Sem resposta",Dados!BK$2:BK$19995,"&lt;&gt;""")</f>
        <v>3.3333333333333335</v>
      </c>
      <c r="K132" s="142">
        <f>(COUNTIFS(Dados!$M$2:$M$19995,Calc!$C132,Dados!$J$2:$J$19995,Calc!$B$130,Dados!BL$2:BL$19995,"Superou as expectativas")*5+COUNTIFS(Dados!$M$2:$M$19995,Calc!$C132,Dados!$J$2:$J$19995,Calc!$B$130,Dados!BL$2:BL$19995,"Atendeu as expectativas")*2.5+COUNTIFS(Dados!$M$2:$M$19995,Calc!$C132,Dados!$J$2:$J$19995,Calc!$B$130,Dados!BL$2:BL$19995,"Não atendeu as expectativas")*0)/COUNTIFS(Dados!$M$2:$M$19995,Calc!$C132,Dados!$J$2:$J$19995,Calc!$B$130,Dados!BL$2:BL$19995,"&lt;&gt;Sem resposta",Dados!BL$2:BL$19995,"&lt;&gt;""")</f>
        <v>4.166666666666667</v>
      </c>
      <c r="L132" s="195">
        <f t="shared" si="33"/>
        <v>3.75</v>
      </c>
    </row>
    <row r="133" spans="2:12">
      <c r="B133" s="143" t="s">
        <v>802</v>
      </c>
      <c r="C133" s="179" t="s">
        <v>98</v>
      </c>
      <c r="D133" s="142">
        <f>(COUNTIFS(Dados!$M$2:$M$19995,Calc!$C133,Dados!$J$2:$J$19995,Calc!$B$130,Dados!BE$2:BE$19995,"Ótima")*5+COUNTIFS(Dados!$M$2:$M$19995,Calc!$C133,Dados!$J$2:$J$19995,Calc!$B$130,Dados!BE$2:BE$19995,"Boa")*3.75+COUNTIFS(Dados!$M$2:$M$19995,Calc!$C133,Dados!$J$2:$J$19995,Calc!$B$130,Dados!BE$2:BE$19995,"Regular")*2.5+COUNTIFS(Dados!$M$2:$M$19995,Calc!$C133,Dados!$J$2:$J$19995,Calc!$B$130,Dados!BE$2:BE$19995,"Ruim")*1.25+COUNTIFS(Dados!$M$2:$M$19995,Calc!$C133,Dados!$J$2:$J$19995,Calc!$B$130,Dados!BE$2:BE$19995,"Péssima")*0)/COUNTIFS(Dados!$M$2:$M$19995,Calc!$C133,Dados!$J$2:$J$19995,Calc!$B$130,Dados!BE$2:BE$19995,"&lt;&gt;Sem resposta",Dados!BE$2:BE$19995,"&lt;&gt;""")</f>
        <v>4.6428571428571432</v>
      </c>
      <c r="E133" s="142">
        <f>(COUNTIFS(Dados!$M$2:$M$19995,Calc!$C133,Dados!$J$2:$J$19995,Calc!$B$130,Dados!BF$2:BF$19995,"Ótima")*5+COUNTIFS(Dados!$M$2:$M$19995,Calc!$C133,Dados!$J$2:$J$19995,Calc!$B$130,Dados!BF$2:BF$19995,"Boa")*3.75+COUNTIFS(Dados!$M$2:$M$19995,Calc!$C133,Dados!$J$2:$J$19995,Calc!$B$130,Dados!BF$2:BF$19995,"Regular")*2.5+COUNTIFS(Dados!$M$2:$M$19995,Calc!$C133,Dados!$J$2:$J$19995,Calc!$B$130,Dados!BF$2:BF$19995,"Ruim")*1.25+COUNTIFS(Dados!$M$2:$M$19995,Calc!$C133,Dados!$J$2:$J$19995,Calc!$B$130,Dados!BF$2:BF$19995,"Péssima")*0)/COUNTIFS(Dados!$M$2:$M$19995,Calc!$C133,Dados!$J$2:$J$19995,Calc!$B$130,Dados!BF$2:BF$19995,"&lt;&gt;Sem resposta",Dados!BF$2:BF$19995,"&lt;&gt;""")</f>
        <v>4.6428571428571432</v>
      </c>
      <c r="F133" s="142">
        <f>(COUNTIFS(Dados!$M$2:$M$19995,Calc!$C133,Dados!$J$2:$J$19995,Calc!$B$130,Dados!BG$2:BG$19995,"Ótima")*5+COUNTIFS(Dados!$M$2:$M$19995,Calc!$C133,Dados!$J$2:$J$19995,Calc!$B$130,Dados!BG$2:BG$19995,"Boa")*3.75+COUNTIFS(Dados!$M$2:$M$19995,Calc!$C133,Dados!$J$2:$J$19995,Calc!$B$130,Dados!BG$2:BG$19995,"Regular")*2.5+COUNTIFS(Dados!$M$2:$M$19995,Calc!$C133,Dados!$J$2:$J$19995,Calc!$B$130,Dados!BG$2:BG$19995,"Ruim")*1.25+COUNTIFS(Dados!$M$2:$M$19995,Calc!$C133,Dados!$J$2:$J$19995,Calc!$B$130,Dados!BG$2:BG$19995,"Péssima")*0)/COUNTIFS(Dados!$M$2:$M$19995,Calc!$C133,Dados!$J$2:$J$19995,Calc!$B$130,Dados!BG$2:BG$19995,"&lt;&gt;Sem resposta",Dados!BG$2:BG$19995,"&lt;&gt;""")</f>
        <v>4.1071428571428568</v>
      </c>
      <c r="G133" s="142">
        <f>(COUNTIFS(Dados!$M$2:$M$19995,Calc!$C133,Dados!$J$2:$J$19995,Calc!$B$130,Dados!BH$2:BH$19995,"Ótima")*5+COUNTIFS(Dados!$M$2:$M$19995,Calc!$C133,Dados!$J$2:$J$19995,Calc!$B$130,Dados!BH$2:BH$19995,"Boa")*3.75+COUNTIFS(Dados!$M$2:$M$19995,Calc!$C133,Dados!$J$2:$J$19995,Calc!$B$130,Dados!BH$2:BH$19995,"Regular")*2.5+COUNTIFS(Dados!$M$2:$M$19995,Calc!$C133,Dados!$J$2:$J$19995,Calc!$B$130,Dados!BH$2:BH$19995,"Ruim")*1.25+COUNTIFS(Dados!$M$2:$M$19995,Calc!$C133,Dados!$J$2:$J$19995,Calc!$B$130,Dados!BH$2:BH$19995,"Péssima")*0)/COUNTIFS(Dados!$M$2:$M$19995,Calc!$C133,Dados!$J$2:$J$19995,Calc!$B$130,Dados!BH$2:BH$19995,"&lt;&gt;Sem resposta",Dados!BH$2:BH$19995,"&lt;&gt;""")</f>
        <v>4.2857142857142856</v>
      </c>
      <c r="H133" s="142">
        <f>(COUNTIFS(Dados!$M$2:$M$19995,Calc!$C133,Dados!$J$2:$J$19995,Calc!$B$130,Dados!BI$2:BI$19995,"Ótima")*5+COUNTIFS(Dados!$M$2:$M$19995,Calc!$C133,Dados!$J$2:$J$19995,Calc!$B$130,Dados!BI$2:BI$19995,"Boa")*3.75+COUNTIFS(Dados!$M$2:$M$19995,Calc!$C133,Dados!$J$2:$J$19995,Calc!$B$130,Dados!BI$2:BI$19995,"Regular")*2.5+COUNTIFS(Dados!$M$2:$M$19995,Calc!$C133,Dados!$J$2:$J$19995,Calc!$B$130,Dados!BI$2:BI$19995,"Ruim")*1.25+COUNTIFS(Dados!$M$2:$M$19995,Calc!$C133,Dados!$J$2:$J$19995,Calc!$B$130,Dados!BI$2:BI$19995,"Péssima")*0)/COUNTIFS(Dados!$M$2:$M$19995,Calc!$C133,Dados!$J$2:$J$19995,Calc!$B$130,Dados!BI$2:BI$19995,"&lt;&gt;Sem resposta",Dados!BI$2:BI$19995,"&lt;&gt;""")</f>
        <v>4.2857142857142856</v>
      </c>
      <c r="I133" s="142">
        <f>(COUNTIFS(Dados!$M$2:$M$19995,Calc!$C133,Dados!$J$2:$J$19995,Calc!$B$130,Dados!BJ$2:BJ$19995,"Ótima")*5+COUNTIFS(Dados!$M$2:$M$19995,Calc!$C133,Dados!$J$2:$J$19995,Calc!$B$130,Dados!BJ$2:BJ$19995,"Boa")*3.75+COUNTIFS(Dados!$M$2:$M$19995,Calc!$C133,Dados!$J$2:$J$19995,Calc!$B$130,Dados!BJ$2:BJ$19995,"Regular")*2.5+COUNTIFS(Dados!$M$2:$M$19995,Calc!$C133,Dados!$J$2:$J$19995,Calc!$B$130,Dados!BJ$2:BJ$19995,"Ruim")*1.25+COUNTIFS(Dados!$M$2:$M$19995,Calc!$C133,Dados!$J$2:$J$19995,Calc!$B$130,Dados!BJ$2:BJ$19995,"Péssima")*0)/COUNTIFS(Dados!$M$2:$M$19995,Calc!$C133,Dados!$J$2:$J$19995,Calc!$B$130,Dados!BJ$2:BJ$19995,"&lt;&gt;Sem resposta",Dados!BJ$2:BJ$19995,"&lt;&gt;""")</f>
        <v>4.8214285714285712</v>
      </c>
      <c r="J133" s="142">
        <f>(COUNTIFS(Dados!$M$2:$M$19995,Calc!$C133,Dados!$J$2:$J$19995,Calc!$B$130,Dados!BK$2:BK$19995,"Superou as expectativas")*5+COUNTIFS(Dados!$M$2:$M$19995,Calc!$C133,Dados!$J$2:$J$19995,Calc!$B$130,Dados!BK$2:BK$19995,"Atendeu as expectativas")*2.5+COUNTIFS(Dados!$M$2:$M$19995,Calc!$C133,Dados!$J$2:$J$19995,Calc!$B$130,Dados!BK$2:BK$19995,"Não atendeu as expectativas")*0)/COUNTIFS(Dados!$M$2:$M$19995,Calc!$C133,Dados!$J$2:$J$19995,Calc!$B$130,Dados!BK$2:BK$19995,"&lt;&gt;Sem resposta",Dados!BK$2:BK$19995,"&lt;&gt;""")</f>
        <v>2.8571428571428572</v>
      </c>
      <c r="K133" s="142">
        <f>(COUNTIFS(Dados!$M$2:$M$19995,Calc!$C133,Dados!$J$2:$J$19995,Calc!$B$130,Dados!BL$2:BL$19995,"Superou as expectativas")*5+COUNTIFS(Dados!$M$2:$M$19995,Calc!$C133,Dados!$J$2:$J$19995,Calc!$B$130,Dados!BL$2:BL$19995,"Atendeu as expectativas")*2.5+COUNTIFS(Dados!$M$2:$M$19995,Calc!$C133,Dados!$J$2:$J$19995,Calc!$B$130,Dados!BL$2:BL$19995,"Não atendeu as expectativas")*0)/COUNTIFS(Dados!$M$2:$M$19995,Calc!$C133,Dados!$J$2:$J$19995,Calc!$B$130,Dados!BL$2:BL$19995,"&lt;&gt;Sem resposta",Dados!BL$2:BL$19995,"&lt;&gt;""")</f>
        <v>3.5714285714285716</v>
      </c>
      <c r="L133" s="195">
        <f t="shared" si="33"/>
        <v>4.1517857142857144</v>
      </c>
    </row>
    <row r="134" spans="2:12">
      <c r="B134" s="143" t="s">
        <v>72</v>
      </c>
      <c r="C134" s="178" t="s">
        <v>72</v>
      </c>
      <c r="D134" s="150">
        <f>(COUNTIFS(Dados!$J$2:$J$19995,Calc!$B$134,Dados!BE$2:BE$19995,"Ótima")*5+COUNTIFS(Dados!$J$2:$J$19995,Calc!$B$134,Dados!BE$2:BE$19995,"Boa")*3.75+COUNTIFS(Dados!$J$2:$J$19995,Calc!$B$134,Dados!BE$2:BE$19995,"Regular")*2.5+COUNTIFS(Dados!$J$2:$J$19995,Calc!$B$134,Dados!BE$2:BE$19995,"Ruim")*1.25+COUNTIFS(Dados!$J$2:$J$19995,Calc!$B$134,Dados!BE$2:BE$19995,"Péssima")*0)/COUNTIFS(Dados!$J$2:$J$19995,Calc!$B$134,Dados!BE$2:BE$19995,"&lt;&gt;Sem resposta",Dados!BE$2:BE$19995,"&lt;&gt;""")</f>
        <v>4.4038461538461542</v>
      </c>
      <c r="E134" s="150">
        <f>(COUNTIFS(Dados!$J$2:$J$19995,Calc!$B$134,Dados!BF$2:BF$19995,"Ótima")*5+COUNTIFS(Dados!$J$2:$J$19995,Calc!$B$134,Dados!BF$2:BF$19995,"Boa")*3.75+COUNTIFS(Dados!$J$2:$J$19995,Calc!$B$134,Dados!BF$2:BF$19995,"Regular")*2.5+COUNTIFS(Dados!$J$2:$J$19995,Calc!$B$134,Dados!BF$2:BF$19995,"Ruim")*1.25+COUNTIFS(Dados!$J$2:$J$19995,Calc!$B$134,Dados!BF$2:BF$19995,"Péssima")*0)/COUNTIFS(Dados!$J$2:$J$19995,Calc!$B$134,Dados!BF$2:BF$19995,"&lt;&gt;Sem resposta",Dados!BF$2:BF$19995,"&lt;&gt;""")</f>
        <v>4.0769230769230766</v>
      </c>
      <c r="F134" s="150">
        <f>(COUNTIFS(Dados!$J$2:$J$19995,Calc!$B$134,Dados!BG$2:BG$19995,"Ótima")*5+COUNTIFS(Dados!$J$2:$J$19995,Calc!$B$134,Dados!BG$2:BG$19995,"Boa")*3.75+COUNTIFS(Dados!$J$2:$J$19995,Calc!$B$134,Dados!BG$2:BG$19995,"Regular")*2.5+COUNTIFS(Dados!$J$2:$J$19995,Calc!$B$134,Dados!BG$2:BG$19995,"Ruim")*1.25+COUNTIFS(Dados!$J$2:$J$19995,Calc!$B$134,Dados!BG$2:BG$19995,"Péssima")*0)/COUNTIFS(Dados!$J$2:$J$19995,Calc!$B$134,Dados!BG$2:BG$19995,"&lt;&gt;Sem resposta",Dados!BG$2:BG$19995,"&lt;&gt;""")</f>
        <v>3.30078125</v>
      </c>
      <c r="G134" s="150">
        <f>(COUNTIFS(Dados!$J$2:$J$19995,Calc!$B$134,Dados!BH$2:BH$19995,"Ótima")*5+COUNTIFS(Dados!$J$2:$J$19995,Calc!$B$134,Dados!BH$2:BH$19995,"Boa")*3.75+COUNTIFS(Dados!$J$2:$J$19995,Calc!$B$134,Dados!BH$2:BH$19995,"Regular")*2.5+COUNTIFS(Dados!$J$2:$J$19995,Calc!$B$134,Dados!BH$2:BH$19995,"Ruim")*1.25+COUNTIFS(Dados!$J$2:$J$19995,Calc!$B$134,Dados!BH$2:BH$19995,"Péssima")*0)/COUNTIFS(Dados!$J$2:$J$19995,Calc!$B$134,Dados!BH$2:BH$19995,"&lt;&gt;Sem resposta",Dados!BH$2:BH$19995,"&lt;&gt;""")</f>
        <v>3.6328125</v>
      </c>
      <c r="H134" s="150">
        <f>(COUNTIFS(Dados!$J$2:$J$19995,Calc!$B$134,Dados!BI$2:BI$19995,"Ótima")*5+COUNTIFS(Dados!$J$2:$J$19995,Calc!$B$134,Dados!BI$2:BI$19995,"Boa")*3.75+COUNTIFS(Dados!$J$2:$J$19995,Calc!$B$134,Dados!BI$2:BI$19995,"Regular")*2.5+COUNTIFS(Dados!$J$2:$J$19995,Calc!$B$134,Dados!BI$2:BI$19995,"Ruim")*1.25+COUNTIFS(Dados!$J$2:$J$19995,Calc!$B$134,Dados!BI$2:BI$19995,"Péssima")*0)/COUNTIFS(Dados!$J$2:$J$19995,Calc!$B$134,Dados!BI$2:BI$19995,"&lt;&gt;Sem resposta",Dados!BI$2:BI$19995,"&lt;&gt;""")</f>
        <v>2.109375</v>
      </c>
      <c r="I134" s="150">
        <f>(COUNTIFS(Dados!$J$2:$J$19995,Calc!$B$134,Dados!BJ$2:BJ$19995,"Ótima")*5+COUNTIFS(Dados!$J$2:$J$19995,Calc!$B$134,Dados!BJ$2:BJ$19995,"Boa")*3.75+COUNTIFS(Dados!$J$2:$J$19995,Calc!$B$134,Dados!BJ$2:BJ$19995,"Regular")*2.5+COUNTIFS(Dados!$J$2:$J$19995,Calc!$B$134,Dados!BJ$2:BJ$19995,"Ruim")*1.25+COUNTIFS(Dados!$J$2:$J$19995,Calc!$B$134,Dados!BJ$2:BJ$19995,"Péssima")*0)/COUNTIFS(Dados!$J$2:$J$19995,Calc!$B$134,Dados!BJ$2:BJ$19995,"&lt;&gt;Sem resposta",Dados!BJ$2:BJ$19995,"&lt;&gt;""")</f>
        <v>4.3461538461538458</v>
      </c>
      <c r="J134" s="150">
        <f>(COUNTIFS(Dados!$J$2:$J$19995,Calc!$B$134,Dados!BK$2:BK$19995,"Superou as expectativas")*5+COUNTIFS(Dados!$J$2:$J$19995,Calc!$B$134,Dados!BK$2:BK$19995,"Atendeu as expectativas")*2.5+COUNTIFS(Dados!$J$2:$J$19995,Calc!$B$134,Dados!BK$2:BK$19995,"Não atendeu as expectativas")*0)/COUNTIFS(Dados!$J$2:$J$19995,Calc!$B$134,Dados!BK$2:BK$19995,"&lt;&gt;Sem resposta",Dados!BK$2:BK$19995,"&lt;&gt;""")</f>
        <v>2.096774193548387</v>
      </c>
      <c r="K134" s="150">
        <f>(COUNTIFS(Dados!$J$2:$J$19995,Calc!$B$134,Dados!BL$2:BL$19995,"Superou as expectativas")*5+COUNTIFS(Dados!$J$2:$J$19995,Calc!$B$134,Dados!BL$2:BL$19995,"Atendeu as expectativas")*2.5+COUNTIFS(Dados!$J$2:$J$19995,Calc!$B$134,Dados!BL$2:BL$19995,"Não atendeu as expectativas")*0)/COUNTIFS(Dados!$J$2:$J$19995,Calc!$B$134,Dados!BL$2:BL$19995,"&lt;&gt;Sem resposta",Dados!BL$2:BL$19995,"&lt;&gt;""")</f>
        <v>3.7692307692307692</v>
      </c>
      <c r="L134" s="195">
        <f t="shared" si="33"/>
        <v>3.4669870987127793</v>
      </c>
    </row>
    <row r="135" spans="2:12">
      <c r="B135" s="143" t="s">
        <v>72</v>
      </c>
      <c r="C135" s="181" t="s">
        <v>99</v>
      </c>
      <c r="D135" s="142">
        <f>(COUNTIFS(Dados!$N$2:$N$19995,Calc!$C135,Dados!$J$2:$J$19995,Calc!$B$134,Dados!BE$2:BE$19995,"Ótima")*5+COUNTIFS(Dados!$N$2:$N$19995,Calc!$C135,Dados!$J$2:$J$19995,Calc!$B$134,Dados!BE$2:BE$19995,"Boa")*3.75+COUNTIFS(Dados!$N$2:$N$19995,Calc!$C135,Dados!$J$2:$J$19995,Calc!$B$134,Dados!BE$2:BE$19995,"Regular")*2.5+COUNTIFS(Dados!$N$2:$N$19995,Calc!$C135,Dados!$J$2:$J$19995,Calc!$B$134,Dados!BE$2:BE$19995,"Ruim")*1.25+COUNTIFS(Dados!$N$2:$N$19995,Calc!$C135,Dados!$J$2:$J$19995,Calc!$B$134,Dados!BE$2:BE$19995,"Péssima")*0)/COUNTIFS(Dados!$N$2:$N$19995,Calc!$C135,Dados!$J$2:$J$19995,Calc!$B$134,Dados!BE$2:BE$19995,"&lt;&gt;Sem resposta",Dados!BE$2:BE$19995,"&lt;&gt;""")</f>
        <v>4.375</v>
      </c>
      <c r="E135" s="142">
        <f>(COUNTIFS(Dados!$N$2:$N$19995,Calc!$C135,Dados!$J$2:$J$19995,Calc!$B$134,Dados!BF$2:BF$19995,"Ótima")*5+COUNTIFS(Dados!$N$2:$N$19995,Calc!$C135,Dados!$J$2:$J$19995,Calc!$B$134,Dados!BF$2:BF$19995,"Boa")*3.75+COUNTIFS(Dados!$N$2:$N$19995,Calc!$C135,Dados!$J$2:$J$19995,Calc!$B$134,Dados!BF$2:BF$19995,"Regular")*2.5+COUNTIFS(Dados!$N$2:$N$19995,Calc!$C135,Dados!$J$2:$J$19995,Calc!$B$134,Dados!BF$2:BF$19995,"Ruim")*1.25+COUNTIFS(Dados!$N$2:$N$19995,Calc!$C135,Dados!$J$2:$J$19995,Calc!$B$134,Dados!BF$2:BF$19995,"Péssima")*0)/COUNTIFS(Dados!$N$2:$N$19995,Calc!$C135,Dados!$J$2:$J$19995,Calc!$B$134,Dados!BF$2:BF$19995,"&lt;&gt;Sem resposta",Dados!BF$2:BF$19995,"&lt;&gt;""")</f>
        <v>4.791666666666667</v>
      </c>
      <c r="F135" s="142">
        <f>(COUNTIFS(Dados!$N$2:$N$19995,Calc!$C135,Dados!$J$2:$J$19995,Calc!$B$134,Dados!BG$2:BG$19995,"Ótima")*5+COUNTIFS(Dados!$N$2:$N$19995,Calc!$C135,Dados!$J$2:$J$19995,Calc!$B$134,Dados!BG$2:BG$19995,"Boa")*3.75+COUNTIFS(Dados!$N$2:$N$19995,Calc!$C135,Dados!$J$2:$J$19995,Calc!$B$134,Dados!BG$2:BG$19995,"Regular")*2.5+COUNTIFS(Dados!$N$2:$N$19995,Calc!$C135,Dados!$J$2:$J$19995,Calc!$B$134,Dados!BG$2:BG$19995,"Ruim")*1.25+COUNTIFS(Dados!$N$2:$N$19995,Calc!$C135,Dados!$J$2:$J$19995,Calc!$B$134,Dados!BG$2:BG$19995,"Péssima")*0)/COUNTIFS(Dados!$N$2:$N$19995,Calc!$C135,Dados!$J$2:$J$19995,Calc!$B$134,Dados!BG$2:BG$19995,"&lt;&gt;Sem resposta",Dados!BG$2:BG$19995,"&lt;&gt;""")</f>
        <v>3.9583333333333335</v>
      </c>
      <c r="G135" s="142">
        <f>(COUNTIFS(Dados!$N$2:$N$19995,Calc!$C135,Dados!$J$2:$J$19995,Calc!$B$134,Dados!BH$2:BH$19995,"Ótima")*5+COUNTIFS(Dados!$N$2:$N$19995,Calc!$C135,Dados!$J$2:$J$19995,Calc!$B$134,Dados!BH$2:BH$19995,"Boa")*3.75+COUNTIFS(Dados!$N$2:$N$19995,Calc!$C135,Dados!$J$2:$J$19995,Calc!$B$134,Dados!BH$2:BH$19995,"Regular")*2.5+COUNTIFS(Dados!$N$2:$N$19995,Calc!$C135,Dados!$J$2:$J$19995,Calc!$B$134,Dados!BH$2:BH$19995,"Ruim")*1.25+COUNTIFS(Dados!$N$2:$N$19995,Calc!$C135,Dados!$J$2:$J$19995,Calc!$B$134,Dados!BH$2:BH$19995,"Péssima")*0)/COUNTIFS(Dados!$N$2:$N$19995,Calc!$C135,Dados!$J$2:$J$19995,Calc!$B$134,Dados!BH$2:BH$19995,"&lt;&gt;Sem resposta",Dados!BH$2:BH$19995,"&lt;&gt;""")</f>
        <v>4.166666666666667</v>
      </c>
      <c r="H135" s="142">
        <f>(COUNTIFS(Dados!$N$2:$N$19995,Calc!$C135,Dados!$J$2:$J$19995,Calc!$B$134,Dados!BI$2:BI$19995,"Ótima")*5+COUNTIFS(Dados!$N$2:$N$19995,Calc!$C135,Dados!$J$2:$J$19995,Calc!$B$134,Dados!BI$2:BI$19995,"Boa")*3.75+COUNTIFS(Dados!$N$2:$N$19995,Calc!$C135,Dados!$J$2:$J$19995,Calc!$B$134,Dados!BI$2:BI$19995,"Regular")*2.5+COUNTIFS(Dados!$N$2:$N$19995,Calc!$C135,Dados!$J$2:$J$19995,Calc!$B$134,Dados!BI$2:BI$19995,"Ruim")*1.25+COUNTIFS(Dados!$N$2:$N$19995,Calc!$C135,Dados!$J$2:$J$19995,Calc!$B$134,Dados!BI$2:BI$19995,"Péssima")*0)/COUNTIFS(Dados!$N$2:$N$19995,Calc!$C135,Dados!$J$2:$J$19995,Calc!$B$134,Dados!BI$2:BI$19995,"&lt;&gt;Sem resposta",Dados!BI$2:BI$19995,"&lt;&gt;""")</f>
        <v>2.7083333333333335</v>
      </c>
      <c r="I135" s="142">
        <f>(COUNTIFS(Dados!$N$2:$N$19995,Calc!$C135,Dados!$J$2:$J$19995,Calc!$B$134,Dados!BJ$2:BJ$19995,"Ótima")*5+COUNTIFS(Dados!$N$2:$N$19995,Calc!$C135,Dados!$J$2:$J$19995,Calc!$B$134,Dados!BJ$2:BJ$19995,"Boa")*3.75+COUNTIFS(Dados!$N$2:$N$19995,Calc!$C135,Dados!$J$2:$J$19995,Calc!$B$134,Dados!BJ$2:BJ$19995,"Regular")*2.5+COUNTIFS(Dados!$N$2:$N$19995,Calc!$C135,Dados!$J$2:$J$19995,Calc!$B$134,Dados!BJ$2:BJ$19995,"Ruim")*1.25+COUNTIFS(Dados!$N$2:$N$19995,Calc!$C135,Dados!$J$2:$J$19995,Calc!$B$134,Dados!BJ$2:BJ$19995,"Péssima")*0)/COUNTIFS(Dados!$N$2:$N$19995,Calc!$C135,Dados!$J$2:$J$19995,Calc!$B$134,Dados!BJ$2:BJ$19995,"&lt;&gt;Sem resposta",Dados!BJ$2:BJ$19995,"&lt;&gt;""")</f>
        <v>4.583333333333333</v>
      </c>
      <c r="J135" s="142">
        <f>(COUNTIFS(Dados!$N$2:$N$19995,Calc!$C135,Dados!$J$2:$J$19995,Calc!$B$134,Dados!BK$2:BK$19995,"Superou as expectativas")*5+COUNTIFS(Dados!$N$2:$N$19995,Calc!$C135,Dados!$J$2:$J$19995,Calc!$B$134,Dados!BK$2:BK$19995,"Atendeu as expectativas")*2.5+COUNTIFS(Dados!$N$2:$N$19995,Calc!$C135,Dados!$J$2:$J$19995,Calc!$B$134,Dados!BK$2:BK$19995,"Não atendeu as expectativas")*0)/COUNTIFS(Dados!$N$2:$N$19995,Calc!$C135,Dados!$J$2:$J$19995,Calc!$B$134,Dados!BK$2:BK$19995,"&lt;&gt;Sem resposta",Dados!BK$2:BK$19995,"&lt;&gt;""")</f>
        <v>3.75</v>
      </c>
      <c r="K135" s="142">
        <f>(COUNTIFS(Dados!$N$2:$N$19995,Calc!$C135,Dados!$J$2:$J$19995,Calc!$B$134,Dados!BL$2:BL$19995,"Superou as expectativas")*5+COUNTIFS(Dados!$N$2:$N$19995,Calc!$C135,Dados!$J$2:$J$19995,Calc!$B$134,Dados!BL$2:BL$19995,"Atendeu as expectativas")*2.5+COUNTIFS(Dados!$N$2:$N$19995,Calc!$C135,Dados!$J$2:$J$19995,Calc!$B$134,Dados!BL$2:BL$19995,"Não atendeu as expectativas")*0)/COUNTIFS(Dados!$N$2:$N$19995,Calc!$C135,Dados!$J$2:$J$19995,Calc!$B$134,Dados!BL$2:BL$19995,"&lt;&gt;Sem resposta",Dados!BL$2:BL$19995,"&lt;&gt;""")</f>
        <v>4.6428571428571432</v>
      </c>
      <c r="L135" s="195">
        <f t="shared" si="33"/>
        <v>4.1220238095238093</v>
      </c>
    </row>
    <row r="136" spans="2:12">
      <c r="B136" s="143" t="s">
        <v>72</v>
      </c>
      <c r="C136" s="181" t="s">
        <v>73</v>
      </c>
      <c r="D136" s="142">
        <f>(COUNTIFS(Dados!$N$2:$N$19995,Calc!$C136,Dados!$J$2:$J$19995,Calc!$B$134,Dados!BE$2:BE$19995,"Ótima")*5+COUNTIFS(Dados!$N$2:$N$19995,Calc!$C136,Dados!$J$2:$J$19995,Calc!$B$134,Dados!BE$2:BE$19995,"Boa")*3.75+COUNTIFS(Dados!$N$2:$N$19995,Calc!$C136,Dados!$J$2:$J$19995,Calc!$B$134,Dados!BE$2:BE$19995,"Regular")*2.5+COUNTIFS(Dados!$N$2:$N$19995,Calc!$C136,Dados!$J$2:$J$19995,Calc!$B$134,Dados!BE$2:BE$19995,"Ruim")*1.25+COUNTIFS(Dados!$N$2:$N$19995,Calc!$C136,Dados!$J$2:$J$19995,Calc!$B$134,Dados!BE$2:BE$19995,"Péssima")*0)/COUNTIFS(Dados!$N$2:$N$19995,Calc!$C136,Dados!$J$2:$J$19995,Calc!$B$134,Dados!BE$2:BE$19995,"&lt;&gt;Sem resposta",Dados!BE$2:BE$19995,"&lt;&gt;""")</f>
        <v>4.375</v>
      </c>
      <c r="E136" s="142">
        <f>(COUNTIFS(Dados!$N$2:$N$19995,Calc!$C136,Dados!$J$2:$J$19995,Calc!$B$134,Dados!BF$2:BF$19995,"Ótima")*5+COUNTIFS(Dados!$N$2:$N$19995,Calc!$C136,Dados!$J$2:$J$19995,Calc!$B$134,Dados!BF$2:BF$19995,"Boa")*3.75+COUNTIFS(Dados!$N$2:$N$19995,Calc!$C136,Dados!$J$2:$J$19995,Calc!$B$134,Dados!BF$2:BF$19995,"Regular")*2.5+COUNTIFS(Dados!$N$2:$N$19995,Calc!$C136,Dados!$J$2:$J$19995,Calc!$B$134,Dados!BF$2:BF$19995,"Ruim")*1.25+COUNTIFS(Dados!$N$2:$N$19995,Calc!$C136,Dados!$J$2:$J$19995,Calc!$B$134,Dados!BF$2:BF$19995,"Péssima")*0)/COUNTIFS(Dados!$N$2:$N$19995,Calc!$C136,Dados!$J$2:$J$19995,Calc!$B$134,Dados!BF$2:BF$19995,"&lt;&gt;Sem resposta",Dados!BF$2:BF$19995,"&lt;&gt;""")</f>
        <v>4.0277777777777777</v>
      </c>
      <c r="F136" s="142">
        <f>(COUNTIFS(Dados!$N$2:$N$19995,Calc!$C136,Dados!$J$2:$J$19995,Calc!$B$134,Dados!BG$2:BG$19995,"Ótima")*5+COUNTIFS(Dados!$N$2:$N$19995,Calc!$C136,Dados!$J$2:$J$19995,Calc!$B$134,Dados!BG$2:BG$19995,"Boa")*3.75+COUNTIFS(Dados!$N$2:$N$19995,Calc!$C136,Dados!$J$2:$J$19995,Calc!$B$134,Dados!BG$2:BG$19995,"Regular")*2.5+COUNTIFS(Dados!$N$2:$N$19995,Calc!$C136,Dados!$J$2:$J$19995,Calc!$B$134,Dados!BG$2:BG$19995,"Ruim")*1.25+COUNTIFS(Dados!$N$2:$N$19995,Calc!$C136,Dados!$J$2:$J$19995,Calc!$B$134,Dados!BG$2:BG$19995,"Péssima")*0)/COUNTIFS(Dados!$N$2:$N$19995,Calc!$C136,Dados!$J$2:$J$19995,Calc!$B$134,Dados!BG$2:BG$19995,"&lt;&gt;Sem resposta",Dados!BG$2:BG$19995,"&lt;&gt;""")</f>
        <v>3.5416666666666665</v>
      </c>
      <c r="G136" s="142">
        <f>(COUNTIFS(Dados!$N$2:$N$19995,Calc!$C136,Dados!$J$2:$J$19995,Calc!$B$134,Dados!BH$2:BH$19995,"Ótima")*5+COUNTIFS(Dados!$N$2:$N$19995,Calc!$C136,Dados!$J$2:$J$19995,Calc!$B$134,Dados!BH$2:BH$19995,"Boa")*3.75+COUNTIFS(Dados!$N$2:$N$19995,Calc!$C136,Dados!$J$2:$J$19995,Calc!$B$134,Dados!BH$2:BH$19995,"Regular")*2.5+COUNTIFS(Dados!$N$2:$N$19995,Calc!$C136,Dados!$J$2:$J$19995,Calc!$B$134,Dados!BH$2:BH$19995,"Ruim")*1.25+COUNTIFS(Dados!$N$2:$N$19995,Calc!$C136,Dados!$J$2:$J$19995,Calc!$B$134,Dados!BH$2:BH$19995,"Péssima")*0)/COUNTIFS(Dados!$N$2:$N$19995,Calc!$C136,Dados!$J$2:$J$19995,Calc!$B$134,Dados!BH$2:BH$19995,"&lt;&gt;Sem resposta",Dados!BH$2:BH$19995,"&lt;&gt;""")</f>
        <v>3.75</v>
      </c>
      <c r="H136" s="142">
        <f>(COUNTIFS(Dados!$N$2:$N$19995,Calc!$C136,Dados!$J$2:$J$19995,Calc!$B$134,Dados!BI$2:BI$19995,"Ótima")*5+COUNTIFS(Dados!$N$2:$N$19995,Calc!$C136,Dados!$J$2:$J$19995,Calc!$B$134,Dados!BI$2:BI$19995,"Boa")*3.75+COUNTIFS(Dados!$N$2:$N$19995,Calc!$C136,Dados!$J$2:$J$19995,Calc!$B$134,Dados!BI$2:BI$19995,"Regular")*2.5+COUNTIFS(Dados!$N$2:$N$19995,Calc!$C136,Dados!$J$2:$J$19995,Calc!$B$134,Dados!BI$2:BI$19995,"Ruim")*1.25+COUNTIFS(Dados!$N$2:$N$19995,Calc!$C136,Dados!$J$2:$J$19995,Calc!$B$134,Dados!BI$2:BI$19995,"Péssima")*0)/COUNTIFS(Dados!$N$2:$N$19995,Calc!$C136,Dados!$J$2:$J$19995,Calc!$B$134,Dados!BI$2:BI$19995,"&lt;&gt;Sem resposta",Dados!BI$2:BI$19995,"&lt;&gt;""")</f>
        <v>2.8472222222222223</v>
      </c>
      <c r="I136" s="142">
        <f>(COUNTIFS(Dados!$N$2:$N$19995,Calc!$C136,Dados!$J$2:$J$19995,Calc!$B$134,Dados!BJ$2:BJ$19995,"Ótima")*5+COUNTIFS(Dados!$N$2:$N$19995,Calc!$C136,Dados!$J$2:$J$19995,Calc!$B$134,Dados!BJ$2:BJ$19995,"Boa")*3.75+COUNTIFS(Dados!$N$2:$N$19995,Calc!$C136,Dados!$J$2:$J$19995,Calc!$B$134,Dados!BJ$2:BJ$19995,"Regular")*2.5+COUNTIFS(Dados!$N$2:$N$19995,Calc!$C136,Dados!$J$2:$J$19995,Calc!$B$134,Dados!BJ$2:BJ$19995,"Ruim")*1.25+COUNTIFS(Dados!$N$2:$N$19995,Calc!$C136,Dados!$J$2:$J$19995,Calc!$B$134,Dados!BJ$2:BJ$19995,"Péssima")*0)/COUNTIFS(Dados!$N$2:$N$19995,Calc!$C136,Dados!$J$2:$J$19995,Calc!$B$134,Dados!BJ$2:BJ$19995,"&lt;&gt;Sem resposta",Dados!BJ$2:BJ$19995,"&lt;&gt;""")</f>
        <v>4.0277777777777777</v>
      </c>
      <c r="J136" s="142">
        <f>(COUNTIFS(Dados!$N$2:$N$19995,Calc!$C136,Dados!$J$2:$J$19995,Calc!$B$134,Dados!BK$2:BK$19995,"Superou as expectativas")*5+COUNTIFS(Dados!$N$2:$N$19995,Calc!$C136,Dados!$J$2:$J$19995,Calc!$B$134,Dados!BK$2:BK$19995,"Atendeu as expectativas")*2.5+COUNTIFS(Dados!$N$2:$N$19995,Calc!$C136,Dados!$J$2:$J$19995,Calc!$B$134,Dados!BK$2:BK$19995,"Não atendeu as expectativas")*0)/COUNTIFS(Dados!$N$2:$N$19995,Calc!$C136,Dados!$J$2:$J$19995,Calc!$B$134,Dados!BK$2:BK$19995,"&lt;&gt;Sem resposta",Dados!BK$2:BK$19995,"&lt;&gt;""")</f>
        <v>2.9166666666666665</v>
      </c>
      <c r="K136" s="142">
        <f>(COUNTIFS(Dados!$N$2:$N$19995,Calc!$C136,Dados!$J$2:$J$19995,Calc!$B$134,Dados!BL$2:BL$19995,"Superou as expectativas")*5+COUNTIFS(Dados!$N$2:$N$19995,Calc!$C136,Dados!$J$2:$J$19995,Calc!$B$134,Dados!BL$2:BL$19995,"Atendeu as expectativas")*2.5+COUNTIFS(Dados!$N$2:$N$19995,Calc!$C136,Dados!$J$2:$J$19995,Calc!$B$134,Dados!BL$2:BL$19995,"Não atendeu as expectativas")*0)/COUNTIFS(Dados!$N$2:$N$19995,Calc!$C136,Dados!$J$2:$J$19995,Calc!$B$134,Dados!BL$2:BL$19995,"&lt;&gt;Sem resposta",Dados!BL$2:BL$19995,"&lt;&gt;""")</f>
        <v>3.2352941176470589</v>
      </c>
      <c r="L136" s="195">
        <f t="shared" si="33"/>
        <v>3.5901756535947715</v>
      </c>
    </row>
    <row r="137" spans="2:12" ht="25.5">
      <c r="B137" s="143" t="s">
        <v>72</v>
      </c>
      <c r="C137" s="181" t="s">
        <v>174</v>
      </c>
      <c r="D137" s="142">
        <f>(COUNTIFS(Dados!$N$2:$N$19995,Calc!$C137,Dados!$J$2:$J$19995,Calc!$B$134,Dados!BE$2:BE$19995,"Ótima")*5+COUNTIFS(Dados!$N$2:$N$19995,Calc!$C137,Dados!$J$2:$J$19995,Calc!$B$134,Dados!BE$2:BE$19995,"Boa")*3.75+COUNTIFS(Dados!$N$2:$N$19995,Calc!$C137,Dados!$J$2:$J$19995,Calc!$B$134,Dados!BE$2:BE$19995,"Regular")*2.5+COUNTIFS(Dados!$N$2:$N$19995,Calc!$C137,Dados!$J$2:$J$19995,Calc!$B$134,Dados!BE$2:BE$19995,"Ruim")*1.25+COUNTIFS(Dados!$N$2:$N$19995,Calc!$C137,Dados!$J$2:$J$19995,Calc!$B$134,Dados!BE$2:BE$19995,"Péssima")*0)/COUNTIFS(Dados!$N$2:$N$19995,Calc!$C137,Dados!$J$2:$J$19995,Calc!$B$134,Dados!BE$2:BE$19995,"&lt;&gt;Sem resposta",Dados!BE$2:BE$19995,"&lt;&gt;""")</f>
        <v>4.166666666666667</v>
      </c>
      <c r="E137" s="142">
        <f>(COUNTIFS(Dados!$N$2:$N$19995,Calc!$C137,Dados!$J$2:$J$19995,Calc!$B$134,Dados!BF$2:BF$19995,"Ótima")*5+COUNTIFS(Dados!$N$2:$N$19995,Calc!$C137,Dados!$J$2:$J$19995,Calc!$B$134,Dados!BF$2:BF$19995,"Boa")*3.75+COUNTIFS(Dados!$N$2:$N$19995,Calc!$C137,Dados!$J$2:$J$19995,Calc!$B$134,Dados!BF$2:BF$19995,"Regular")*2.5+COUNTIFS(Dados!$N$2:$N$19995,Calc!$C137,Dados!$J$2:$J$19995,Calc!$B$134,Dados!BF$2:BF$19995,"Ruim")*1.25+COUNTIFS(Dados!$N$2:$N$19995,Calc!$C137,Dados!$J$2:$J$19995,Calc!$B$134,Dados!BF$2:BF$19995,"Péssima")*0)/COUNTIFS(Dados!$N$2:$N$19995,Calc!$C137,Dados!$J$2:$J$19995,Calc!$B$134,Dados!BF$2:BF$19995,"&lt;&gt;Sem resposta",Dados!BF$2:BF$19995,"&lt;&gt;""")</f>
        <v>3.9583333333333335</v>
      </c>
      <c r="F137" s="142">
        <f>(COUNTIFS(Dados!$N$2:$N$19995,Calc!$C137,Dados!$J$2:$J$19995,Calc!$B$134,Dados!BG$2:BG$19995,"Ótima")*5+COUNTIFS(Dados!$N$2:$N$19995,Calc!$C137,Dados!$J$2:$J$19995,Calc!$B$134,Dados!BG$2:BG$19995,"Boa")*3.75+COUNTIFS(Dados!$N$2:$N$19995,Calc!$C137,Dados!$J$2:$J$19995,Calc!$B$134,Dados!BG$2:BG$19995,"Regular")*2.5+COUNTIFS(Dados!$N$2:$N$19995,Calc!$C137,Dados!$J$2:$J$19995,Calc!$B$134,Dados!BG$2:BG$19995,"Ruim")*1.25+COUNTIFS(Dados!$N$2:$N$19995,Calc!$C137,Dados!$J$2:$J$19995,Calc!$B$134,Dados!BG$2:BG$19995,"Péssima")*0)/COUNTIFS(Dados!$N$2:$N$19995,Calc!$C137,Dados!$J$2:$J$19995,Calc!$B$134,Dados!BG$2:BG$19995,"&lt;&gt;Sem resposta",Dados!BG$2:BG$19995,"&lt;&gt;""")</f>
        <v>3.5416666666666665</v>
      </c>
      <c r="G137" s="142">
        <f>(COUNTIFS(Dados!$N$2:$N$19995,Calc!$C137,Dados!$J$2:$J$19995,Calc!$B$134,Dados!BH$2:BH$19995,"Ótima")*5+COUNTIFS(Dados!$N$2:$N$19995,Calc!$C137,Dados!$J$2:$J$19995,Calc!$B$134,Dados!BH$2:BH$19995,"Boa")*3.75+COUNTIFS(Dados!$N$2:$N$19995,Calc!$C137,Dados!$J$2:$J$19995,Calc!$B$134,Dados!BH$2:BH$19995,"Regular")*2.5+COUNTIFS(Dados!$N$2:$N$19995,Calc!$C137,Dados!$J$2:$J$19995,Calc!$B$134,Dados!BH$2:BH$19995,"Ruim")*1.25+COUNTIFS(Dados!$N$2:$N$19995,Calc!$C137,Dados!$J$2:$J$19995,Calc!$B$134,Dados!BH$2:BH$19995,"Péssima")*0)/COUNTIFS(Dados!$N$2:$N$19995,Calc!$C137,Dados!$J$2:$J$19995,Calc!$B$134,Dados!BH$2:BH$19995,"&lt;&gt;Sem resposta",Dados!BH$2:BH$19995,"&lt;&gt;""")</f>
        <v>3.9583333333333335</v>
      </c>
      <c r="H137" s="142">
        <f>(COUNTIFS(Dados!$N$2:$N$19995,Calc!$C137,Dados!$J$2:$J$19995,Calc!$B$134,Dados!BI$2:BI$19995,"Ótima")*5+COUNTIFS(Dados!$N$2:$N$19995,Calc!$C137,Dados!$J$2:$J$19995,Calc!$B$134,Dados!BI$2:BI$19995,"Boa")*3.75+COUNTIFS(Dados!$N$2:$N$19995,Calc!$C137,Dados!$J$2:$J$19995,Calc!$B$134,Dados!BI$2:BI$19995,"Regular")*2.5+COUNTIFS(Dados!$N$2:$N$19995,Calc!$C137,Dados!$J$2:$J$19995,Calc!$B$134,Dados!BI$2:BI$19995,"Ruim")*1.25+COUNTIFS(Dados!$N$2:$N$19995,Calc!$C137,Dados!$J$2:$J$19995,Calc!$B$134,Dados!BI$2:BI$19995,"Péssima")*0)/COUNTIFS(Dados!$N$2:$N$19995,Calc!$C137,Dados!$J$2:$J$19995,Calc!$B$134,Dados!BI$2:BI$19995,"&lt;&gt;Sem resposta",Dados!BI$2:BI$19995,"&lt;&gt;""")</f>
        <v>2.2916666666666665</v>
      </c>
      <c r="I137" s="142">
        <f>(COUNTIFS(Dados!$N$2:$N$19995,Calc!$C137,Dados!$J$2:$J$19995,Calc!$B$134,Dados!BJ$2:BJ$19995,"Ótima")*5+COUNTIFS(Dados!$N$2:$N$19995,Calc!$C137,Dados!$J$2:$J$19995,Calc!$B$134,Dados!BJ$2:BJ$19995,"Boa")*3.75+COUNTIFS(Dados!$N$2:$N$19995,Calc!$C137,Dados!$J$2:$J$19995,Calc!$B$134,Dados!BJ$2:BJ$19995,"Regular")*2.5+COUNTIFS(Dados!$N$2:$N$19995,Calc!$C137,Dados!$J$2:$J$19995,Calc!$B$134,Dados!BJ$2:BJ$19995,"Ruim")*1.25+COUNTIFS(Dados!$N$2:$N$19995,Calc!$C137,Dados!$J$2:$J$19995,Calc!$B$134,Dados!BJ$2:BJ$19995,"Péssima")*0)/COUNTIFS(Dados!$N$2:$N$19995,Calc!$C137,Dados!$J$2:$J$19995,Calc!$B$134,Dados!BJ$2:BJ$19995,"&lt;&gt;Sem resposta",Dados!BJ$2:BJ$19995,"&lt;&gt;""")</f>
        <v>4.583333333333333</v>
      </c>
      <c r="J137" s="142">
        <f>(COUNTIFS(Dados!$N$2:$N$19995,Calc!$C137,Dados!$J$2:$J$19995,Calc!$B$134,Dados!BK$2:BK$19995,"Superou as expectativas")*5+COUNTIFS(Dados!$N$2:$N$19995,Calc!$C137,Dados!$J$2:$J$19995,Calc!$B$134,Dados!BK$2:BK$19995,"Atendeu as expectativas")*2.5+COUNTIFS(Dados!$N$2:$N$19995,Calc!$C137,Dados!$J$2:$J$19995,Calc!$B$134,Dados!BK$2:BK$19995,"Não atendeu as expectativas")*0)/COUNTIFS(Dados!$N$2:$N$19995,Calc!$C137,Dados!$J$2:$J$19995,Calc!$B$134,Dados!BK$2:BK$19995,"&lt;&gt;Sem resposta",Dados!BK$2:BK$19995,"&lt;&gt;""")</f>
        <v>2.5</v>
      </c>
      <c r="K137" s="142">
        <f>(COUNTIFS(Dados!$N$2:$N$19995,Calc!$C137,Dados!$J$2:$J$19995,Calc!$B$134,Dados!BL$2:BL$19995,"Superou as expectativas")*5+COUNTIFS(Dados!$N$2:$N$19995,Calc!$C137,Dados!$J$2:$J$19995,Calc!$B$134,Dados!BL$2:BL$19995,"Atendeu as expectativas")*2.5+COUNTIFS(Dados!$N$2:$N$19995,Calc!$C137,Dados!$J$2:$J$19995,Calc!$B$134,Dados!BL$2:BL$19995,"Não atendeu as expectativas")*0)/COUNTIFS(Dados!$N$2:$N$19995,Calc!$C137,Dados!$J$2:$J$19995,Calc!$B$134,Dados!BL$2:BL$19995,"&lt;&gt;Sem resposta",Dados!BL$2:BL$19995,"&lt;&gt;""")</f>
        <v>3.3333333333333335</v>
      </c>
      <c r="L137" s="195">
        <f t="shared" si="33"/>
        <v>3.5416666666666665</v>
      </c>
    </row>
    <row r="138" spans="2:12">
      <c r="B138" s="143" t="s">
        <v>72</v>
      </c>
      <c r="C138" s="181" t="s">
        <v>134</v>
      </c>
      <c r="D138" s="142">
        <f>(COUNTIFS(Dados!$N$2:$N$19995,Calc!$C138,Dados!$J$2:$J$19995,Calc!$B$134,Dados!BE$2:BE$19995,"Ótima")*5+COUNTIFS(Dados!$N$2:$N$19995,Calc!$C138,Dados!$J$2:$J$19995,Calc!$B$134,Dados!BE$2:BE$19995,"Boa")*3.75+COUNTIFS(Dados!$N$2:$N$19995,Calc!$C138,Dados!$J$2:$J$19995,Calc!$B$134,Dados!BE$2:BE$19995,"Regular")*2.5+COUNTIFS(Dados!$N$2:$N$19995,Calc!$C138,Dados!$J$2:$J$19995,Calc!$B$134,Dados!BE$2:BE$19995,"Ruim")*1.25+COUNTIFS(Dados!$N$2:$N$19995,Calc!$C138,Dados!$J$2:$J$19995,Calc!$B$134,Dados!BE$2:BE$19995,"Péssima")*0)/COUNTIFS(Dados!$N$2:$N$19995,Calc!$C138,Dados!$J$2:$J$19995,Calc!$B$134,Dados!BE$2:BE$19995,"&lt;&gt;Sem resposta",Dados!BE$2:BE$19995,"&lt;&gt;""")</f>
        <v>4.5</v>
      </c>
      <c r="E138" s="142">
        <f>(COUNTIFS(Dados!$N$2:$N$19995,Calc!$C138,Dados!$J$2:$J$19995,Calc!$B$134,Dados!BF$2:BF$19995,"Ótima")*5+COUNTIFS(Dados!$N$2:$N$19995,Calc!$C138,Dados!$J$2:$J$19995,Calc!$B$134,Dados!BF$2:BF$19995,"Boa")*3.75+COUNTIFS(Dados!$N$2:$N$19995,Calc!$C138,Dados!$J$2:$J$19995,Calc!$B$134,Dados!BF$2:BF$19995,"Regular")*2.5+COUNTIFS(Dados!$N$2:$N$19995,Calc!$C138,Dados!$J$2:$J$19995,Calc!$B$134,Dados!BF$2:BF$19995,"Ruim")*1.25+COUNTIFS(Dados!$N$2:$N$19995,Calc!$C138,Dados!$J$2:$J$19995,Calc!$B$134,Dados!BF$2:BF$19995,"Péssima")*0)/COUNTIFS(Dados!$N$2:$N$19995,Calc!$C138,Dados!$J$2:$J$19995,Calc!$B$134,Dados!BF$2:BF$19995,"&lt;&gt;Sem resposta",Dados!BF$2:BF$19995,"&lt;&gt;""")</f>
        <v>4.2</v>
      </c>
      <c r="F138" s="142">
        <f>(COUNTIFS(Dados!$N$2:$N$19995,Calc!$C138,Dados!$J$2:$J$19995,Calc!$B$134,Dados!BG$2:BG$19995,"Ótima")*5+COUNTIFS(Dados!$N$2:$N$19995,Calc!$C138,Dados!$J$2:$J$19995,Calc!$B$134,Dados!BG$2:BG$19995,"Boa")*3.75+COUNTIFS(Dados!$N$2:$N$19995,Calc!$C138,Dados!$J$2:$J$19995,Calc!$B$134,Dados!BG$2:BG$19995,"Regular")*2.5+COUNTIFS(Dados!$N$2:$N$19995,Calc!$C138,Dados!$J$2:$J$19995,Calc!$B$134,Dados!BG$2:BG$19995,"Ruim")*1.25+COUNTIFS(Dados!$N$2:$N$19995,Calc!$C138,Dados!$J$2:$J$19995,Calc!$B$134,Dados!BG$2:BG$19995,"Péssima")*0)/COUNTIFS(Dados!$N$2:$N$19995,Calc!$C138,Dados!$J$2:$J$19995,Calc!$B$134,Dados!BG$2:BG$19995,"&lt;&gt;Sem resposta",Dados!BG$2:BG$19995,"&lt;&gt;""")</f>
        <v>3.0729166666666665</v>
      </c>
      <c r="G138" s="142">
        <f>(COUNTIFS(Dados!$N$2:$N$19995,Calc!$C138,Dados!$J$2:$J$19995,Calc!$B$134,Dados!BH$2:BH$19995,"Ótima")*5+COUNTIFS(Dados!$N$2:$N$19995,Calc!$C138,Dados!$J$2:$J$19995,Calc!$B$134,Dados!BH$2:BH$19995,"Boa")*3.75+COUNTIFS(Dados!$N$2:$N$19995,Calc!$C138,Dados!$J$2:$J$19995,Calc!$B$134,Dados!BH$2:BH$19995,"Regular")*2.5+COUNTIFS(Dados!$N$2:$N$19995,Calc!$C138,Dados!$J$2:$J$19995,Calc!$B$134,Dados!BH$2:BH$19995,"Ruim")*1.25+COUNTIFS(Dados!$N$2:$N$19995,Calc!$C138,Dados!$J$2:$J$19995,Calc!$B$134,Dados!BH$2:BH$19995,"Péssima")*0)/COUNTIFS(Dados!$N$2:$N$19995,Calc!$C138,Dados!$J$2:$J$19995,Calc!$B$134,Dados!BH$2:BH$19995,"&lt;&gt;Sem resposta",Dados!BH$2:BH$19995,"&lt;&gt;""")</f>
        <v>3.4375</v>
      </c>
      <c r="H138" s="142">
        <f>(COUNTIFS(Dados!$N$2:$N$19995,Calc!$C138,Dados!$J$2:$J$19995,Calc!$B$134,Dados!BI$2:BI$19995,"Ótima")*5+COUNTIFS(Dados!$N$2:$N$19995,Calc!$C138,Dados!$J$2:$J$19995,Calc!$B$134,Dados!BI$2:BI$19995,"Boa")*3.75+COUNTIFS(Dados!$N$2:$N$19995,Calc!$C138,Dados!$J$2:$J$19995,Calc!$B$134,Dados!BI$2:BI$19995,"Regular")*2.5+COUNTIFS(Dados!$N$2:$N$19995,Calc!$C138,Dados!$J$2:$J$19995,Calc!$B$134,Dados!BI$2:BI$19995,"Ruim")*1.25+COUNTIFS(Dados!$N$2:$N$19995,Calc!$C138,Dados!$J$2:$J$19995,Calc!$B$134,Dados!BI$2:BI$19995,"Péssima")*0)/COUNTIFS(Dados!$N$2:$N$19995,Calc!$C138,Dados!$J$2:$J$19995,Calc!$B$134,Dados!BI$2:BI$19995,"&lt;&gt;Sem resposta",Dados!BI$2:BI$19995,"&lt;&gt;""")</f>
        <v>1.3541666666666667</v>
      </c>
      <c r="I138" s="142">
        <f>(COUNTIFS(Dados!$N$2:$N$19995,Calc!$C138,Dados!$J$2:$J$19995,Calc!$B$134,Dados!BJ$2:BJ$19995,"Ótima")*5+COUNTIFS(Dados!$N$2:$N$19995,Calc!$C138,Dados!$J$2:$J$19995,Calc!$B$134,Dados!BJ$2:BJ$19995,"Boa")*3.75+COUNTIFS(Dados!$N$2:$N$19995,Calc!$C138,Dados!$J$2:$J$19995,Calc!$B$134,Dados!BJ$2:BJ$19995,"Regular")*2.5+COUNTIFS(Dados!$N$2:$N$19995,Calc!$C138,Dados!$J$2:$J$19995,Calc!$B$134,Dados!BJ$2:BJ$19995,"Ruim")*1.25+COUNTIFS(Dados!$N$2:$N$19995,Calc!$C138,Dados!$J$2:$J$19995,Calc!$B$134,Dados!BJ$2:BJ$19995,"Péssima")*0)/COUNTIFS(Dados!$N$2:$N$19995,Calc!$C138,Dados!$J$2:$J$19995,Calc!$B$134,Dados!BJ$2:BJ$19995,"&lt;&gt;Sem resposta",Dados!BJ$2:BJ$19995,"&lt;&gt;""")</f>
        <v>4.45</v>
      </c>
      <c r="J138" s="142">
        <f>(COUNTIFS(Dados!$N$2:$N$19995,Calc!$C138,Dados!$J$2:$J$19995,Calc!$B$134,Dados!BK$2:BK$19995,"Superou as expectativas")*5+COUNTIFS(Dados!$N$2:$N$19995,Calc!$C138,Dados!$J$2:$J$19995,Calc!$B$134,Dados!BK$2:BK$19995,"Atendeu as expectativas")*2.5+COUNTIFS(Dados!$N$2:$N$19995,Calc!$C138,Dados!$J$2:$J$19995,Calc!$B$134,Dados!BK$2:BK$19995,"Não atendeu as expectativas")*0)/COUNTIFS(Dados!$N$2:$N$19995,Calc!$C138,Dados!$J$2:$J$19995,Calc!$B$134,Dados!BK$2:BK$19995,"&lt;&gt;Sem resposta",Dados!BK$2:BK$19995,"&lt;&gt;""")</f>
        <v>1.0416666666666667</v>
      </c>
      <c r="K138" s="142">
        <f>(COUNTIFS(Dados!$N$2:$N$19995,Calc!$C138,Dados!$J$2:$J$19995,Calc!$B$134,Dados!BL$2:BL$19995,"Superou as expectativas")*5+COUNTIFS(Dados!$N$2:$N$19995,Calc!$C138,Dados!$J$2:$J$19995,Calc!$B$134,Dados!BL$2:BL$19995,"Atendeu as expectativas")*2.5+COUNTIFS(Dados!$N$2:$N$19995,Calc!$C138,Dados!$J$2:$J$19995,Calc!$B$134,Dados!BL$2:BL$19995,"Não atendeu as expectativas")*0)/COUNTIFS(Dados!$N$2:$N$19995,Calc!$C138,Dados!$J$2:$J$19995,Calc!$B$134,Dados!BL$2:BL$19995,"&lt;&gt;Sem resposta",Dados!BL$2:BL$19995,"&lt;&gt;""")</f>
        <v>3.8</v>
      </c>
      <c r="L138" s="195">
        <f t="shared" si="33"/>
        <v>3.2320312499999999</v>
      </c>
    </row>
    <row r="139" spans="2:12" s="28" customFormat="1" ht="25.5">
      <c r="B139" s="143" t="s">
        <v>72</v>
      </c>
      <c r="C139" s="181" t="s">
        <v>1178</v>
      </c>
      <c r="D139" s="142">
        <f>(COUNTIFS(Dados!$N$2:$N$19995,Calc!$C139,Dados!$J$2:$J$19995,Calc!$B$134,Dados!BE$2:BE$19995,"Ótima")*5+COUNTIFS(Dados!$N$2:$N$19995,Calc!$C139,Dados!$J$2:$J$19995,Calc!$B$134,Dados!BE$2:BE$19995,"Boa")*3.75+COUNTIFS(Dados!$N$2:$N$19995,Calc!$C139,Dados!$J$2:$J$19995,Calc!$B$134,Dados!BE$2:BE$19995,"Regular")*2.5+COUNTIFS(Dados!$N$2:$N$19995,Calc!$C139,Dados!$J$2:$J$19995,Calc!$B$134,Dados!BE$2:BE$19995,"Ruim")*1.25+COUNTIFS(Dados!$N$2:$N$19995,Calc!$C139,Dados!$J$2:$J$19995,Calc!$B$134,Dados!BE$2:BE$19995,"Péssima")*0)/COUNTIFS(Dados!$N$2:$N$19995,Calc!$C139,Dados!$J$2:$J$19995,Calc!$B$134,Dados!BE$2:BE$19995,"&lt;&gt;Sem resposta",Dados!BE$2:BE$19995,"&lt;&gt;""")</f>
        <v>4.375</v>
      </c>
      <c r="E139" s="142">
        <f>(COUNTIFS(Dados!$N$2:$N$19995,Calc!$C139,Dados!$J$2:$J$19995,Calc!$B$134,Dados!BF$2:BF$19995,"Ótima")*5+COUNTIFS(Dados!$N$2:$N$19995,Calc!$C139,Dados!$J$2:$J$19995,Calc!$B$134,Dados!BF$2:BF$19995,"Boa")*3.75+COUNTIFS(Dados!$N$2:$N$19995,Calc!$C139,Dados!$J$2:$J$19995,Calc!$B$134,Dados!BF$2:BF$19995,"Regular")*2.5+COUNTIFS(Dados!$N$2:$N$19995,Calc!$C139,Dados!$J$2:$J$19995,Calc!$B$134,Dados!BF$2:BF$19995,"Ruim")*1.25+COUNTIFS(Dados!$N$2:$N$19995,Calc!$C139,Dados!$J$2:$J$19995,Calc!$B$134,Dados!BF$2:BF$19995,"Péssima")*0)/COUNTIFS(Dados!$N$2:$N$19995,Calc!$C139,Dados!$J$2:$J$19995,Calc!$B$134,Dados!BF$2:BF$19995,"&lt;&gt;Sem resposta",Dados!BF$2:BF$19995,"&lt;&gt;""")</f>
        <v>3.5</v>
      </c>
      <c r="F139" s="142">
        <f>(COUNTIFS(Dados!$N$2:$N$19995,Calc!$C139,Dados!$J$2:$J$19995,Calc!$B$134,Dados!BG$2:BG$19995,"Ótima")*5+COUNTIFS(Dados!$N$2:$N$19995,Calc!$C139,Dados!$J$2:$J$19995,Calc!$B$134,Dados!BG$2:BG$19995,"Boa")*3.75+COUNTIFS(Dados!$N$2:$N$19995,Calc!$C139,Dados!$J$2:$J$19995,Calc!$B$134,Dados!BG$2:BG$19995,"Regular")*2.5+COUNTIFS(Dados!$N$2:$N$19995,Calc!$C139,Dados!$J$2:$J$19995,Calc!$B$134,Dados!BG$2:BG$19995,"Ruim")*1.25+COUNTIFS(Dados!$N$2:$N$19995,Calc!$C139,Dados!$J$2:$J$19995,Calc!$B$134,Dados!BG$2:BG$19995,"Péssima")*0)/COUNTIFS(Dados!$N$2:$N$19995,Calc!$C139,Dados!$J$2:$J$19995,Calc!$B$134,Dados!BG$2:BG$19995,"&lt;&gt;Sem resposta",Dados!BG$2:BG$19995,"&lt;&gt;""")</f>
        <v>2.875</v>
      </c>
      <c r="G139" s="142">
        <f>(COUNTIFS(Dados!$N$2:$N$19995,Calc!$C139,Dados!$J$2:$J$19995,Calc!$B$134,Dados!BH$2:BH$19995,"Ótima")*5+COUNTIFS(Dados!$N$2:$N$19995,Calc!$C139,Dados!$J$2:$J$19995,Calc!$B$134,Dados!BH$2:BH$19995,"Boa")*3.75+COUNTIFS(Dados!$N$2:$N$19995,Calc!$C139,Dados!$J$2:$J$19995,Calc!$B$134,Dados!BH$2:BH$19995,"Regular")*2.5+COUNTIFS(Dados!$N$2:$N$19995,Calc!$C139,Dados!$J$2:$J$19995,Calc!$B$134,Dados!BH$2:BH$19995,"Ruim")*1.25+COUNTIFS(Dados!$N$2:$N$19995,Calc!$C139,Dados!$J$2:$J$19995,Calc!$B$134,Dados!BH$2:BH$19995,"Péssima")*0)/COUNTIFS(Dados!$N$2:$N$19995,Calc!$C139,Dados!$J$2:$J$19995,Calc!$B$134,Dados!BH$2:BH$19995,"&lt;&gt;Sem resposta",Dados!BH$2:BH$19995,"&lt;&gt;""")</f>
        <v>3.375</v>
      </c>
      <c r="H139" s="142">
        <f>(COUNTIFS(Dados!$N$2:$N$19995,Calc!$C139,Dados!$J$2:$J$19995,Calc!$B$134,Dados!BI$2:BI$19995,"Ótima")*5+COUNTIFS(Dados!$N$2:$N$19995,Calc!$C139,Dados!$J$2:$J$19995,Calc!$B$134,Dados!BI$2:BI$19995,"Boa")*3.75+COUNTIFS(Dados!$N$2:$N$19995,Calc!$C139,Dados!$J$2:$J$19995,Calc!$B$134,Dados!BI$2:BI$19995,"Regular")*2.5+COUNTIFS(Dados!$N$2:$N$19995,Calc!$C139,Dados!$J$2:$J$19995,Calc!$B$134,Dados!BI$2:BI$19995,"Ruim")*1.25+COUNTIFS(Dados!$N$2:$N$19995,Calc!$C139,Dados!$J$2:$J$19995,Calc!$B$134,Dados!BI$2:BI$19995,"Péssima")*0)/COUNTIFS(Dados!$N$2:$N$19995,Calc!$C139,Dados!$J$2:$J$19995,Calc!$B$134,Dados!BI$2:BI$19995,"&lt;&gt;Sem resposta",Dados!BI$2:BI$19995,"&lt;&gt;""")</f>
        <v>2.125</v>
      </c>
      <c r="I139" s="142">
        <f>(COUNTIFS(Dados!$N$2:$N$19995,Calc!$C139,Dados!$J$2:$J$19995,Calc!$B$134,Dados!BJ$2:BJ$19995,"Ótima")*5+COUNTIFS(Dados!$N$2:$N$19995,Calc!$C139,Dados!$J$2:$J$19995,Calc!$B$134,Dados!BJ$2:BJ$19995,"Boa")*3.75+COUNTIFS(Dados!$N$2:$N$19995,Calc!$C139,Dados!$J$2:$J$19995,Calc!$B$134,Dados!BJ$2:BJ$19995,"Regular")*2.5+COUNTIFS(Dados!$N$2:$N$19995,Calc!$C139,Dados!$J$2:$J$19995,Calc!$B$134,Dados!BJ$2:BJ$19995,"Ruim")*1.25+COUNTIFS(Dados!$N$2:$N$19995,Calc!$C139,Dados!$J$2:$J$19995,Calc!$B$134,Dados!BJ$2:BJ$19995,"Péssima")*0)/COUNTIFS(Dados!$N$2:$N$19995,Calc!$C139,Dados!$J$2:$J$19995,Calc!$B$134,Dados!BJ$2:BJ$19995,"&lt;&gt;Sem resposta",Dados!BJ$2:BJ$19995,"&lt;&gt;""")</f>
        <v>4.375</v>
      </c>
      <c r="J139" s="142">
        <f>(COUNTIFS(Dados!$N$2:$N$19995,Calc!$C139,Dados!$J$2:$J$19995,Calc!$B$134,Dados!BK$2:BK$19995,"Superou as expectativas")*5+COUNTIFS(Dados!$N$2:$N$19995,Calc!$C139,Dados!$J$2:$J$19995,Calc!$B$134,Dados!BK$2:BK$19995,"Atendeu as expectativas")*2.5+COUNTIFS(Dados!$N$2:$N$19995,Calc!$C139,Dados!$J$2:$J$19995,Calc!$B$134,Dados!BK$2:BK$19995,"Não atendeu as expectativas")*0)/COUNTIFS(Dados!$N$2:$N$19995,Calc!$C139,Dados!$J$2:$J$19995,Calc!$B$134,Dados!BK$2:BK$19995,"&lt;&gt;Sem resposta",Dados!BK$2:BK$19995,"&lt;&gt;""")</f>
        <v>1.9444444444444444</v>
      </c>
      <c r="K139" s="142">
        <f>(COUNTIFS(Dados!$N$2:$N$19995,Calc!$C139,Dados!$J$2:$J$19995,Calc!$B$134,Dados!BL$2:BL$19995,"Superou as expectativas")*5+COUNTIFS(Dados!$N$2:$N$19995,Calc!$C139,Dados!$J$2:$J$19995,Calc!$B$134,Dados!BL$2:BL$19995,"Atendeu as expectativas")*2.5+COUNTIFS(Dados!$N$2:$N$19995,Calc!$C139,Dados!$J$2:$J$19995,Calc!$B$134,Dados!BL$2:BL$19995,"Não atendeu as expectativas")*0)/COUNTIFS(Dados!$N$2:$N$19995,Calc!$C139,Dados!$J$2:$J$19995,Calc!$B$134,Dados!BL$2:BL$19995,"&lt;&gt;Sem resposta",Dados!BL$2:BL$19995,"&lt;&gt;""")</f>
        <v>4.25</v>
      </c>
      <c r="L139" s="195">
        <f t="shared" si="33"/>
        <v>3.3524305555555554</v>
      </c>
    </row>
    <row r="140" spans="2:12">
      <c r="B140" s="143" t="s">
        <v>161</v>
      </c>
      <c r="C140" s="178" t="s">
        <v>161</v>
      </c>
      <c r="D140" s="150">
        <f>(COUNTIFS(Dados!$J$2:$J$19995,Calc!$B$140,Dados!BE$2:BE$19995,"Ótima")*5+COUNTIFS(Dados!$J$2:$J$19995,Calc!$B$140,Dados!BE$2:BE$19995,"Boa")*3.75+COUNTIFS(Dados!$J$2:$J$19995,Calc!$B$140,Dados!BE$2:BE$19995,"Regular")*2.5+COUNTIFS(Dados!$J$2:$J$19995,Calc!$B$140,Dados!BE$2:BE$19995,"Ruim")*1.25+COUNTIFS(Dados!$J$2:$J$19995,Calc!$B$140,Dados!BE$2:BE$19995,"Péssima")*0)/COUNTIFS(Dados!$J$2:$J$19995,Calc!$B$140,Dados!BE$2:BE$19995,"&lt;&gt;Sem resposta",Dados!BE$2:BE$19995,"&lt;&gt;""")</f>
        <v>4.697802197802198</v>
      </c>
      <c r="E140" s="150">
        <f>(COUNTIFS(Dados!$J$2:$J$19995,Calc!$B$140,Dados!BF$2:BF$19995,"Ótima")*5+COUNTIFS(Dados!$J$2:$J$19995,Calc!$B$140,Dados!BF$2:BF$19995,"Boa")*3.75+COUNTIFS(Dados!$J$2:$J$19995,Calc!$B$140,Dados!BF$2:BF$19995,"Regular")*2.5+COUNTIFS(Dados!$J$2:$J$19995,Calc!$B$140,Dados!BF$2:BF$19995,"Ruim")*1.25+COUNTIFS(Dados!$J$2:$J$19995,Calc!$B$140,Dados!BF$2:BF$19995,"Péssima")*0)/COUNTIFS(Dados!$J$2:$J$19995,Calc!$B$140,Dados!BF$2:BF$19995,"&lt;&gt;Sem resposta",Dados!BF$2:BF$19995,"&lt;&gt;""")</f>
        <v>4.3406593406593403</v>
      </c>
      <c r="F140" s="150">
        <f>(COUNTIFS(Dados!$J$2:$J$19995,Calc!$B$140,Dados!BG$2:BG$19995,"Ótima")*5+COUNTIFS(Dados!$J$2:$J$19995,Calc!$B$140,Dados!BG$2:BG$19995,"Boa")*3.75+COUNTIFS(Dados!$J$2:$J$19995,Calc!$B$140,Dados!BG$2:BG$19995,"Regular")*2.5+COUNTIFS(Dados!$J$2:$J$19995,Calc!$B$140,Dados!BG$2:BG$19995,"Ruim")*1.25+COUNTIFS(Dados!$J$2:$J$19995,Calc!$B$140,Dados!BG$2:BG$19995,"Péssima")*0)/COUNTIFS(Dados!$J$2:$J$19995,Calc!$B$140,Dados!BG$2:BG$19995,"&lt;&gt;Sem resposta",Dados!BG$2:BG$19995,"&lt;&gt;""")</f>
        <v>4.052197802197802</v>
      </c>
      <c r="G140" s="150">
        <f>(COUNTIFS(Dados!$J$2:$J$19995,Calc!$B$140,Dados!BH$2:BH$19995,"Ótima")*5+COUNTIFS(Dados!$J$2:$J$19995,Calc!$B$140,Dados!BH$2:BH$19995,"Boa")*3.75+COUNTIFS(Dados!$J$2:$J$19995,Calc!$B$140,Dados!BH$2:BH$19995,"Regular")*2.5+COUNTIFS(Dados!$J$2:$J$19995,Calc!$B$140,Dados!BH$2:BH$19995,"Ruim")*1.25+COUNTIFS(Dados!$J$2:$J$19995,Calc!$B$140,Dados!BH$2:BH$19995,"Péssima")*0)/COUNTIFS(Dados!$J$2:$J$19995,Calc!$B$140,Dados!BH$2:BH$19995,"&lt;&gt;Sem resposta",Dados!BH$2:BH$19995,"&lt;&gt;""")</f>
        <v>4.0384615384615383</v>
      </c>
      <c r="H140" s="150">
        <f>(COUNTIFS(Dados!$J$2:$J$19995,Calc!$B$140,Dados!BI$2:BI$19995,"Ótima")*5+COUNTIFS(Dados!$J$2:$J$19995,Calc!$B$140,Dados!BI$2:BI$19995,"Boa")*3.75+COUNTIFS(Dados!$J$2:$J$19995,Calc!$B$140,Dados!BI$2:BI$19995,"Regular")*2.5+COUNTIFS(Dados!$J$2:$J$19995,Calc!$B$140,Dados!BI$2:BI$19995,"Ruim")*1.25+COUNTIFS(Dados!$J$2:$J$19995,Calc!$B$140,Dados!BI$2:BI$19995,"Péssima")*0)/COUNTIFS(Dados!$J$2:$J$19995,Calc!$B$140,Dados!BI$2:BI$19995,"&lt;&gt;Sem resposta",Dados!BI$2:BI$19995,"&lt;&gt;""")</f>
        <v>3.4890109890109891</v>
      </c>
      <c r="I140" s="150">
        <f>(COUNTIFS(Dados!$J$2:$J$19995,Calc!$B$140,Dados!BJ$2:BJ$19995,"Ótima")*5+COUNTIFS(Dados!$J$2:$J$19995,Calc!$B$140,Dados!BJ$2:BJ$19995,"Boa")*3.75+COUNTIFS(Dados!$J$2:$J$19995,Calc!$B$140,Dados!BJ$2:BJ$19995,"Regular")*2.5+COUNTIFS(Dados!$J$2:$J$19995,Calc!$B$140,Dados!BJ$2:BJ$19995,"Ruim")*1.25+COUNTIFS(Dados!$J$2:$J$19995,Calc!$B$140,Dados!BJ$2:BJ$19995,"Péssima")*0)/COUNTIFS(Dados!$J$2:$J$19995,Calc!$B$140,Dados!BJ$2:BJ$19995,"&lt;&gt;Sem resposta",Dados!BJ$2:BJ$19995,"&lt;&gt;""")</f>
        <v>4.3818681318681323</v>
      </c>
      <c r="J140" s="150">
        <f>(COUNTIFS(Dados!$J$2:$J$19995,Calc!$B$140,Dados!BK$2:BK$19995,"Superou as expectativas")*5+COUNTIFS(Dados!$J$2:$J$19995,Calc!$B$140,Dados!BK$2:BK$19995,"Atendeu as expectativas")*2.5+COUNTIFS(Dados!$J$2:$J$19995,Calc!$B$140,Dados!BK$2:BK$19995,"Não atendeu as expectativas")*0)/COUNTIFS(Dados!$J$2:$J$19995,Calc!$B$140,Dados!BK$2:BK$19995,"&lt;&gt;Sem resposta",Dados!BK$2:BK$19995,"&lt;&gt;""")</f>
        <v>3.2222222222222223</v>
      </c>
      <c r="K140" s="150">
        <f>(COUNTIFS(Dados!$J$2:$J$19995,Calc!$B$140,Dados!BL$2:BL$19995,"Superou as expectativas")*5+COUNTIFS(Dados!$J$2:$J$19995,Calc!$B$140,Dados!BL$2:BL$19995,"Atendeu as expectativas")*2.5+COUNTIFS(Dados!$J$2:$J$19995,Calc!$B$140,Dados!BL$2:BL$19995,"Não atendeu as expectativas")*0)/COUNTIFS(Dados!$J$2:$J$19995,Calc!$B$140,Dados!BL$2:BL$19995,"&lt;&gt;Sem resposta",Dados!BL$2:BL$19995,"&lt;&gt;""")</f>
        <v>4.0659340659340657</v>
      </c>
      <c r="L140" s="195">
        <f t="shared" si="33"/>
        <v>4.0360195360195359</v>
      </c>
    </row>
    <row r="141" spans="2:12">
      <c r="B141" s="143" t="s">
        <v>161</v>
      </c>
      <c r="C141" s="182" t="s">
        <v>99</v>
      </c>
      <c r="D141" s="142">
        <f>(COUNTIFS(Dados!$O$2:$O$19995,Calc!$C141,Dados!$J$2:$J$19995,Calc!$B$140,Dados!BE$2:BE$19995,"Ótima")*5+COUNTIFS(Dados!$O$2:$O$19995,Calc!$C141,Dados!$J$2:$J$19995,Calc!$B$140,Dados!BE$2:BE$19995,"Boa")*3.75+COUNTIFS(Dados!$O$2:$O$19995,Calc!$C141,Dados!$J$2:$J$19995,Calc!$B$140,Dados!BE$2:BE$19995,"Regular")*2.5+COUNTIFS(Dados!$O$2:$O$19995,Calc!$C141,Dados!$J$2:$J$19995,Calc!$B$140,Dados!BE$2:BE$19995,"Ruim")*1.25+COUNTIFS(Dados!$O$2:$O$19995,Calc!$C141,Dados!$J$2:$J$19995,Calc!$B$140,Dados!BE$2:BE$19995,"Péssima")*0)/COUNTIFS(Dados!$O$2:$O$19995,Calc!$C141,Dados!$J$2:$J$19995,Calc!$B$140,Dados!BE$2:BE$19995,"&lt;&gt;Sem resposta",Dados!BE$2:BE$19995,"&lt;&gt;""")</f>
        <v>4.875</v>
      </c>
      <c r="E141" s="142">
        <f>(COUNTIFS(Dados!$O$2:$O$19995,Calc!$C141,Dados!$J$2:$J$19995,Calc!$B$140,Dados!BF$2:BF$19995,"Ótima")*5+COUNTIFS(Dados!$O$2:$O$19995,Calc!$C141,Dados!$J$2:$J$19995,Calc!$B$140,Dados!BF$2:BF$19995,"Boa")*3.75+COUNTIFS(Dados!$O$2:$O$19995,Calc!$C141,Dados!$J$2:$J$19995,Calc!$B$140,Dados!BF$2:BF$19995,"Regular")*2.5+COUNTIFS(Dados!$O$2:$O$19995,Calc!$C141,Dados!$J$2:$J$19995,Calc!$B$140,Dados!BF$2:BF$19995,"Ruim")*1.25+COUNTIFS(Dados!$O$2:$O$19995,Calc!$C141,Dados!$J$2:$J$19995,Calc!$B$140,Dados!BF$2:BF$19995,"Péssima")*0)/COUNTIFS(Dados!$O$2:$O$19995,Calc!$C141,Dados!$J$2:$J$19995,Calc!$B$140,Dados!BF$2:BF$19995,"&lt;&gt;Sem resposta",Dados!BF$2:BF$19995,"&lt;&gt;""")</f>
        <v>4.5625</v>
      </c>
      <c r="F141" s="142">
        <f>(COUNTIFS(Dados!$O$2:$O$19995,Calc!$C141,Dados!$J$2:$J$19995,Calc!$B$140,Dados!BG$2:BG$19995,"Ótima")*5+COUNTIFS(Dados!$O$2:$O$19995,Calc!$C141,Dados!$J$2:$J$19995,Calc!$B$140,Dados!BG$2:BG$19995,"Boa")*3.75+COUNTIFS(Dados!$O$2:$O$19995,Calc!$C141,Dados!$J$2:$J$19995,Calc!$B$140,Dados!BG$2:BG$19995,"Regular")*2.5+COUNTIFS(Dados!$O$2:$O$19995,Calc!$C141,Dados!$J$2:$J$19995,Calc!$B$140,Dados!BG$2:BG$19995,"Ruim")*1.25+COUNTIFS(Dados!$O$2:$O$19995,Calc!$C141,Dados!$J$2:$J$19995,Calc!$B$140,Dados!BG$2:BG$19995,"Péssima")*0)/COUNTIFS(Dados!$O$2:$O$19995,Calc!$C141,Dados!$J$2:$J$19995,Calc!$B$140,Dados!BG$2:BG$19995,"&lt;&gt;Sem resposta",Dados!BG$2:BG$19995,"&lt;&gt;""")</f>
        <v>3.75</v>
      </c>
      <c r="G141" s="142">
        <f>(COUNTIFS(Dados!$O$2:$O$19995,Calc!$C141,Dados!$J$2:$J$19995,Calc!$B$140,Dados!BH$2:BH$19995,"Ótima")*5+COUNTIFS(Dados!$O$2:$O$19995,Calc!$C141,Dados!$J$2:$J$19995,Calc!$B$140,Dados!BH$2:BH$19995,"Boa")*3.75+COUNTIFS(Dados!$O$2:$O$19995,Calc!$C141,Dados!$J$2:$J$19995,Calc!$B$140,Dados!BH$2:BH$19995,"Regular")*2.5+COUNTIFS(Dados!$O$2:$O$19995,Calc!$C141,Dados!$J$2:$J$19995,Calc!$B$140,Dados!BH$2:BH$19995,"Ruim")*1.25+COUNTIFS(Dados!$O$2:$O$19995,Calc!$C141,Dados!$J$2:$J$19995,Calc!$B$140,Dados!BH$2:BH$19995,"Péssima")*0)/COUNTIFS(Dados!$O$2:$O$19995,Calc!$C141,Dados!$J$2:$J$19995,Calc!$B$140,Dados!BH$2:BH$19995,"&lt;&gt;Sem resposta",Dados!BH$2:BH$19995,"&lt;&gt;""")</f>
        <v>3.6875</v>
      </c>
      <c r="H141" s="142">
        <f>(COUNTIFS(Dados!$O$2:$O$19995,Calc!$C141,Dados!$J$2:$J$19995,Calc!$B$140,Dados!BI$2:BI$19995,"Ótima")*5+COUNTIFS(Dados!$O$2:$O$19995,Calc!$C141,Dados!$J$2:$J$19995,Calc!$B$140,Dados!BI$2:BI$19995,"Boa")*3.75+COUNTIFS(Dados!$O$2:$O$19995,Calc!$C141,Dados!$J$2:$J$19995,Calc!$B$140,Dados!BI$2:BI$19995,"Regular")*2.5+COUNTIFS(Dados!$O$2:$O$19995,Calc!$C141,Dados!$J$2:$J$19995,Calc!$B$140,Dados!BI$2:BI$19995,"Ruim")*1.25+COUNTIFS(Dados!$O$2:$O$19995,Calc!$C141,Dados!$J$2:$J$19995,Calc!$B$140,Dados!BI$2:BI$19995,"Péssima")*0)/COUNTIFS(Dados!$O$2:$O$19995,Calc!$C141,Dados!$J$2:$J$19995,Calc!$B$140,Dados!BI$2:BI$19995,"&lt;&gt;Sem resposta",Dados!BI$2:BI$19995,"&lt;&gt;""")</f>
        <v>2.9375</v>
      </c>
      <c r="I141" s="142">
        <f>(COUNTIFS(Dados!$O$2:$O$19995,Calc!$C141,Dados!$J$2:$J$19995,Calc!$B$140,Dados!BJ$2:BJ$19995,"Ótima")*5+COUNTIFS(Dados!$O$2:$O$19995,Calc!$C141,Dados!$J$2:$J$19995,Calc!$B$140,Dados!BJ$2:BJ$19995,"Boa")*3.75+COUNTIFS(Dados!$O$2:$O$19995,Calc!$C141,Dados!$J$2:$J$19995,Calc!$B$140,Dados!BJ$2:BJ$19995,"Regular")*2.5+COUNTIFS(Dados!$O$2:$O$19995,Calc!$C141,Dados!$J$2:$J$19995,Calc!$B$140,Dados!BJ$2:BJ$19995,"Ruim")*1.25+COUNTIFS(Dados!$O$2:$O$19995,Calc!$C141,Dados!$J$2:$J$19995,Calc!$B$140,Dados!BJ$2:BJ$19995,"Péssima")*0)/COUNTIFS(Dados!$O$2:$O$19995,Calc!$C141,Dados!$J$2:$J$19995,Calc!$B$140,Dados!BJ$2:BJ$19995,"&lt;&gt;Sem resposta",Dados!BJ$2:BJ$19995,"&lt;&gt;""")</f>
        <v>4.4375</v>
      </c>
      <c r="J141" s="142">
        <f>(COUNTIFS(Dados!$O$2:$O$19995,Calc!$C141,Dados!$J$2:$J$19995,Calc!$B$140,Dados!BK$2:BK$19995,"Superou as expectativas")*5+COUNTIFS(Dados!$O$2:$O$19995,Calc!$C141,Dados!$J$2:$J$19995,Calc!$B$140,Dados!BK$2:BK$19995,"Atendeu as expectativas")*2.5+COUNTIFS(Dados!$O$2:$O$19995,Calc!$C141,Dados!$J$2:$J$19995,Calc!$B$140,Dados!BK$2:BK$19995,"Não atendeu as expectativas")*0)/COUNTIFS(Dados!$O$2:$O$19995,Calc!$C141,Dados!$J$2:$J$19995,Calc!$B$140,Dados!BK$2:BK$19995,"&lt;&gt;Sem resposta",Dados!BK$2:BK$19995,"&lt;&gt;""")</f>
        <v>2.625</v>
      </c>
      <c r="K141" s="142">
        <f>(COUNTIFS(Dados!$O$2:$O$19995,Calc!$C141,Dados!$J$2:$J$19995,Calc!$B$140,Dados!BL$2:BL$19995,"Superou as expectativas")*5+COUNTIFS(Dados!$O$2:$O$19995,Calc!$C141,Dados!$J$2:$J$19995,Calc!$B$140,Dados!BL$2:BL$19995,"Atendeu as expectativas")*2.5+COUNTIFS(Dados!$O$2:$O$19995,Calc!$C141,Dados!$J$2:$J$19995,Calc!$B$140,Dados!BL$2:BL$19995,"Não atendeu as expectativas")*0)/COUNTIFS(Dados!$O$2:$O$19995,Calc!$C141,Dados!$J$2:$J$19995,Calc!$B$140,Dados!BL$2:BL$19995,"&lt;&gt;Sem resposta",Dados!BL$2:BL$19995,"&lt;&gt;""")</f>
        <v>4.75</v>
      </c>
      <c r="L141" s="195">
        <f t="shared" si="33"/>
        <v>3.953125</v>
      </c>
    </row>
    <row r="142" spans="2:12">
      <c r="B142" s="143" t="s">
        <v>161</v>
      </c>
      <c r="C142" s="182" t="s">
        <v>3596</v>
      </c>
      <c r="D142" s="142">
        <f>(COUNTIFS(Dados!$O$2:$O$19995,Calc!$C142,Dados!$J$2:$J$19995,Calc!$B$140,Dados!BE$2:BE$19995,"Ótima")*5+COUNTIFS(Dados!$O$2:$O$19995,Calc!$C142,Dados!$J$2:$J$19995,Calc!$B$140,Dados!BE$2:BE$19995,"Boa")*3.75+COUNTIFS(Dados!$O$2:$O$19995,Calc!$C142,Dados!$J$2:$J$19995,Calc!$B$140,Dados!BE$2:BE$19995,"Regular")*2.5+COUNTIFS(Dados!$O$2:$O$19995,Calc!$C142,Dados!$J$2:$J$19995,Calc!$B$140,Dados!BE$2:BE$19995,"Ruim")*1.25+COUNTIFS(Dados!$O$2:$O$19995,Calc!$C142,Dados!$J$2:$J$19995,Calc!$B$140,Dados!BE$2:BE$19995,"Péssima")*0)/COUNTIFS(Dados!$O$2:$O$19995,Calc!$C142,Dados!$J$2:$J$19995,Calc!$B$140,Dados!BE$2:BE$19995,"&lt;&gt;Sem resposta",Dados!BE$2:BE$19995,"&lt;&gt;""")</f>
        <v>5</v>
      </c>
      <c r="E142" s="142">
        <f>(COUNTIFS(Dados!$O$2:$O$19995,Calc!$C142,Dados!$J$2:$J$19995,Calc!$B$140,Dados!BF$2:BF$19995,"Ótima")*5+COUNTIFS(Dados!$O$2:$O$19995,Calc!$C142,Dados!$J$2:$J$19995,Calc!$B$140,Dados!BF$2:BF$19995,"Boa")*3.75+COUNTIFS(Dados!$O$2:$O$19995,Calc!$C142,Dados!$J$2:$J$19995,Calc!$B$140,Dados!BF$2:BF$19995,"Regular")*2.5+COUNTIFS(Dados!$O$2:$O$19995,Calc!$C142,Dados!$J$2:$J$19995,Calc!$B$140,Dados!BF$2:BF$19995,"Ruim")*1.25+COUNTIFS(Dados!$O$2:$O$19995,Calc!$C142,Dados!$J$2:$J$19995,Calc!$B$140,Dados!BF$2:BF$19995,"Péssima")*0)/COUNTIFS(Dados!$O$2:$O$19995,Calc!$C142,Dados!$J$2:$J$19995,Calc!$B$140,Dados!BF$2:BF$19995,"&lt;&gt;Sem resposta",Dados!BF$2:BF$19995,"&lt;&gt;""")</f>
        <v>5</v>
      </c>
      <c r="F142" s="142">
        <f>(COUNTIFS(Dados!$O$2:$O$19995,Calc!$C142,Dados!$J$2:$J$19995,Calc!$B$140,Dados!BG$2:BG$19995,"Ótima")*5+COUNTIFS(Dados!$O$2:$O$19995,Calc!$C142,Dados!$J$2:$J$19995,Calc!$B$140,Dados!BG$2:BG$19995,"Boa")*3.75+COUNTIFS(Dados!$O$2:$O$19995,Calc!$C142,Dados!$J$2:$J$19995,Calc!$B$140,Dados!BG$2:BG$19995,"Regular")*2.5+COUNTIFS(Dados!$O$2:$O$19995,Calc!$C142,Dados!$J$2:$J$19995,Calc!$B$140,Dados!BG$2:BG$19995,"Ruim")*1.25+COUNTIFS(Dados!$O$2:$O$19995,Calc!$C142,Dados!$J$2:$J$19995,Calc!$B$140,Dados!BG$2:BG$19995,"Péssima")*0)/COUNTIFS(Dados!$O$2:$O$19995,Calc!$C142,Dados!$J$2:$J$19995,Calc!$B$140,Dados!BG$2:BG$19995,"&lt;&gt;Sem resposta",Dados!BG$2:BG$19995,"&lt;&gt;""")</f>
        <v>2.5</v>
      </c>
      <c r="G142" s="142">
        <f>(COUNTIFS(Dados!$O$2:$O$19995,Calc!$C142,Dados!$J$2:$J$19995,Calc!$B$140,Dados!BH$2:BH$19995,"Ótima")*5+COUNTIFS(Dados!$O$2:$O$19995,Calc!$C142,Dados!$J$2:$J$19995,Calc!$B$140,Dados!BH$2:BH$19995,"Boa")*3.75+COUNTIFS(Dados!$O$2:$O$19995,Calc!$C142,Dados!$J$2:$J$19995,Calc!$B$140,Dados!BH$2:BH$19995,"Regular")*2.5+COUNTIFS(Dados!$O$2:$O$19995,Calc!$C142,Dados!$J$2:$J$19995,Calc!$B$140,Dados!BH$2:BH$19995,"Ruim")*1.25+COUNTIFS(Dados!$O$2:$O$19995,Calc!$C142,Dados!$J$2:$J$19995,Calc!$B$140,Dados!BH$2:BH$19995,"Péssima")*0)/COUNTIFS(Dados!$O$2:$O$19995,Calc!$C142,Dados!$J$2:$J$19995,Calc!$B$140,Dados!BH$2:BH$19995,"&lt;&gt;Sem resposta",Dados!BH$2:BH$19995,"&lt;&gt;""")</f>
        <v>3.75</v>
      </c>
      <c r="H142" s="142">
        <f>(COUNTIFS(Dados!$O$2:$O$19995,Calc!$C142,Dados!$J$2:$J$19995,Calc!$B$140,Dados!BI$2:BI$19995,"Ótima")*5+COUNTIFS(Dados!$O$2:$O$19995,Calc!$C142,Dados!$J$2:$J$19995,Calc!$B$140,Dados!BI$2:BI$19995,"Boa")*3.75+COUNTIFS(Dados!$O$2:$O$19995,Calc!$C142,Dados!$J$2:$J$19995,Calc!$B$140,Dados!BI$2:BI$19995,"Regular")*2.5+COUNTIFS(Dados!$O$2:$O$19995,Calc!$C142,Dados!$J$2:$J$19995,Calc!$B$140,Dados!BI$2:BI$19995,"Ruim")*1.25+COUNTIFS(Dados!$O$2:$O$19995,Calc!$C142,Dados!$J$2:$J$19995,Calc!$B$140,Dados!BI$2:BI$19995,"Péssima")*0)/COUNTIFS(Dados!$O$2:$O$19995,Calc!$C142,Dados!$J$2:$J$19995,Calc!$B$140,Dados!BI$2:BI$19995,"&lt;&gt;Sem resposta",Dados!BI$2:BI$19995,"&lt;&gt;""")</f>
        <v>3.75</v>
      </c>
      <c r="I142" s="142">
        <f>(COUNTIFS(Dados!$O$2:$O$19995,Calc!$C142,Dados!$J$2:$J$19995,Calc!$B$140,Dados!BJ$2:BJ$19995,"Ótima")*5+COUNTIFS(Dados!$O$2:$O$19995,Calc!$C142,Dados!$J$2:$J$19995,Calc!$B$140,Dados!BJ$2:BJ$19995,"Boa")*3.75+COUNTIFS(Dados!$O$2:$O$19995,Calc!$C142,Dados!$J$2:$J$19995,Calc!$B$140,Dados!BJ$2:BJ$19995,"Regular")*2.5+COUNTIFS(Dados!$O$2:$O$19995,Calc!$C142,Dados!$J$2:$J$19995,Calc!$B$140,Dados!BJ$2:BJ$19995,"Ruim")*1.25+COUNTIFS(Dados!$O$2:$O$19995,Calc!$C142,Dados!$J$2:$J$19995,Calc!$B$140,Dados!BJ$2:BJ$19995,"Péssima")*0)/COUNTIFS(Dados!$O$2:$O$19995,Calc!$C142,Dados!$J$2:$J$19995,Calc!$B$140,Dados!BJ$2:BJ$19995,"&lt;&gt;Sem resposta",Dados!BJ$2:BJ$19995,"&lt;&gt;""")</f>
        <v>2.5</v>
      </c>
      <c r="J142" s="142">
        <f>(COUNTIFS(Dados!$O$2:$O$19995,Calc!$C142,Dados!$J$2:$J$19995,Calc!$B$140,Dados!BK$2:BK$19995,"Superou as expectativas")*5+COUNTIFS(Dados!$O$2:$O$19995,Calc!$C142,Dados!$J$2:$J$19995,Calc!$B$140,Dados!BK$2:BK$19995,"Atendeu as expectativas")*2.5+COUNTIFS(Dados!$O$2:$O$19995,Calc!$C142,Dados!$J$2:$J$19995,Calc!$B$140,Dados!BK$2:BK$19995,"Não atendeu as expectativas")*0)/COUNTIFS(Dados!$O$2:$O$19995,Calc!$C142,Dados!$J$2:$J$19995,Calc!$B$140,Dados!BK$2:BK$19995,"&lt;&gt;Sem resposta",Dados!BK$2:BK$19995,"&lt;&gt;""")</f>
        <v>0</v>
      </c>
      <c r="K142" s="142">
        <f>(COUNTIFS(Dados!$O$2:$O$19995,Calc!$C142,Dados!$J$2:$J$19995,Calc!$B$140,Dados!BL$2:BL$19995,"Superou as expectativas")*5+COUNTIFS(Dados!$O$2:$O$19995,Calc!$C142,Dados!$J$2:$J$19995,Calc!$B$140,Dados!BL$2:BL$19995,"Atendeu as expectativas")*2.5+COUNTIFS(Dados!$O$2:$O$19995,Calc!$C142,Dados!$J$2:$J$19995,Calc!$B$140,Dados!BL$2:BL$19995,"Não atendeu as expectativas")*0)/COUNTIFS(Dados!$O$2:$O$19995,Calc!$C142,Dados!$J$2:$J$19995,Calc!$B$140,Dados!BL$2:BL$19995,"&lt;&gt;Sem resposta",Dados!BL$2:BL$19995,"&lt;&gt;""")</f>
        <v>5</v>
      </c>
      <c r="L142" s="195">
        <f t="shared" si="33"/>
        <v>3.4375</v>
      </c>
    </row>
    <row r="143" spans="2:12" ht="38.25">
      <c r="B143" s="143" t="s">
        <v>161</v>
      </c>
      <c r="C143" s="182" t="s">
        <v>911</v>
      </c>
      <c r="D143" s="142">
        <f>(COUNTIFS(Dados!$O$2:$O$19995,Calc!$C143,Dados!$J$2:$J$19995,Calc!$B$140,Dados!BE$2:BE$19995,"Ótima")*5+COUNTIFS(Dados!$O$2:$O$19995,Calc!$C143,Dados!$J$2:$J$19995,Calc!$B$140,Dados!BE$2:BE$19995,"Boa")*3.75+COUNTIFS(Dados!$O$2:$O$19995,Calc!$C143,Dados!$J$2:$J$19995,Calc!$B$140,Dados!BE$2:BE$19995,"Regular")*2.5+COUNTIFS(Dados!$O$2:$O$19995,Calc!$C143,Dados!$J$2:$J$19995,Calc!$B$140,Dados!BE$2:BE$19995,"Ruim")*1.25+COUNTIFS(Dados!$O$2:$O$19995,Calc!$C143,Dados!$J$2:$J$19995,Calc!$B$140,Dados!BE$2:BE$19995,"Péssima")*0)/COUNTIFS(Dados!$O$2:$O$19995,Calc!$C143,Dados!$J$2:$J$19995,Calc!$B$140,Dados!BE$2:BE$19995,"&lt;&gt;Sem resposta",Dados!BE$2:BE$19995,"&lt;&gt;""")</f>
        <v>4.6875</v>
      </c>
      <c r="E143" s="142">
        <f>(COUNTIFS(Dados!$O$2:$O$19995,Calc!$C143,Dados!$J$2:$J$19995,Calc!$B$140,Dados!BF$2:BF$19995,"Ótima")*5+COUNTIFS(Dados!$O$2:$O$19995,Calc!$C143,Dados!$J$2:$J$19995,Calc!$B$140,Dados!BF$2:BF$19995,"Boa")*3.75+COUNTIFS(Dados!$O$2:$O$19995,Calc!$C143,Dados!$J$2:$J$19995,Calc!$B$140,Dados!BF$2:BF$19995,"Regular")*2.5+COUNTIFS(Dados!$O$2:$O$19995,Calc!$C143,Dados!$J$2:$J$19995,Calc!$B$140,Dados!BF$2:BF$19995,"Ruim")*1.25+COUNTIFS(Dados!$O$2:$O$19995,Calc!$C143,Dados!$J$2:$J$19995,Calc!$B$140,Dados!BF$2:BF$19995,"Péssima")*0)/COUNTIFS(Dados!$O$2:$O$19995,Calc!$C143,Dados!$J$2:$J$19995,Calc!$B$140,Dados!BF$2:BF$19995,"&lt;&gt;Sem resposta",Dados!BF$2:BF$19995,"&lt;&gt;""")</f>
        <v>4.375</v>
      </c>
      <c r="F143" s="142">
        <f>(COUNTIFS(Dados!$O$2:$O$19995,Calc!$C143,Dados!$J$2:$J$19995,Calc!$B$140,Dados!BG$2:BG$19995,"Ótima")*5+COUNTIFS(Dados!$O$2:$O$19995,Calc!$C143,Dados!$J$2:$J$19995,Calc!$B$140,Dados!BG$2:BG$19995,"Boa")*3.75+COUNTIFS(Dados!$O$2:$O$19995,Calc!$C143,Dados!$J$2:$J$19995,Calc!$B$140,Dados!BG$2:BG$19995,"Regular")*2.5+COUNTIFS(Dados!$O$2:$O$19995,Calc!$C143,Dados!$J$2:$J$19995,Calc!$B$140,Dados!BG$2:BG$19995,"Ruim")*1.25+COUNTIFS(Dados!$O$2:$O$19995,Calc!$C143,Dados!$J$2:$J$19995,Calc!$B$140,Dados!BG$2:BG$19995,"Péssima")*0)/COUNTIFS(Dados!$O$2:$O$19995,Calc!$C143,Dados!$J$2:$J$19995,Calc!$B$140,Dados!BG$2:BG$19995,"&lt;&gt;Sem resposta",Dados!BG$2:BG$19995,"&lt;&gt;""")</f>
        <v>4.375</v>
      </c>
      <c r="G143" s="142">
        <f>(COUNTIFS(Dados!$O$2:$O$19995,Calc!$C143,Dados!$J$2:$J$19995,Calc!$B$140,Dados!BH$2:BH$19995,"Ótima")*5+COUNTIFS(Dados!$O$2:$O$19995,Calc!$C143,Dados!$J$2:$J$19995,Calc!$B$140,Dados!BH$2:BH$19995,"Boa")*3.75+COUNTIFS(Dados!$O$2:$O$19995,Calc!$C143,Dados!$J$2:$J$19995,Calc!$B$140,Dados!BH$2:BH$19995,"Regular")*2.5+COUNTIFS(Dados!$O$2:$O$19995,Calc!$C143,Dados!$J$2:$J$19995,Calc!$B$140,Dados!BH$2:BH$19995,"Ruim")*1.25+COUNTIFS(Dados!$O$2:$O$19995,Calc!$C143,Dados!$J$2:$J$19995,Calc!$B$140,Dados!BH$2:BH$19995,"Péssima")*0)/COUNTIFS(Dados!$O$2:$O$19995,Calc!$C143,Dados!$J$2:$J$19995,Calc!$B$140,Dados!BH$2:BH$19995,"&lt;&gt;Sem resposta",Dados!BH$2:BH$19995,"&lt;&gt;""")</f>
        <v>4.375</v>
      </c>
      <c r="H143" s="142">
        <f>(COUNTIFS(Dados!$O$2:$O$19995,Calc!$C143,Dados!$J$2:$J$19995,Calc!$B$140,Dados!BI$2:BI$19995,"Ótima")*5+COUNTIFS(Dados!$O$2:$O$19995,Calc!$C143,Dados!$J$2:$J$19995,Calc!$B$140,Dados!BI$2:BI$19995,"Boa")*3.75+COUNTIFS(Dados!$O$2:$O$19995,Calc!$C143,Dados!$J$2:$J$19995,Calc!$B$140,Dados!BI$2:BI$19995,"Regular")*2.5+COUNTIFS(Dados!$O$2:$O$19995,Calc!$C143,Dados!$J$2:$J$19995,Calc!$B$140,Dados!BI$2:BI$19995,"Ruim")*1.25+COUNTIFS(Dados!$O$2:$O$19995,Calc!$C143,Dados!$J$2:$J$19995,Calc!$B$140,Dados!BI$2:BI$19995,"Péssima")*0)/COUNTIFS(Dados!$O$2:$O$19995,Calc!$C143,Dados!$J$2:$J$19995,Calc!$B$140,Dados!BI$2:BI$19995,"&lt;&gt;Sem resposta",Dados!BI$2:BI$19995,"&lt;&gt;""")</f>
        <v>3.4375</v>
      </c>
      <c r="I143" s="142">
        <f>(COUNTIFS(Dados!$O$2:$O$19995,Calc!$C143,Dados!$J$2:$J$19995,Calc!$B$140,Dados!BJ$2:BJ$19995,"Ótima")*5+COUNTIFS(Dados!$O$2:$O$19995,Calc!$C143,Dados!$J$2:$J$19995,Calc!$B$140,Dados!BJ$2:BJ$19995,"Boa")*3.75+COUNTIFS(Dados!$O$2:$O$19995,Calc!$C143,Dados!$J$2:$J$19995,Calc!$B$140,Dados!BJ$2:BJ$19995,"Regular")*2.5+COUNTIFS(Dados!$O$2:$O$19995,Calc!$C143,Dados!$J$2:$J$19995,Calc!$B$140,Dados!BJ$2:BJ$19995,"Ruim")*1.25+COUNTIFS(Dados!$O$2:$O$19995,Calc!$C143,Dados!$J$2:$J$19995,Calc!$B$140,Dados!BJ$2:BJ$19995,"Péssima")*0)/COUNTIFS(Dados!$O$2:$O$19995,Calc!$C143,Dados!$J$2:$J$19995,Calc!$B$140,Dados!BJ$2:BJ$19995,"&lt;&gt;Sem resposta",Dados!BJ$2:BJ$19995,"&lt;&gt;""")</f>
        <v>4.375</v>
      </c>
      <c r="J143" s="142">
        <f>(COUNTIFS(Dados!$O$2:$O$19995,Calc!$C143,Dados!$J$2:$J$19995,Calc!$B$140,Dados!BK$2:BK$19995,"Superou as expectativas")*5+COUNTIFS(Dados!$O$2:$O$19995,Calc!$C143,Dados!$J$2:$J$19995,Calc!$B$140,Dados!BK$2:BK$19995,"Atendeu as expectativas")*2.5+COUNTIFS(Dados!$O$2:$O$19995,Calc!$C143,Dados!$J$2:$J$19995,Calc!$B$140,Dados!BK$2:BK$19995,"Não atendeu as expectativas")*0)/COUNTIFS(Dados!$O$2:$O$19995,Calc!$C143,Dados!$J$2:$J$19995,Calc!$B$140,Dados!BK$2:BK$19995,"&lt;&gt;Sem resposta",Dados!BK$2:BK$19995,"&lt;&gt;""")</f>
        <v>3.5416666666666665</v>
      </c>
      <c r="K143" s="142">
        <f>(COUNTIFS(Dados!$O$2:$O$19995,Calc!$C143,Dados!$J$2:$J$19995,Calc!$B$140,Dados!BL$2:BL$19995,"Superou as expectativas")*5+COUNTIFS(Dados!$O$2:$O$19995,Calc!$C143,Dados!$J$2:$J$19995,Calc!$B$140,Dados!BL$2:BL$19995,"Atendeu as expectativas")*2.5+COUNTIFS(Dados!$O$2:$O$19995,Calc!$C143,Dados!$J$2:$J$19995,Calc!$B$140,Dados!BL$2:BL$19995,"Não atendeu as expectativas")*0)/COUNTIFS(Dados!$O$2:$O$19995,Calc!$C143,Dados!$J$2:$J$19995,Calc!$B$140,Dados!BL$2:BL$19995,"&lt;&gt;Sem resposta",Dados!BL$2:BL$19995,"&lt;&gt;""")</f>
        <v>4.375</v>
      </c>
      <c r="L143" s="195">
        <f t="shared" si="33"/>
        <v>4.1927083333333339</v>
      </c>
    </row>
    <row r="144" spans="2:12">
      <c r="B144" s="143" t="s">
        <v>161</v>
      </c>
      <c r="C144" s="182" t="s">
        <v>96</v>
      </c>
      <c r="D144" s="142">
        <f>(COUNTIFS(Dados!$O$2:$O$19995,Calc!$C144,Dados!$J$2:$J$19995,Calc!$B$140,Dados!BE$2:BE$19995,"Ótima")*5+COUNTIFS(Dados!$O$2:$O$19995,Calc!$C144,Dados!$J$2:$J$19995,Calc!$B$140,Dados!BE$2:BE$19995,"Boa")*3.75+COUNTIFS(Dados!$O$2:$O$19995,Calc!$C144,Dados!$J$2:$J$19995,Calc!$B$140,Dados!BE$2:BE$19995,"Regular")*2.5+COUNTIFS(Dados!$O$2:$O$19995,Calc!$C144,Dados!$J$2:$J$19995,Calc!$B$140,Dados!BE$2:BE$19995,"Ruim")*1.25+COUNTIFS(Dados!$O$2:$O$19995,Calc!$C144,Dados!$J$2:$J$19995,Calc!$B$140,Dados!BE$2:BE$19995,"Péssima")*0)/COUNTIFS(Dados!$O$2:$O$19995,Calc!$C144,Dados!$J$2:$J$19995,Calc!$B$140,Dados!BE$2:BE$19995,"&lt;&gt;Sem resposta",Dados!BE$2:BE$19995,"&lt;&gt;""")</f>
        <v>4.7159090909090908</v>
      </c>
      <c r="E144" s="142">
        <f>(COUNTIFS(Dados!$O$2:$O$19995,Calc!$C144,Dados!$J$2:$J$19995,Calc!$B$140,Dados!BF$2:BF$19995,"Ótima")*5+COUNTIFS(Dados!$O$2:$O$19995,Calc!$C144,Dados!$J$2:$J$19995,Calc!$B$140,Dados!BF$2:BF$19995,"Boa")*3.75+COUNTIFS(Dados!$O$2:$O$19995,Calc!$C144,Dados!$J$2:$J$19995,Calc!$B$140,Dados!BF$2:BF$19995,"Regular")*2.5+COUNTIFS(Dados!$O$2:$O$19995,Calc!$C144,Dados!$J$2:$J$19995,Calc!$B$140,Dados!BF$2:BF$19995,"Ruim")*1.25+COUNTIFS(Dados!$O$2:$O$19995,Calc!$C144,Dados!$J$2:$J$19995,Calc!$B$140,Dados!BF$2:BF$19995,"Péssima")*0)/COUNTIFS(Dados!$O$2:$O$19995,Calc!$C144,Dados!$J$2:$J$19995,Calc!$B$140,Dados!BF$2:BF$19995,"&lt;&gt;Sem resposta",Dados!BF$2:BF$19995,"&lt;&gt;""")</f>
        <v>4.2613636363636367</v>
      </c>
      <c r="F144" s="142">
        <f>(COUNTIFS(Dados!$O$2:$O$19995,Calc!$C144,Dados!$J$2:$J$19995,Calc!$B$140,Dados!BG$2:BG$19995,"Ótima")*5+COUNTIFS(Dados!$O$2:$O$19995,Calc!$C144,Dados!$J$2:$J$19995,Calc!$B$140,Dados!BG$2:BG$19995,"Boa")*3.75+COUNTIFS(Dados!$O$2:$O$19995,Calc!$C144,Dados!$J$2:$J$19995,Calc!$B$140,Dados!BG$2:BG$19995,"Regular")*2.5+COUNTIFS(Dados!$O$2:$O$19995,Calc!$C144,Dados!$J$2:$J$19995,Calc!$B$140,Dados!BG$2:BG$19995,"Ruim")*1.25+COUNTIFS(Dados!$O$2:$O$19995,Calc!$C144,Dados!$J$2:$J$19995,Calc!$B$140,Dados!BG$2:BG$19995,"Péssima")*0)/COUNTIFS(Dados!$O$2:$O$19995,Calc!$C144,Dados!$J$2:$J$19995,Calc!$B$140,Dados!BG$2:BG$19995,"&lt;&gt;Sem resposta",Dados!BG$2:BG$19995,"&lt;&gt;""")</f>
        <v>4.2045454545454541</v>
      </c>
      <c r="G144" s="142">
        <f>(COUNTIFS(Dados!$O$2:$O$19995,Calc!$C144,Dados!$J$2:$J$19995,Calc!$B$140,Dados!BH$2:BH$19995,"Ótima")*5+COUNTIFS(Dados!$O$2:$O$19995,Calc!$C144,Dados!$J$2:$J$19995,Calc!$B$140,Dados!BH$2:BH$19995,"Boa")*3.75+COUNTIFS(Dados!$O$2:$O$19995,Calc!$C144,Dados!$J$2:$J$19995,Calc!$B$140,Dados!BH$2:BH$19995,"Regular")*2.5+COUNTIFS(Dados!$O$2:$O$19995,Calc!$C144,Dados!$J$2:$J$19995,Calc!$B$140,Dados!BH$2:BH$19995,"Ruim")*1.25+COUNTIFS(Dados!$O$2:$O$19995,Calc!$C144,Dados!$J$2:$J$19995,Calc!$B$140,Dados!BH$2:BH$19995,"Péssima")*0)/COUNTIFS(Dados!$O$2:$O$19995,Calc!$C144,Dados!$J$2:$J$19995,Calc!$B$140,Dados!BH$2:BH$19995,"&lt;&gt;Sem resposta",Dados!BH$2:BH$19995,"&lt;&gt;""")</f>
        <v>4.375</v>
      </c>
      <c r="H144" s="142">
        <f>(COUNTIFS(Dados!$O$2:$O$19995,Calc!$C144,Dados!$J$2:$J$19995,Calc!$B$140,Dados!BI$2:BI$19995,"Ótima")*5+COUNTIFS(Dados!$O$2:$O$19995,Calc!$C144,Dados!$J$2:$J$19995,Calc!$B$140,Dados!BI$2:BI$19995,"Boa")*3.75+COUNTIFS(Dados!$O$2:$O$19995,Calc!$C144,Dados!$J$2:$J$19995,Calc!$B$140,Dados!BI$2:BI$19995,"Regular")*2.5+COUNTIFS(Dados!$O$2:$O$19995,Calc!$C144,Dados!$J$2:$J$19995,Calc!$B$140,Dados!BI$2:BI$19995,"Ruim")*1.25+COUNTIFS(Dados!$O$2:$O$19995,Calc!$C144,Dados!$J$2:$J$19995,Calc!$B$140,Dados!BI$2:BI$19995,"Péssima")*0)/COUNTIFS(Dados!$O$2:$O$19995,Calc!$C144,Dados!$J$2:$J$19995,Calc!$B$140,Dados!BI$2:BI$19995,"&lt;&gt;Sem resposta",Dados!BI$2:BI$19995,"&lt;&gt;""")</f>
        <v>3.75</v>
      </c>
      <c r="I144" s="142">
        <f>(COUNTIFS(Dados!$O$2:$O$19995,Calc!$C144,Dados!$J$2:$J$19995,Calc!$B$140,Dados!BJ$2:BJ$19995,"Ótima")*5+COUNTIFS(Dados!$O$2:$O$19995,Calc!$C144,Dados!$J$2:$J$19995,Calc!$B$140,Dados!BJ$2:BJ$19995,"Boa")*3.75+COUNTIFS(Dados!$O$2:$O$19995,Calc!$C144,Dados!$J$2:$J$19995,Calc!$B$140,Dados!BJ$2:BJ$19995,"Regular")*2.5+COUNTIFS(Dados!$O$2:$O$19995,Calc!$C144,Dados!$J$2:$J$19995,Calc!$B$140,Dados!BJ$2:BJ$19995,"Ruim")*1.25+COUNTIFS(Dados!$O$2:$O$19995,Calc!$C144,Dados!$J$2:$J$19995,Calc!$B$140,Dados!BJ$2:BJ$19995,"Péssima")*0)/COUNTIFS(Dados!$O$2:$O$19995,Calc!$C144,Dados!$J$2:$J$19995,Calc!$B$140,Dados!BJ$2:BJ$19995,"&lt;&gt;Sem resposta",Dados!BJ$2:BJ$19995,"&lt;&gt;""")</f>
        <v>4.3181818181818183</v>
      </c>
      <c r="J144" s="142">
        <f>(COUNTIFS(Dados!$O$2:$O$19995,Calc!$C144,Dados!$J$2:$J$19995,Calc!$B$140,Dados!BK$2:BK$19995,"Superou as expectativas")*5+COUNTIFS(Dados!$O$2:$O$19995,Calc!$C144,Dados!$J$2:$J$19995,Calc!$B$140,Dados!BK$2:BK$19995,"Atendeu as expectativas")*2.5+COUNTIFS(Dados!$O$2:$O$19995,Calc!$C144,Dados!$J$2:$J$19995,Calc!$B$140,Dados!BK$2:BK$19995,"Não atendeu as expectativas")*0)/COUNTIFS(Dados!$O$2:$O$19995,Calc!$C144,Dados!$J$2:$J$19995,Calc!$B$140,Dados!BK$2:BK$19995,"&lt;&gt;Sem resposta",Dados!BK$2:BK$19995,"&lt;&gt;""")</f>
        <v>3.5714285714285716</v>
      </c>
      <c r="K144" s="142">
        <f>(COUNTIFS(Dados!$O$2:$O$19995,Calc!$C144,Dados!$J$2:$J$19995,Calc!$B$140,Dados!BL$2:BL$19995,"Superou as expectativas")*5+COUNTIFS(Dados!$O$2:$O$19995,Calc!$C144,Dados!$J$2:$J$19995,Calc!$B$140,Dados!BL$2:BL$19995,"Atendeu as expectativas")*2.5+COUNTIFS(Dados!$O$2:$O$19995,Calc!$C144,Dados!$J$2:$J$19995,Calc!$B$140,Dados!BL$2:BL$19995,"Não atendeu as expectativas")*0)/COUNTIFS(Dados!$O$2:$O$19995,Calc!$C144,Dados!$J$2:$J$19995,Calc!$B$140,Dados!BL$2:BL$19995,"&lt;&gt;Sem resposta",Dados!BL$2:BL$19995,"&lt;&gt;""")</f>
        <v>3.75</v>
      </c>
      <c r="L144" s="195">
        <f t="shared" si="33"/>
        <v>4.1183035714285712</v>
      </c>
    </row>
    <row r="145" spans="2:12">
      <c r="B145" s="143" t="s">
        <v>161</v>
      </c>
      <c r="C145" s="182" t="s">
        <v>98</v>
      </c>
      <c r="D145" s="142">
        <f>(COUNTIFS(Dados!$O$2:$O$19995,Calc!$C145,Dados!$J$2:$J$19995,Calc!$B$140,Dados!BE$2:BE$19995,"Ótima")*5+COUNTIFS(Dados!$O$2:$O$19995,Calc!$C145,Dados!$J$2:$J$19995,Calc!$B$140,Dados!BE$2:BE$19995,"Boa")*3.75+COUNTIFS(Dados!$O$2:$O$19995,Calc!$C145,Dados!$J$2:$J$19995,Calc!$B$140,Dados!BE$2:BE$19995,"Regular")*2.5+COUNTIFS(Dados!$O$2:$O$19995,Calc!$C145,Dados!$J$2:$J$19995,Calc!$B$140,Dados!BE$2:BE$19995,"Ruim")*1.25+COUNTIFS(Dados!$O$2:$O$19995,Calc!$C145,Dados!$J$2:$J$19995,Calc!$B$140,Dados!BE$2:BE$19995,"Péssima")*0)/COUNTIFS(Dados!$O$2:$O$19995,Calc!$C145,Dados!$J$2:$J$19995,Calc!$B$140,Dados!BE$2:BE$19995,"&lt;&gt;Sem resposta",Dados!BE$2:BE$19995,"&lt;&gt;""")</f>
        <v>4.45</v>
      </c>
      <c r="E145" s="142">
        <f>(COUNTIFS(Dados!$O$2:$O$19995,Calc!$C145,Dados!$J$2:$J$19995,Calc!$B$140,Dados!BF$2:BF$19995,"Ótima")*5+COUNTIFS(Dados!$O$2:$O$19995,Calc!$C145,Dados!$J$2:$J$19995,Calc!$B$140,Dados!BF$2:BF$19995,"Boa")*3.75+COUNTIFS(Dados!$O$2:$O$19995,Calc!$C145,Dados!$J$2:$J$19995,Calc!$B$140,Dados!BF$2:BF$19995,"Regular")*2.5+COUNTIFS(Dados!$O$2:$O$19995,Calc!$C145,Dados!$J$2:$J$19995,Calc!$B$140,Dados!BF$2:BF$19995,"Ruim")*1.25+COUNTIFS(Dados!$O$2:$O$19995,Calc!$C145,Dados!$J$2:$J$19995,Calc!$B$140,Dados!BF$2:BF$19995,"Péssima")*0)/COUNTIFS(Dados!$O$2:$O$19995,Calc!$C145,Dados!$J$2:$J$19995,Calc!$B$140,Dados!BF$2:BF$19995,"&lt;&gt;Sem resposta",Dados!BF$2:BF$19995,"&lt;&gt;""")</f>
        <v>4.1500000000000004</v>
      </c>
      <c r="F145" s="142">
        <f>(COUNTIFS(Dados!$O$2:$O$19995,Calc!$C145,Dados!$J$2:$J$19995,Calc!$B$140,Dados!BG$2:BG$19995,"Ótima")*5+COUNTIFS(Dados!$O$2:$O$19995,Calc!$C145,Dados!$J$2:$J$19995,Calc!$B$140,Dados!BG$2:BG$19995,"Boa")*3.75+COUNTIFS(Dados!$O$2:$O$19995,Calc!$C145,Dados!$J$2:$J$19995,Calc!$B$140,Dados!BG$2:BG$19995,"Regular")*2.5+COUNTIFS(Dados!$O$2:$O$19995,Calc!$C145,Dados!$J$2:$J$19995,Calc!$B$140,Dados!BG$2:BG$19995,"Ruim")*1.25+COUNTIFS(Dados!$O$2:$O$19995,Calc!$C145,Dados!$J$2:$J$19995,Calc!$B$140,Dados!BG$2:BG$19995,"Péssima")*0)/COUNTIFS(Dados!$O$2:$O$19995,Calc!$C145,Dados!$J$2:$J$19995,Calc!$B$140,Dados!BG$2:BG$19995,"&lt;&gt;Sem resposta",Dados!BG$2:BG$19995,"&lt;&gt;""")</f>
        <v>4.05</v>
      </c>
      <c r="G145" s="142">
        <f>(COUNTIFS(Dados!$O$2:$O$19995,Calc!$C145,Dados!$J$2:$J$19995,Calc!$B$140,Dados!BH$2:BH$19995,"Ótima")*5+COUNTIFS(Dados!$O$2:$O$19995,Calc!$C145,Dados!$J$2:$J$19995,Calc!$B$140,Dados!BH$2:BH$19995,"Boa")*3.75+COUNTIFS(Dados!$O$2:$O$19995,Calc!$C145,Dados!$J$2:$J$19995,Calc!$B$140,Dados!BH$2:BH$19995,"Regular")*2.5+COUNTIFS(Dados!$O$2:$O$19995,Calc!$C145,Dados!$J$2:$J$19995,Calc!$B$140,Dados!BH$2:BH$19995,"Ruim")*1.25+COUNTIFS(Dados!$O$2:$O$19995,Calc!$C145,Dados!$J$2:$J$19995,Calc!$B$140,Dados!BH$2:BH$19995,"Péssima")*0)/COUNTIFS(Dados!$O$2:$O$19995,Calc!$C145,Dados!$J$2:$J$19995,Calc!$B$140,Dados!BH$2:BH$19995,"&lt;&gt;Sem resposta",Dados!BH$2:BH$19995,"&lt;&gt;""")</f>
        <v>3.85</v>
      </c>
      <c r="H145" s="142">
        <f>(COUNTIFS(Dados!$O$2:$O$19995,Calc!$C145,Dados!$J$2:$J$19995,Calc!$B$140,Dados!BI$2:BI$19995,"Ótima")*5+COUNTIFS(Dados!$O$2:$O$19995,Calc!$C145,Dados!$J$2:$J$19995,Calc!$B$140,Dados!BI$2:BI$19995,"Boa")*3.75+COUNTIFS(Dados!$O$2:$O$19995,Calc!$C145,Dados!$J$2:$J$19995,Calc!$B$140,Dados!BI$2:BI$19995,"Regular")*2.5+COUNTIFS(Dados!$O$2:$O$19995,Calc!$C145,Dados!$J$2:$J$19995,Calc!$B$140,Dados!BI$2:BI$19995,"Ruim")*1.25+COUNTIFS(Dados!$O$2:$O$19995,Calc!$C145,Dados!$J$2:$J$19995,Calc!$B$140,Dados!BI$2:BI$19995,"Péssima")*0)/COUNTIFS(Dados!$O$2:$O$19995,Calc!$C145,Dados!$J$2:$J$19995,Calc!$B$140,Dados!BI$2:BI$19995,"&lt;&gt;Sem resposta",Dados!BI$2:BI$19995,"&lt;&gt;""")</f>
        <v>3.6</v>
      </c>
      <c r="I145" s="142">
        <f>(COUNTIFS(Dados!$O$2:$O$19995,Calc!$C145,Dados!$J$2:$J$19995,Calc!$B$140,Dados!BJ$2:BJ$19995,"Ótima")*5+COUNTIFS(Dados!$O$2:$O$19995,Calc!$C145,Dados!$J$2:$J$19995,Calc!$B$140,Dados!BJ$2:BJ$19995,"Boa")*3.75+COUNTIFS(Dados!$O$2:$O$19995,Calc!$C145,Dados!$J$2:$J$19995,Calc!$B$140,Dados!BJ$2:BJ$19995,"Regular")*2.5+COUNTIFS(Dados!$O$2:$O$19995,Calc!$C145,Dados!$J$2:$J$19995,Calc!$B$140,Dados!BJ$2:BJ$19995,"Ruim")*1.25+COUNTIFS(Dados!$O$2:$O$19995,Calc!$C145,Dados!$J$2:$J$19995,Calc!$B$140,Dados!BJ$2:BJ$19995,"Péssima")*0)/COUNTIFS(Dados!$O$2:$O$19995,Calc!$C145,Dados!$J$2:$J$19995,Calc!$B$140,Dados!BJ$2:BJ$19995,"&lt;&gt;Sem resposta",Dados!BJ$2:BJ$19995,"&lt;&gt;""")</f>
        <v>4.5</v>
      </c>
      <c r="J145" s="142">
        <f>(COUNTIFS(Dados!$O$2:$O$19995,Calc!$C145,Dados!$J$2:$J$19995,Calc!$B$140,Dados!BK$2:BK$19995,"Superou as expectativas")*5+COUNTIFS(Dados!$O$2:$O$19995,Calc!$C145,Dados!$J$2:$J$19995,Calc!$B$140,Dados!BK$2:BK$19995,"Atendeu as expectativas")*2.5+COUNTIFS(Dados!$O$2:$O$19995,Calc!$C145,Dados!$J$2:$J$19995,Calc!$B$140,Dados!BK$2:BK$19995,"Não atendeu as expectativas")*0)/COUNTIFS(Dados!$O$2:$O$19995,Calc!$C145,Dados!$J$2:$J$19995,Calc!$B$140,Dados!BK$2:BK$19995,"&lt;&gt;Sem resposta",Dados!BK$2:BK$19995,"&lt;&gt;""")</f>
        <v>3.3</v>
      </c>
      <c r="K145" s="142">
        <f>(COUNTIFS(Dados!$O$2:$O$19995,Calc!$C145,Dados!$J$2:$J$19995,Calc!$B$140,Dados!BL$2:BL$19995,"Superou as expectativas")*5+COUNTIFS(Dados!$O$2:$O$19995,Calc!$C145,Dados!$J$2:$J$19995,Calc!$B$140,Dados!BL$2:BL$19995,"Atendeu as expectativas")*2.5+COUNTIFS(Dados!$O$2:$O$19995,Calc!$C145,Dados!$J$2:$J$19995,Calc!$B$140,Dados!BL$2:BL$19995,"Não atendeu as expectativas")*0)/COUNTIFS(Dados!$O$2:$O$19995,Calc!$C145,Dados!$J$2:$J$19995,Calc!$B$140,Dados!BL$2:BL$19995,"&lt;&gt;Sem resposta",Dados!BL$2:BL$19995,"&lt;&gt;""")</f>
        <v>3.4</v>
      </c>
      <c r="L145" s="195">
        <f t="shared" si="33"/>
        <v>3.9125000000000005</v>
      </c>
    </row>
    <row r="146" spans="2:12" ht="25.5">
      <c r="B146" s="143" t="s">
        <v>161</v>
      </c>
      <c r="C146" s="182" t="s">
        <v>717</v>
      </c>
      <c r="D146" s="142">
        <f>(COUNTIFS(Dados!$O$2:$O$19995,Calc!$C146,Dados!$J$2:$J$19995,Calc!$B$140,Dados!BE$2:BE$19995,"Ótima")*5+COUNTIFS(Dados!$O$2:$O$19995,Calc!$C146,Dados!$J$2:$J$19995,Calc!$B$140,Dados!BE$2:BE$19995,"Boa")*3.75+COUNTIFS(Dados!$O$2:$O$19995,Calc!$C146,Dados!$J$2:$J$19995,Calc!$B$140,Dados!BE$2:BE$19995,"Regular")*2.5+COUNTIFS(Dados!$O$2:$O$19995,Calc!$C146,Dados!$J$2:$J$19995,Calc!$B$140,Dados!BE$2:BE$19995,"Ruim")*1.25+COUNTIFS(Dados!$O$2:$O$19995,Calc!$C146,Dados!$J$2:$J$19995,Calc!$B$140,Dados!BE$2:BE$19995,"Péssima")*0)/COUNTIFS(Dados!$O$2:$O$19995,Calc!$C146,Dados!$J$2:$J$19995,Calc!$B$140,Dados!BE$2:BE$19995,"&lt;&gt;Sem resposta",Dados!BE$2:BE$19995,"&lt;&gt;""")</f>
        <v>5</v>
      </c>
      <c r="E146" s="142">
        <f>(COUNTIFS(Dados!$O$2:$O$19995,Calc!$C146,Dados!$J$2:$J$19995,Calc!$B$140,Dados!BF$2:BF$19995,"Ótima")*5+COUNTIFS(Dados!$O$2:$O$19995,Calc!$C146,Dados!$J$2:$J$19995,Calc!$B$140,Dados!BF$2:BF$19995,"Boa")*3.75+COUNTIFS(Dados!$O$2:$O$19995,Calc!$C146,Dados!$J$2:$J$19995,Calc!$B$140,Dados!BF$2:BF$19995,"Regular")*2.5+COUNTIFS(Dados!$O$2:$O$19995,Calc!$C146,Dados!$J$2:$J$19995,Calc!$B$140,Dados!BF$2:BF$19995,"Ruim")*1.25+COUNTIFS(Dados!$O$2:$O$19995,Calc!$C146,Dados!$J$2:$J$19995,Calc!$B$140,Dados!BF$2:BF$19995,"Péssima")*0)/COUNTIFS(Dados!$O$2:$O$19995,Calc!$C146,Dados!$J$2:$J$19995,Calc!$B$140,Dados!BF$2:BF$19995,"&lt;&gt;Sem resposta",Dados!BF$2:BF$19995,"&lt;&gt;""")</f>
        <v>4.75</v>
      </c>
      <c r="F146" s="142">
        <f>(COUNTIFS(Dados!$O$2:$O$19995,Calc!$C146,Dados!$J$2:$J$19995,Calc!$B$140,Dados!BG$2:BG$19995,"Ótima")*5+COUNTIFS(Dados!$O$2:$O$19995,Calc!$C146,Dados!$J$2:$J$19995,Calc!$B$140,Dados!BG$2:BG$19995,"Boa")*3.75+COUNTIFS(Dados!$O$2:$O$19995,Calc!$C146,Dados!$J$2:$J$19995,Calc!$B$140,Dados!BG$2:BG$19995,"Regular")*2.5+COUNTIFS(Dados!$O$2:$O$19995,Calc!$C146,Dados!$J$2:$J$19995,Calc!$B$140,Dados!BG$2:BG$19995,"Ruim")*1.25+COUNTIFS(Dados!$O$2:$O$19995,Calc!$C146,Dados!$J$2:$J$19995,Calc!$B$140,Dados!BG$2:BG$19995,"Péssima")*0)/COUNTIFS(Dados!$O$2:$O$19995,Calc!$C146,Dados!$J$2:$J$19995,Calc!$B$140,Dados!BG$2:BG$19995,"&lt;&gt;Sem resposta",Dados!BG$2:BG$19995,"&lt;&gt;""")</f>
        <v>4.5</v>
      </c>
      <c r="G146" s="142">
        <f>(COUNTIFS(Dados!$O$2:$O$19995,Calc!$C146,Dados!$J$2:$J$19995,Calc!$B$140,Dados!BH$2:BH$19995,"Ótima")*5+COUNTIFS(Dados!$O$2:$O$19995,Calc!$C146,Dados!$J$2:$J$19995,Calc!$B$140,Dados!BH$2:BH$19995,"Boa")*3.75+COUNTIFS(Dados!$O$2:$O$19995,Calc!$C146,Dados!$J$2:$J$19995,Calc!$B$140,Dados!BH$2:BH$19995,"Regular")*2.5+COUNTIFS(Dados!$O$2:$O$19995,Calc!$C146,Dados!$J$2:$J$19995,Calc!$B$140,Dados!BH$2:BH$19995,"Ruim")*1.25+COUNTIFS(Dados!$O$2:$O$19995,Calc!$C146,Dados!$J$2:$J$19995,Calc!$B$140,Dados!BH$2:BH$19995,"Péssima")*0)/COUNTIFS(Dados!$O$2:$O$19995,Calc!$C146,Dados!$J$2:$J$19995,Calc!$B$140,Dados!BH$2:BH$19995,"&lt;&gt;Sem resposta",Dados!BH$2:BH$19995,"&lt;&gt;""")</f>
        <v>4.5</v>
      </c>
      <c r="H146" s="142">
        <f>(COUNTIFS(Dados!$O$2:$O$19995,Calc!$C146,Dados!$J$2:$J$19995,Calc!$B$140,Dados!BI$2:BI$19995,"Ótima")*5+COUNTIFS(Dados!$O$2:$O$19995,Calc!$C146,Dados!$J$2:$J$19995,Calc!$B$140,Dados!BI$2:BI$19995,"Boa")*3.75+COUNTIFS(Dados!$O$2:$O$19995,Calc!$C146,Dados!$J$2:$J$19995,Calc!$B$140,Dados!BI$2:BI$19995,"Regular")*2.5+COUNTIFS(Dados!$O$2:$O$19995,Calc!$C146,Dados!$J$2:$J$19995,Calc!$B$140,Dados!BI$2:BI$19995,"Ruim")*1.25+COUNTIFS(Dados!$O$2:$O$19995,Calc!$C146,Dados!$J$2:$J$19995,Calc!$B$140,Dados!BI$2:BI$19995,"Péssima")*0)/COUNTIFS(Dados!$O$2:$O$19995,Calc!$C146,Dados!$J$2:$J$19995,Calc!$B$140,Dados!BI$2:BI$19995,"&lt;&gt;Sem resposta",Dados!BI$2:BI$19995,"&lt;&gt;""")</f>
        <v>4.5</v>
      </c>
      <c r="I146" s="142">
        <f>(COUNTIFS(Dados!$O$2:$O$19995,Calc!$C146,Dados!$J$2:$J$19995,Calc!$B$140,Dados!BJ$2:BJ$19995,"Ótima")*5+COUNTIFS(Dados!$O$2:$O$19995,Calc!$C146,Dados!$J$2:$J$19995,Calc!$B$140,Dados!BJ$2:BJ$19995,"Boa")*3.75+COUNTIFS(Dados!$O$2:$O$19995,Calc!$C146,Dados!$J$2:$J$19995,Calc!$B$140,Dados!BJ$2:BJ$19995,"Regular")*2.5+COUNTIFS(Dados!$O$2:$O$19995,Calc!$C146,Dados!$J$2:$J$19995,Calc!$B$140,Dados!BJ$2:BJ$19995,"Ruim")*1.25+COUNTIFS(Dados!$O$2:$O$19995,Calc!$C146,Dados!$J$2:$J$19995,Calc!$B$140,Dados!BJ$2:BJ$19995,"Péssima")*0)/COUNTIFS(Dados!$O$2:$O$19995,Calc!$C146,Dados!$J$2:$J$19995,Calc!$B$140,Dados!BJ$2:BJ$19995,"&lt;&gt;Sem resposta",Dados!BJ$2:BJ$19995,"&lt;&gt;""")</f>
        <v>4.5</v>
      </c>
      <c r="J146" s="142">
        <f>(COUNTIFS(Dados!$O$2:$O$19995,Calc!$C146,Dados!$J$2:$J$19995,Calc!$B$140,Dados!BK$2:BK$19995,"Superou as expectativas")*5+COUNTIFS(Dados!$O$2:$O$19995,Calc!$C146,Dados!$J$2:$J$19995,Calc!$B$140,Dados!BK$2:BK$19995,"Atendeu as expectativas")*2.5+COUNTIFS(Dados!$O$2:$O$19995,Calc!$C146,Dados!$J$2:$J$19995,Calc!$B$140,Dados!BK$2:BK$19995,"Não atendeu as expectativas")*0)/COUNTIFS(Dados!$O$2:$O$19995,Calc!$C146,Dados!$J$2:$J$19995,Calc!$B$140,Dados!BK$2:BK$19995,"&lt;&gt;Sem resposta",Dados!BK$2:BK$19995,"&lt;&gt;""")</f>
        <v>4.5</v>
      </c>
      <c r="K146" s="142">
        <f>(COUNTIFS(Dados!$O$2:$O$19995,Calc!$C146,Dados!$J$2:$J$19995,Calc!$B$140,Dados!BL$2:BL$19995,"Superou as expectativas")*5+COUNTIFS(Dados!$O$2:$O$19995,Calc!$C146,Dados!$J$2:$J$19995,Calc!$B$140,Dados!BL$2:BL$19995,"Atendeu as expectativas")*2.5+COUNTIFS(Dados!$O$2:$O$19995,Calc!$C146,Dados!$J$2:$J$19995,Calc!$B$140,Dados!BL$2:BL$19995,"Não atendeu as expectativas")*0)/COUNTIFS(Dados!$O$2:$O$19995,Calc!$C146,Dados!$J$2:$J$19995,Calc!$B$140,Dados!BL$2:BL$19995,"&lt;&gt;Sem resposta",Dados!BL$2:BL$19995,"&lt;&gt;""")</f>
        <v>5</v>
      </c>
      <c r="L146" s="195">
        <f t="shared" si="33"/>
        <v>4.65625</v>
      </c>
    </row>
    <row r="147" spans="2:12" ht="25.5">
      <c r="B147" s="143" t="s">
        <v>161</v>
      </c>
      <c r="C147" s="182" t="s">
        <v>178</v>
      </c>
      <c r="D147" s="142">
        <f>(COUNTIFS(Dados!$O$2:$O$19995,Calc!$C147,Dados!$J$2:$J$19995,Calc!$B$140,Dados!BE$2:BE$19995,"Ótima")*5+COUNTIFS(Dados!$O$2:$O$19995,Calc!$C147,Dados!$J$2:$J$19995,Calc!$B$140,Dados!BE$2:BE$19995,"Boa")*3.75+COUNTIFS(Dados!$O$2:$O$19995,Calc!$C147,Dados!$J$2:$J$19995,Calc!$B$140,Dados!BE$2:BE$19995,"Regular")*2.5+COUNTIFS(Dados!$O$2:$O$19995,Calc!$C147,Dados!$J$2:$J$19995,Calc!$B$140,Dados!BE$2:BE$19995,"Ruim")*1.25+COUNTIFS(Dados!$O$2:$O$19995,Calc!$C147,Dados!$J$2:$J$19995,Calc!$B$140,Dados!BE$2:BE$19995,"Péssima")*0)/COUNTIFS(Dados!$O$2:$O$19995,Calc!$C147,Dados!$J$2:$J$19995,Calc!$B$140,Dados!BE$2:BE$19995,"&lt;&gt;Sem resposta",Dados!BE$2:BE$19995,"&lt;&gt;""")</f>
        <v>5</v>
      </c>
      <c r="E147" s="142">
        <f>(COUNTIFS(Dados!$O$2:$O$19995,Calc!$C147,Dados!$J$2:$J$19995,Calc!$B$140,Dados!BF$2:BF$19995,"Ótima")*5+COUNTIFS(Dados!$O$2:$O$19995,Calc!$C147,Dados!$J$2:$J$19995,Calc!$B$140,Dados!BF$2:BF$19995,"Boa")*3.75+COUNTIFS(Dados!$O$2:$O$19995,Calc!$C147,Dados!$J$2:$J$19995,Calc!$B$140,Dados!BF$2:BF$19995,"Regular")*2.5+COUNTIFS(Dados!$O$2:$O$19995,Calc!$C147,Dados!$J$2:$J$19995,Calc!$B$140,Dados!BF$2:BF$19995,"Ruim")*1.25+COUNTIFS(Dados!$O$2:$O$19995,Calc!$C147,Dados!$J$2:$J$19995,Calc!$B$140,Dados!BF$2:BF$19995,"Péssima")*0)/COUNTIFS(Dados!$O$2:$O$19995,Calc!$C147,Dados!$J$2:$J$19995,Calc!$B$140,Dados!BF$2:BF$19995,"&lt;&gt;Sem resposta",Dados!BF$2:BF$19995,"&lt;&gt;""")</f>
        <v>4.25</v>
      </c>
      <c r="F147" s="142">
        <f>(COUNTIFS(Dados!$O$2:$O$19995,Calc!$C147,Dados!$J$2:$J$19995,Calc!$B$140,Dados!BG$2:BG$19995,"Ótima")*5+COUNTIFS(Dados!$O$2:$O$19995,Calc!$C147,Dados!$J$2:$J$19995,Calc!$B$140,Dados!BG$2:BG$19995,"Boa")*3.75+COUNTIFS(Dados!$O$2:$O$19995,Calc!$C147,Dados!$J$2:$J$19995,Calc!$B$140,Dados!BG$2:BG$19995,"Regular")*2.5+COUNTIFS(Dados!$O$2:$O$19995,Calc!$C147,Dados!$J$2:$J$19995,Calc!$B$140,Dados!BG$2:BG$19995,"Ruim")*1.25+COUNTIFS(Dados!$O$2:$O$19995,Calc!$C147,Dados!$J$2:$J$19995,Calc!$B$140,Dados!BG$2:BG$19995,"Péssima")*0)/COUNTIFS(Dados!$O$2:$O$19995,Calc!$C147,Dados!$J$2:$J$19995,Calc!$B$140,Dados!BG$2:BG$19995,"&lt;&gt;Sem resposta",Dados!BG$2:BG$19995,"&lt;&gt;""")</f>
        <v>4</v>
      </c>
      <c r="G147" s="142">
        <f>(COUNTIFS(Dados!$O$2:$O$19995,Calc!$C147,Dados!$J$2:$J$19995,Calc!$B$140,Dados!BH$2:BH$19995,"Ótima")*5+COUNTIFS(Dados!$O$2:$O$19995,Calc!$C147,Dados!$J$2:$J$19995,Calc!$B$140,Dados!BH$2:BH$19995,"Boa")*3.75+COUNTIFS(Dados!$O$2:$O$19995,Calc!$C147,Dados!$J$2:$J$19995,Calc!$B$140,Dados!BH$2:BH$19995,"Regular")*2.5+COUNTIFS(Dados!$O$2:$O$19995,Calc!$C147,Dados!$J$2:$J$19995,Calc!$B$140,Dados!BH$2:BH$19995,"Ruim")*1.25+COUNTIFS(Dados!$O$2:$O$19995,Calc!$C147,Dados!$J$2:$J$19995,Calc!$B$140,Dados!BH$2:BH$19995,"Péssima")*0)/COUNTIFS(Dados!$O$2:$O$19995,Calc!$C147,Dados!$J$2:$J$19995,Calc!$B$140,Dados!BH$2:BH$19995,"&lt;&gt;Sem resposta",Dados!BH$2:BH$19995,"&lt;&gt;""")</f>
        <v>3.75</v>
      </c>
      <c r="H147" s="142">
        <f>(COUNTIFS(Dados!$O$2:$O$19995,Calc!$C147,Dados!$J$2:$J$19995,Calc!$B$140,Dados!BI$2:BI$19995,"Ótima")*5+COUNTIFS(Dados!$O$2:$O$19995,Calc!$C147,Dados!$J$2:$J$19995,Calc!$B$140,Dados!BI$2:BI$19995,"Boa")*3.75+COUNTIFS(Dados!$O$2:$O$19995,Calc!$C147,Dados!$J$2:$J$19995,Calc!$B$140,Dados!BI$2:BI$19995,"Regular")*2.5+COUNTIFS(Dados!$O$2:$O$19995,Calc!$C147,Dados!$J$2:$J$19995,Calc!$B$140,Dados!BI$2:BI$19995,"Ruim")*1.25+COUNTIFS(Dados!$O$2:$O$19995,Calc!$C147,Dados!$J$2:$J$19995,Calc!$B$140,Dados!BI$2:BI$19995,"Péssima")*0)/COUNTIFS(Dados!$O$2:$O$19995,Calc!$C147,Dados!$J$2:$J$19995,Calc!$B$140,Dados!BI$2:BI$19995,"&lt;&gt;Sem resposta",Dados!BI$2:BI$19995,"&lt;&gt;""")</f>
        <v>3</v>
      </c>
      <c r="I147" s="142">
        <f>(COUNTIFS(Dados!$O$2:$O$19995,Calc!$C147,Dados!$J$2:$J$19995,Calc!$B$140,Dados!BJ$2:BJ$19995,"Ótima")*5+COUNTIFS(Dados!$O$2:$O$19995,Calc!$C147,Dados!$J$2:$J$19995,Calc!$B$140,Dados!BJ$2:BJ$19995,"Boa")*3.75+COUNTIFS(Dados!$O$2:$O$19995,Calc!$C147,Dados!$J$2:$J$19995,Calc!$B$140,Dados!BJ$2:BJ$19995,"Regular")*2.5+COUNTIFS(Dados!$O$2:$O$19995,Calc!$C147,Dados!$J$2:$J$19995,Calc!$B$140,Dados!BJ$2:BJ$19995,"Ruim")*1.25+COUNTIFS(Dados!$O$2:$O$19995,Calc!$C147,Dados!$J$2:$J$19995,Calc!$B$140,Dados!BJ$2:BJ$19995,"Péssima")*0)/COUNTIFS(Dados!$O$2:$O$19995,Calc!$C147,Dados!$J$2:$J$19995,Calc!$B$140,Dados!BJ$2:BJ$19995,"&lt;&gt;Sem resposta",Dados!BJ$2:BJ$19995,"&lt;&gt;""")</f>
        <v>4.25</v>
      </c>
      <c r="J147" s="142">
        <f>(COUNTIFS(Dados!$O$2:$O$19995,Calc!$C147,Dados!$J$2:$J$19995,Calc!$B$140,Dados!BK$2:BK$19995,"Superou as expectativas")*5+COUNTIFS(Dados!$O$2:$O$19995,Calc!$C147,Dados!$J$2:$J$19995,Calc!$B$140,Dados!BK$2:BK$19995,"Atendeu as expectativas")*2.5+COUNTIFS(Dados!$O$2:$O$19995,Calc!$C147,Dados!$J$2:$J$19995,Calc!$B$140,Dados!BK$2:BK$19995,"Não atendeu as expectativas")*0)/COUNTIFS(Dados!$O$2:$O$19995,Calc!$C147,Dados!$J$2:$J$19995,Calc!$B$140,Dados!BK$2:BK$19995,"&lt;&gt;Sem resposta",Dados!BK$2:BK$19995,"&lt;&gt;""")</f>
        <v>2.5</v>
      </c>
      <c r="K147" s="142">
        <f>(COUNTIFS(Dados!$O$2:$O$19995,Calc!$C147,Dados!$J$2:$J$19995,Calc!$B$140,Dados!BL$2:BL$19995,"Superou as expectativas")*5+COUNTIFS(Dados!$O$2:$O$19995,Calc!$C147,Dados!$J$2:$J$19995,Calc!$B$140,Dados!BL$2:BL$19995,"Atendeu as expectativas")*2.5+COUNTIFS(Dados!$O$2:$O$19995,Calc!$C147,Dados!$J$2:$J$19995,Calc!$B$140,Dados!BL$2:BL$19995,"Não atendeu as expectativas")*0)/COUNTIFS(Dados!$O$2:$O$19995,Calc!$C147,Dados!$J$2:$J$19995,Calc!$B$140,Dados!BL$2:BL$19995,"&lt;&gt;Sem resposta",Dados!BL$2:BL$19995,"&lt;&gt;""")</f>
        <v>4.5</v>
      </c>
      <c r="L147" s="195">
        <f t="shared" si="33"/>
        <v>3.90625</v>
      </c>
    </row>
    <row r="148" spans="2:12" s="28" customFormat="1">
      <c r="B148" s="143" t="s">
        <v>161</v>
      </c>
      <c r="C148" s="182" t="s">
        <v>3113</v>
      </c>
      <c r="D148" s="142">
        <f>(COUNTIFS(Dados!$O$2:$O$19995,Calc!$C148,Dados!$J$2:$J$19995,Calc!$B$140,Dados!BE$2:BE$19995,"Ótima")*5+COUNTIFS(Dados!$O$2:$O$19995,Calc!$C148,Dados!$J$2:$J$19995,Calc!$B$140,Dados!BE$2:BE$19995,"Boa")*3.75+COUNTIFS(Dados!$O$2:$O$19995,Calc!$C148,Dados!$J$2:$J$19995,Calc!$B$140,Dados!BE$2:BE$19995,"Regular")*2.5+COUNTIFS(Dados!$O$2:$O$19995,Calc!$C148,Dados!$J$2:$J$19995,Calc!$B$140,Dados!BE$2:BE$19995,"Ruim")*1.25+COUNTIFS(Dados!$O$2:$O$19995,Calc!$C148,Dados!$J$2:$J$19995,Calc!$B$140,Dados!BE$2:BE$19995,"Péssima")*0)/COUNTIFS(Dados!$O$2:$O$19995,Calc!$C148,Dados!$J$2:$J$19995,Calc!$B$140,Dados!BE$2:BE$19995,"&lt;&gt;Sem resposta",Dados!BE$2:BE$19995,"&lt;&gt;""")</f>
        <v>3.75</v>
      </c>
      <c r="E148" s="142">
        <f>(COUNTIFS(Dados!$O$2:$O$19995,Calc!$C148,Dados!$J$2:$J$19995,Calc!$B$140,Dados!BF$2:BF$19995,"Ótima")*5+COUNTIFS(Dados!$O$2:$O$19995,Calc!$C148,Dados!$J$2:$J$19995,Calc!$B$140,Dados!BF$2:BF$19995,"Boa")*3.75+COUNTIFS(Dados!$O$2:$O$19995,Calc!$C148,Dados!$J$2:$J$19995,Calc!$B$140,Dados!BF$2:BF$19995,"Regular")*2.5+COUNTIFS(Dados!$O$2:$O$19995,Calc!$C148,Dados!$J$2:$J$19995,Calc!$B$140,Dados!BF$2:BF$19995,"Ruim")*1.25+COUNTIFS(Dados!$O$2:$O$19995,Calc!$C148,Dados!$J$2:$J$19995,Calc!$B$140,Dados!BF$2:BF$19995,"Péssima")*0)/COUNTIFS(Dados!$O$2:$O$19995,Calc!$C148,Dados!$J$2:$J$19995,Calc!$B$140,Dados!BF$2:BF$19995,"&lt;&gt;Sem resposta",Dados!BF$2:BF$19995,"&lt;&gt;""")</f>
        <v>3.75</v>
      </c>
      <c r="F148" s="142">
        <f>(COUNTIFS(Dados!$O$2:$O$19995,Calc!$C148,Dados!$J$2:$J$19995,Calc!$B$140,Dados!BG$2:BG$19995,"Ótima")*5+COUNTIFS(Dados!$O$2:$O$19995,Calc!$C148,Dados!$J$2:$J$19995,Calc!$B$140,Dados!BG$2:BG$19995,"Boa")*3.75+COUNTIFS(Dados!$O$2:$O$19995,Calc!$C148,Dados!$J$2:$J$19995,Calc!$B$140,Dados!BG$2:BG$19995,"Regular")*2.5+COUNTIFS(Dados!$O$2:$O$19995,Calc!$C148,Dados!$J$2:$J$19995,Calc!$B$140,Dados!BG$2:BG$19995,"Ruim")*1.25+COUNTIFS(Dados!$O$2:$O$19995,Calc!$C148,Dados!$J$2:$J$19995,Calc!$B$140,Dados!BG$2:BG$19995,"Péssima")*0)/COUNTIFS(Dados!$O$2:$O$19995,Calc!$C148,Dados!$J$2:$J$19995,Calc!$B$140,Dados!BG$2:BG$19995,"&lt;&gt;Sem resposta",Dados!BG$2:BG$19995,"&lt;&gt;""")</f>
        <v>2.5</v>
      </c>
      <c r="G148" s="142">
        <f>(COUNTIFS(Dados!$O$2:$O$19995,Calc!$C148,Dados!$J$2:$J$19995,Calc!$B$140,Dados!BH$2:BH$19995,"Ótima")*5+COUNTIFS(Dados!$O$2:$O$19995,Calc!$C148,Dados!$J$2:$J$19995,Calc!$B$140,Dados!BH$2:BH$19995,"Boa")*3.75+COUNTIFS(Dados!$O$2:$O$19995,Calc!$C148,Dados!$J$2:$J$19995,Calc!$B$140,Dados!BH$2:BH$19995,"Regular")*2.5+COUNTIFS(Dados!$O$2:$O$19995,Calc!$C148,Dados!$J$2:$J$19995,Calc!$B$140,Dados!BH$2:BH$19995,"Ruim")*1.25+COUNTIFS(Dados!$O$2:$O$19995,Calc!$C148,Dados!$J$2:$J$19995,Calc!$B$140,Dados!BH$2:BH$19995,"Péssima")*0)/COUNTIFS(Dados!$O$2:$O$19995,Calc!$C148,Dados!$J$2:$J$19995,Calc!$B$140,Dados!BH$2:BH$19995,"&lt;&gt;Sem resposta",Dados!BH$2:BH$19995,"&lt;&gt;""")</f>
        <v>3.75</v>
      </c>
      <c r="H148" s="142">
        <f>(COUNTIFS(Dados!$O$2:$O$19995,Calc!$C148,Dados!$J$2:$J$19995,Calc!$B$140,Dados!BI$2:BI$19995,"Ótima")*5+COUNTIFS(Dados!$O$2:$O$19995,Calc!$C148,Dados!$J$2:$J$19995,Calc!$B$140,Dados!BI$2:BI$19995,"Boa")*3.75+COUNTIFS(Dados!$O$2:$O$19995,Calc!$C148,Dados!$J$2:$J$19995,Calc!$B$140,Dados!BI$2:BI$19995,"Regular")*2.5+COUNTIFS(Dados!$O$2:$O$19995,Calc!$C148,Dados!$J$2:$J$19995,Calc!$B$140,Dados!BI$2:BI$19995,"Ruim")*1.25+COUNTIFS(Dados!$O$2:$O$19995,Calc!$C148,Dados!$J$2:$J$19995,Calc!$B$140,Dados!BI$2:BI$19995,"Péssima")*0)/COUNTIFS(Dados!$O$2:$O$19995,Calc!$C148,Dados!$J$2:$J$19995,Calc!$B$140,Dados!BI$2:BI$19995,"&lt;&gt;Sem resposta",Dados!BI$2:BI$19995,"&lt;&gt;""")</f>
        <v>3.75</v>
      </c>
      <c r="I148" s="142">
        <f>(COUNTIFS(Dados!$O$2:$O$19995,Calc!$C148,Dados!$J$2:$J$19995,Calc!$B$140,Dados!BJ$2:BJ$19995,"Ótima")*5+COUNTIFS(Dados!$O$2:$O$19995,Calc!$C148,Dados!$J$2:$J$19995,Calc!$B$140,Dados!BJ$2:BJ$19995,"Boa")*3.75+COUNTIFS(Dados!$O$2:$O$19995,Calc!$C148,Dados!$J$2:$J$19995,Calc!$B$140,Dados!BJ$2:BJ$19995,"Regular")*2.5+COUNTIFS(Dados!$O$2:$O$19995,Calc!$C148,Dados!$J$2:$J$19995,Calc!$B$140,Dados!BJ$2:BJ$19995,"Ruim")*1.25+COUNTIFS(Dados!$O$2:$O$19995,Calc!$C148,Dados!$J$2:$J$19995,Calc!$B$140,Dados!BJ$2:BJ$19995,"Péssima")*0)/COUNTIFS(Dados!$O$2:$O$19995,Calc!$C148,Dados!$J$2:$J$19995,Calc!$B$140,Dados!BJ$2:BJ$19995,"&lt;&gt;Sem resposta",Dados!BJ$2:BJ$19995,"&lt;&gt;""")</f>
        <v>3.75</v>
      </c>
      <c r="J148" s="142">
        <f>(COUNTIFS(Dados!$O$2:$O$19995,Calc!$C148,Dados!$J$2:$J$19995,Calc!$B$140,Dados!BK$2:BK$19995,"Superou as expectativas")*5+COUNTIFS(Dados!$O$2:$O$19995,Calc!$C148,Dados!$J$2:$J$19995,Calc!$B$140,Dados!BK$2:BK$19995,"Atendeu as expectativas")*2.5+COUNTIFS(Dados!$O$2:$O$19995,Calc!$C148,Dados!$J$2:$J$19995,Calc!$B$140,Dados!BK$2:BK$19995,"Não atendeu as expectativas")*0)/COUNTIFS(Dados!$O$2:$O$19995,Calc!$C148,Dados!$J$2:$J$19995,Calc!$B$140,Dados!BK$2:BK$19995,"&lt;&gt;Sem resposta",Dados!BK$2:BK$19995,"&lt;&gt;""")</f>
        <v>2.5</v>
      </c>
      <c r="K148" s="142">
        <f>(COUNTIFS(Dados!$O$2:$O$19995,Calc!$C148,Dados!$J$2:$J$19995,Calc!$B$140,Dados!BL$2:BL$19995,"Superou as expectativas")*5+COUNTIFS(Dados!$O$2:$O$19995,Calc!$C148,Dados!$J$2:$J$19995,Calc!$B$140,Dados!BL$2:BL$19995,"Atendeu as expectativas")*2.5+COUNTIFS(Dados!$O$2:$O$19995,Calc!$C148,Dados!$J$2:$J$19995,Calc!$B$140,Dados!BL$2:BL$19995,"Não atendeu as expectativas")*0)/COUNTIFS(Dados!$O$2:$O$19995,Calc!$C148,Dados!$J$2:$J$19995,Calc!$B$140,Dados!BL$2:BL$19995,"&lt;&gt;Sem resposta",Dados!BL$2:BL$19995,"&lt;&gt;""")</f>
        <v>2.5</v>
      </c>
      <c r="L148" s="195">
        <f t="shared" si="33"/>
        <v>3.28125</v>
      </c>
    </row>
    <row r="149" spans="2:12" s="28" customFormat="1">
      <c r="B149" s="143" t="s">
        <v>709</v>
      </c>
      <c r="C149" s="178" t="s">
        <v>709</v>
      </c>
      <c r="D149" s="150">
        <f>(COUNTIFS(Dados!$J$2:$J$19995,Calc!$B$149,Dados!BE$2:BE$19995,"Ótima")*5+COUNTIFS(Dados!$J$2:$J$19995,Calc!$B$149,Dados!BE$2:BE$19995,"Boa")*3.75+COUNTIFS(Dados!$J$2:$J$19995,Calc!$B$149,Dados!BE$2:BE$19995,"Regular")*2.5+COUNTIFS(Dados!$J$2:$J$19995,Calc!$B$149,Dados!BE$2:BE$19995,"Ruim")*1.25+COUNTIFS(Dados!$J$2:$J$19995,Calc!$B$149,Dados!BE$2:BE$19995,"Péssima")*0)/COUNTIFS(Dados!$J$2:$J$19995,Calc!$B$149,Dados!BE$2:BE$19995,"&lt;&gt;Sem resposta",Dados!BE$2:BE$19995,"&lt;&gt;""")</f>
        <v>4.5</v>
      </c>
      <c r="E149" s="150">
        <f>(COUNTIFS(Dados!$J$2:$J$19995,Calc!$B$149,Dados!BF$2:BF$19995,"Ótima")*5+COUNTIFS(Dados!$J$2:$J$19995,Calc!$B$149,Dados!BF$2:BF$19995,"Boa")*3.75+COUNTIFS(Dados!$J$2:$J$19995,Calc!$B$149,Dados!BF$2:BF$19995,"Regular")*2.5+COUNTIFS(Dados!$J$2:$J$19995,Calc!$B$149,Dados!BF$2:BF$19995,"Ruim")*1.25+COUNTIFS(Dados!$J$2:$J$19995,Calc!$B$149,Dados!BF$2:BF$19995,"Péssima")*0)/COUNTIFS(Dados!$J$2:$J$19995,Calc!$B$149,Dados!BF$2:BF$19995,"&lt;&gt;Sem resposta",Dados!BF$2:BF$19995,"&lt;&gt;""")</f>
        <v>4.3287037037037033</v>
      </c>
      <c r="F149" s="150">
        <f>(COUNTIFS(Dados!$J$2:$J$19995,Calc!$B$149,Dados!BG$2:BG$19995,"Ótima")*5+COUNTIFS(Dados!$J$2:$J$19995,Calc!$B$149,Dados!BG$2:BG$19995,"Boa")*3.75+COUNTIFS(Dados!$J$2:$J$19995,Calc!$B$149,Dados!BG$2:BG$19995,"Regular")*2.5+COUNTIFS(Dados!$J$2:$J$19995,Calc!$B$149,Dados!BG$2:BG$19995,"Ruim")*1.25+COUNTIFS(Dados!$J$2:$J$19995,Calc!$B$149,Dados!BG$2:BG$19995,"Péssima")*0)/COUNTIFS(Dados!$J$2:$J$19995,Calc!$B$149,Dados!BG$2:BG$19995,"&lt;&gt;Sem resposta",Dados!BG$2:BG$19995,"&lt;&gt;""")</f>
        <v>4.0909090909090908</v>
      </c>
      <c r="G149" s="150">
        <f>(COUNTIFS(Dados!$J$2:$J$19995,Calc!$B$149,Dados!BH$2:BH$19995,"Ótima")*5+COUNTIFS(Dados!$J$2:$J$19995,Calc!$B$149,Dados!BH$2:BH$19995,"Boa")*3.75+COUNTIFS(Dados!$J$2:$J$19995,Calc!$B$149,Dados!BH$2:BH$19995,"Regular")*2.5+COUNTIFS(Dados!$J$2:$J$19995,Calc!$B$149,Dados!BH$2:BH$19995,"Ruim")*1.25+COUNTIFS(Dados!$J$2:$J$19995,Calc!$B$149,Dados!BH$2:BH$19995,"Péssima")*0)/COUNTIFS(Dados!$J$2:$J$19995,Calc!$B$149,Dados!BH$2:BH$19995,"&lt;&gt;Sem resposta",Dados!BH$2:BH$19995,"&lt;&gt;""")</f>
        <v>3.8863636363636362</v>
      </c>
      <c r="H149" s="150">
        <f>(COUNTIFS(Dados!$J$2:$J$19995,Calc!$B$149,Dados!BI$2:BI$19995,"Ótima")*5+COUNTIFS(Dados!$J$2:$J$19995,Calc!$B$149,Dados!BI$2:BI$19995,"Boa")*3.75+COUNTIFS(Dados!$J$2:$J$19995,Calc!$B$149,Dados!BI$2:BI$19995,"Regular")*2.5+COUNTIFS(Dados!$J$2:$J$19995,Calc!$B$149,Dados!BI$2:BI$19995,"Ruim")*1.25+COUNTIFS(Dados!$J$2:$J$19995,Calc!$B$149,Dados!BI$2:BI$19995,"Péssima")*0)/COUNTIFS(Dados!$J$2:$J$19995,Calc!$B$149,Dados!BI$2:BI$19995,"&lt;&gt;Sem resposta",Dados!BI$2:BI$19995,"&lt;&gt;""")</f>
        <v>3.8181818181818183</v>
      </c>
      <c r="I149" s="150">
        <f>(COUNTIFS(Dados!$J$2:$J$19995,Calc!$B$149,Dados!BJ$2:BJ$19995,"Ótima")*5+COUNTIFS(Dados!$J$2:$J$19995,Calc!$B$149,Dados!BJ$2:BJ$19995,"Boa")*3.75+COUNTIFS(Dados!$J$2:$J$19995,Calc!$B$149,Dados!BJ$2:BJ$19995,"Regular")*2.5+COUNTIFS(Dados!$J$2:$J$19995,Calc!$B$149,Dados!BJ$2:BJ$19995,"Ruim")*1.25+COUNTIFS(Dados!$J$2:$J$19995,Calc!$B$149,Dados!BJ$2:BJ$19995,"Péssima")*0)/COUNTIFS(Dados!$J$2:$J$19995,Calc!$B$149,Dados!BJ$2:BJ$19995,"&lt;&gt;Sem resposta",Dados!BJ$2:BJ$19995,"&lt;&gt;""")</f>
        <v>4.2272727272727275</v>
      </c>
      <c r="J149" s="150">
        <f>(COUNTIFS(Dados!$J$2:$J$19995,Calc!$B$149,Dados!BK$2:BK$19995,"Superou as expectativas")*5+COUNTIFS(Dados!$J$2:$J$19995,Calc!$B$149,Dados!BK$2:BK$19995,"Atendeu as expectativas")*2.5+COUNTIFS(Dados!$J$2:$J$19995,Calc!$B$149,Dados!BK$2:BK$19995,"Não atendeu as expectativas")*0)/COUNTIFS(Dados!$J$2:$J$19995,Calc!$B$149,Dados!BK$2:BK$19995,"&lt;&gt;Sem resposta",Dados!BK$2:BK$19995,"&lt;&gt;""")</f>
        <v>3.2211538461538463</v>
      </c>
      <c r="K149" s="150">
        <f>(COUNTIFS(Dados!$J$2:$J$19995,Calc!$B$149,Dados!BL$2:BL$19995,"Superou as expectativas")*5+COUNTIFS(Dados!$J$2:$J$19995,Calc!$B$149,Dados!BL$2:BL$19995,"Atendeu as expectativas")*2.5+COUNTIFS(Dados!$J$2:$J$19995,Calc!$B$149,Dados!BL$2:BL$19995,"Não atendeu as expectativas")*0)/COUNTIFS(Dados!$J$2:$J$19995,Calc!$B$149,Dados!BL$2:BL$19995,"&lt;&gt;Sem resposta",Dados!BL$2:BL$19995,"&lt;&gt;""")</f>
        <v>3.8425925925925926</v>
      </c>
      <c r="L149" s="195">
        <f t="shared" si="33"/>
        <v>3.9893971768971768</v>
      </c>
    </row>
    <row r="150" spans="2:12" s="28" customFormat="1">
      <c r="B150" s="143" t="s">
        <v>709</v>
      </c>
      <c r="C150" s="181" t="s">
        <v>354</v>
      </c>
      <c r="D150" s="152">
        <f>(COUNTIFS(Dados!$K$2:$K$19995,Calc!$C150,Dados!$J$2:$J$19995,Calc!$B$149,Dados!BE$2:BE$19995,"Ótima")*5+COUNTIFS(Dados!$K$2:$K$19995,Calc!$C150,Dados!$J$2:$J$19995,Calc!$B$149,Dados!BE$2:BE$19995,"Boa")*3.75+COUNTIFS(Dados!$K$2:$K$19995,Calc!$C150,Dados!$J$2:$J$19995,Calc!$B$149,Dados!BE$2:BE$19995,"Regular")*2.5+COUNTIFS(Dados!$K$2:$K$19995,Calc!$C150,Dados!$J$2:$J$19995,Calc!$B$149,Dados!BE$2:BE$19995,"Ruim")*1.25+COUNTIFS(Dados!$K$2:$K$19995,Calc!$C150,Dados!$J$2:$J$19995,Calc!$B$149,Dados!BE$2:BE$19995,"Péssima")*0)/COUNTIFS(Dados!$K$2:$K$19995,Calc!$C150,Dados!$J$2:$J$19995,Calc!$B$149,Dados!BE$2:BE$19995,"&lt;&gt;Sem resposta",Dados!BE$2:BE$19995,"&lt;&gt;""")</f>
        <v>4.4078947368421053</v>
      </c>
      <c r="E150" s="152">
        <f>(COUNTIFS(Dados!$K$2:$K$19995,Calc!$C150,Dados!$J$2:$J$19995,Calc!$B$149,Dados!BF$2:BF$19995,"Ótima")*5+COUNTIFS(Dados!$K$2:$K$19995,Calc!$C150,Dados!$J$2:$J$19995,Calc!$B$149,Dados!BF$2:BF$19995,"Boa")*3.75+COUNTIFS(Dados!$K$2:$K$19995,Calc!$C150,Dados!$J$2:$J$19995,Calc!$B$149,Dados!BF$2:BF$19995,"Regular")*2.5+COUNTIFS(Dados!$K$2:$K$19995,Calc!$C150,Dados!$J$2:$J$19995,Calc!$B$149,Dados!BF$2:BF$19995,"Ruim")*1.25+COUNTIFS(Dados!$K$2:$K$19995,Calc!$C150,Dados!$J$2:$J$19995,Calc!$B$149,Dados!BF$2:BF$19995,"Péssima")*0)/COUNTIFS(Dados!$K$2:$K$19995,Calc!$C150,Dados!$J$2:$J$19995,Calc!$B$149,Dados!BF$2:BF$19995,"&lt;&gt;Sem resposta",Dados!BF$2:BF$19995,"&lt;&gt;""")</f>
        <v>4.3918918918918921</v>
      </c>
      <c r="F150" s="152">
        <f>(COUNTIFS(Dados!$K$2:$K$19995,Calc!$C150,Dados!$J$2:$J$19995,Calc!$B$149,Dados!BG$2:BG$19995,"Ótima")*5+COUNTIFS(Dados!$K$2:$K$19995,Calc!$C150,Dados!$J$2:$J$19995,Calc!$B$149,Dados!BG$2:BG$19995,"Boa")*3.75+COUNTIFS(Dados!$K$2:$K$19995,Calc!$C150,Dados!$J$2:$J$19995,Calc!$B$149,Dados!BG$2:BG$19995,"Regular")*2.5+COUNTIFS(Dados!$K$2:$K$19995,Calc!$C150,Dados!$J$2:$J$19995,Calc!$B$149,Dados!BG$2:BG$19995,"Ruim")*1.25+COUNTIFS(Dados!$K$2:$K$19995,Calc!$C150,Dados!$J$2:$J$19995,Calc!$B$149,Dados!BG$2:BG$19995,"Péssima")*0)/COUNTIFS(Dados!$K$2:$K$19995,Calc!$C150,Dados!$J$2:$J$19995,Calc!$B$149,Dados!BG$2:BG$19995,"&lt;&gt;Sem resposta",Dados!BG$2:BG$19995,"&lt;&gt;""")</f>
        <v>4.1118421052631575</v>
      </c>
      <c r="G150" s="152">
        <f>(COUNTIFS(Dados!$K$2:$K$19995,Calc!$C150,Dados!$J$2:$J$19995,Calc!$B$149,Dados!BH$2:BH$19995,"Ótima")*5+COUNTIFS(Dados!$K$2:$K$19995,Calc!$C150,Dados!$J$2:$J$19995,Calc!$B$149,Dados!BH$2:BH$19995,"Boa")*3.75+COUNTIFS(Dados!$K$2:$K$19995,Calc!$C150,Dados!$J$2:$J$19995,Calc!$B$149,Dados!BH$2:BH$19995,"Regular")*2.5+COUNTIFS(Dados!$K$2:$K$19995,Calc!$C150,Dados!$J$2:$J$19995,Calc!$B$149,Dados!BH$2:BH$19995,"Ruim")*1.25+COUNTIFS(Dados!$K$2:$K$19995,Calc!$C150,Dados!$J$2:$J$19995,Calc!$B$149,Dados!BH$2:BH$19995,"Péssima")*0)/COUNTIFS(Dados!$K$2:$K$19995,Calc!$C150,Dados!$J$2:$J$19995,Calc!$B$149,Dados!BH$2:BH$19995,"&lt;&gt;Sem resposta",Dados!BH$2:BH$19995,"&lt;&gt;""")</f>
        <v>3.7828947368421053</v>
      </c>
      <c r="H150" s="152">
        <f>(COUNTIFS(Dados!$K$2:$K$19995,Calc!$C150,Dados!$J$2:$J$19995,Calc!$B$149,Dados!BI$2:BI$19995,"Ótima")*5+COUNTIFS(Dados!$K$2:$K$19995,Calc!$C150,Dados!$J$2:$J$19995,Calc!$B$149,Dados!BI$2:BI$19995,"Boa")*3.75+COUNTIFS(Dados!$K$2:$K$19995,Calc!$C150,Dados!$J$2:$J$19995,Calc!$B$149,Dados!BI$2:BI$19995,"Regular")*2.5+COUNTIFS(Dados!$K$2:$K$19995,Calc!$C150,Dados!$J$2:$J$19995,Calc!$B$149,Dados!BI$2:BI$19995,"Ruim")*1.25+COUNTIFS(Dados!$K$2:$K$19995,Calc!$C150,Dados!$J$2:$J$19995,Calc!$B$149,Dados!BI$2:BI$19995,"Péssima")*0)/COUNTIFS(Dados!$K$2:$K$19995,Calc!$C150,Dados!$J$2:$J$19995,Calc!$B$149,Dados!BI$2:BI$19995,"&lt;&gt;Sem resposta",Dados!BI$2:BI$19995,"&lt;&gt;""")</f>
        <v>3.6842105263157894</v>
      </c>
      <c r="I150" s="152">
        <f>(COUNTIFS(Dados!$K$2:$K$19995,Calc!$C150,Dados!$J$2:$J$19995,Calc!$B$149,Dados!BJ$2:BJ$19995,"Ótima")*5+COUNTIFS(Dados!$K$2:$K$19995,Calc!$C150,Dados!$J$2:$J$19995,Calc!$B$149,Dados!BJ$2:BJ$19995,"Boa")*3.75+COUNTIFS(Dados!$K$2:$K$19995,Calc!$C150,Dados!$J$2:$J$19995,Calc!$B$149,Dados!BJ$2:BJ$19995,"Regular")*2.5+COUNTIFS(Dados!$K$2:$K$19995,Calc!$C150,Dados!$J$2:$J$19995,Calc!$B$149,Dados!BJ$2:BJ$19995,"Ruim")*1.25+COUNTIFS(Dados!$K$2:$K$19995,Calc!$C150,Dados!$J$2:$J$19995,Calc!$B$149,Dados!BJ$2:BJ$19995,"Péssima")*0)/COUNTIFS(Dados!$K$2:$K$19995,Calc!$C150,Dados!$J$2:$J$19995,Calc!$B$149,Dados!BJ$2:BJ$19995,"&lt;&gt;Sem resposta",Dados!BJ$2:BJ$19995,"&lt;&gt;""")</f>
        <v>4.1118421052631575</v>
      </c>
      <c r="J150" s="152">
        <f>(COUNTIFS(Dados!$K$2:$K$19995,Calc!$C150,Dados!$J$2:$J$19995,Calc!$B$149,Dados!BK$2:BK$19995,"Superou as expectativas")*5+COUNTIFS(Dados!$K$2:$K$19995,Calc!$C150,Dados!$J$2:$J$19995,Calc!$B$149,Dados!BK$2:BK$19995,"Atendeu as expectativas")*2.5+COUNTIFS(Dados!$K$2:$K$19995,Calc!$C150,Dados!$J$2:$J$19995,Calc!$B$149,Dados!BK$2:BK$19995,"Não atendeu as expectativas")*0)/COUNTIFS(Dados!$K$2:$K$19995,Calc!$C150,Dados!$J$2:$J$19995,Calc!$B$149,Dados!BK$2:BK$19995,"&lt;&gt;Sem resposta",Dados!BK$2:BK$19995,"&lt;&gt;""")</f>
        <v>3.2638888888888888</v>
      </c>
      <c r="K150" s="152">
        <f>(COUNTIFS(Dados!$K$2:$K$19995,Calc!$C150,Dados!$J$2:$J$19995,Calc!$B$149,Dados!BL$2:BL$19995,"Superou as expectativas")*5+COUNTIFS(Dados!$K$2:$K$19995,Calc!$C150,Dados!$J$2:$J$19995,Calc!$B$149,Dados!BL$2:BL$19995,"Atendeu as expectativas")*2.5+COUNTIFS(Dados!$K$2:$K$19995,Calc!$C150,Dados!$J$2:$J$19995,Calc!$B$149,Dados!BL$2:BL$19995,"Não atendeu as expectativas")*0)/COUNTIFS(Dados!$K$2:$K$19995,Calc!$C150,Dados!$J$2:$J$19995,Calc!$B$149,Dados!BL$2:BL$19995,"&lt;&gt;Sem resposta",Dados!BL$2:BL$19995,"&lt;&gt;""")</f>
        <v>3.8513513513513513</v>
      </c>
      <c r="L150" s="195">
        <f t="shared" si="33"/>
        <v>3.9507270428323062</v>
      </c>
    </row>
    <row r="151" spans="2:12" s="28" customFormat="1">
      <c r="B151" s="143" t="s">
        <v>709</v>
      </c>
      <c r="C151" s="181" t="s">
        <v>155</v>
      </c>
      <c r="D151" s="152">
        <f>(COUNTIFS(Dados!$K$2:$K$19995,Calc!$C151,Dados!$J$2:$J$19995,Calc!$B$149,Dados!BE$2:BE$19995,"Ótima")*5+COUNTIFS(Dados!$K$2:$K$19995,Calc!$C151,Dados!$J$2:$J$19995,Calc!$B$149,Dados!BE$2:BE$19995,"Boa")*3.75+COUNTIFS(Dados!$K$2:$K$19995,Calc!$C151,Dados!$J$2:$J$19995,Calc!$B$149,Dados!BE$2:BE$19995,"Regular")*2.5+COUNTIFS(Dados!$K$2:$K$19995,Calc!$C151,Dados!$J$2:$J$19995,Calc!$B$149,Dados!BE$2:BE$19995,"Ruim")*1.25+COUNTIFS(Dados!$K$2:$K$19995,Calc!$C151,Dados!$J$2:$J$19995,Calc!$B$149,Dados!BE$2:BE$19995,"Péssima")*0)/COUNTIFS(Dados!$K$2:$K$19995,Calc!$C151,Dados!$J$2:$J$19995,Calc!$B$149,Dados!BE$2:BE$19995,"&lt;&gt;Sem resposta",Dados!BE$2:BE$19995,"&lt;&gt;""")</f>
        <v>4.7115384615384617</v>
      </c>
      <c r="E151" s="152">
        <f>(COUNTIFS(Dados!$K$2:$K$19995,Calc!$C151,Dados!$J$2:$J$19995,Calc!$B$149,Dados!BF$2:BF$19995,"Ótima")*5+COUNTIFS(Dados!$K$2:$K$19995,Calc!$C151,Dados!$J$2:$J$19995,Calc!$B$149,Dados!BF$2:BF$19995,"Boa")*3.75+COUNTIFS(Dados!$K$2:$K$19995,Calc!$C151,Dados!$J$2:$J$19995,Calc!$B$149,Dados!BF$2:BF$19995,"Regular")*2.5+COUNTIFS(Dados!$K$2:$K$19995,Calc!$C151,Dados!$J$2:$J$19995,Calc!$B$149,Dados!BF$2:BF$19995,"Ruim")*1.25+COUNTIFS(Dados!$K$2:$K$19995,Calc!$C151,Dados!$J$2:$J$19995,Calc!$B$149,Dados!BF$2:BF$19995,"Péssima")*0)/COUNTIFS(Dados!$K$2:$K$19995,Calc!$C151,Dados!$J$2:$J$19995,Calc!$B$149,Dados!BF$2:BF$19995,"&lt;&gt;Sem resposta",Dados!BF$2:BF$19995,"&lt;&gt;""")</f>
        <v>4.0384615384615383</v>
      </c>
      <c r="F151" s="152">
        <f>(COUNTIFS(Dados!$K$2:$K$19995,Calc!$C151,Dados!$J$2:$J$19995,Calc!$B$149,Dados!BG$2:BG$19995,"Ótima")*5+COUNTIFS(Dados!$K$2:$K$19995,Calc!$C151,Dados!$J$2:$J$19995,Calc!$B$149,Dados!BG$2:BG$19995,"Boa")*3.75+COUNTIFS(Dados!$K$2:$K$19995,Calc!$C151,Dados!$J$2:$J$19995,Calc!$B$149,Dados!BG$2:BG$19995,"Regular")*2.5+COUNTIFS(Dados!$K$2:$K$19995,Calc!$C151,Dados!$J$2:$J$19995,Calc!$B$149,Dados!BG$2:BG$19995,"Ruim")*1.25+COUNTIFS(Dados!$K$2:$K$19995,Calc!$C151,Dados!$J$2:$J$19995,Calc!$B$149,Dados!BG$2:BG$19995,"Péssima")*0)/COUNTIFS(Dados!$K$2:$K$19995,Calc!$C151,Dados!$J$2:$J$19995,Calc!$B$149,Dados!BG$2:BG$19995,"&lt;&gt;Sem resposta",Dados!BG$2:BG$19995,"&lt;&gt;""")</f>
        <v>4.0384615384615383</v>
      </c>
      <c r="G151" s="152">
        <f>(COUNTIFS(Dados!$K$2:$K$19995,Calc!$C151,Dados!$J$2:$J$19995,Calc!$B$149,Dados!BH$2:BH$19995,"Ótima")*5+COUNTIFS(Dados!$K$2:$K$19995,Calc!$C151,Dados!$J$2:$J$19995,Calc!$B$149,Dados!BH$2:BH$19995,"Boa")*3.75+COUNTIFS(Dados!$K$2:$K$19995,Calc!$C151,Dados!$J$2:$J$19995,Calc!$B$149,Dados!BH$2:BH$19995,"Regular")*2.5+COUNTIFS(Dados!$K$2:$K$19995,Calc!$C151,Dados!$J$2:$J$19995,Calc!$B$149,Dados!BH$2:BH$19995,"Ruim")*1.25+COUNTIFS(Dados!$K$2:$K$19995,Calc!$C151,Dados!$J$2:$J$19995,Calc!$B$149,Dados!BH$2:BH$19995,"Péssima")*0)/COUNTIFS(Dados!$K$2:$K$19995,Calc!$C151,Dados!$J$2:$J$19995,Calc!$B$149,Dados!BH$2:BH$19995,"&lt;&gt;Sem resposta",Dados!BH$2:BH$19995,"&lt;&gt;""")</f>
        <v>4.134615384615385</v>
      </c>
      <c r="H151" s="152">
        <f>(COUNTIFS(Dados!$K$2:$K$19995,Calc!$C151,Dados!$J$2:$J$19995,Calc!$B$149,Dados!BI$2:BI$19995,"Ótima")*5+COUNTIFS(Dados!$K$2:$K$19995,Calc!$C151,Dados!$J$2:$J$19995,Calc!$B$149,Dados!BI$2:BI$19995,"Boa")*3.75+COUNTIFS(Dados!$K$2:$K$19995,Calc!$C151,Dados!$J$2:$J$19995,Calc!$B$149,Dados!BI$2:BI$19995,"Regular")*2.5+COUNTIFS(Dados!$K$2:$K$19995,Calc!$C151,Dados!$J$2:$J$19995,Calc!$B$149,Dados!BI$2:BI$19995,"Ruim")*1.25+COUNTIFS(Dados!$K$2:$K$19995,Calc!$C151,Dados!$J$2:$J$19995,Calc!$B$149,Dados!BI$2:BI$19995,"Péssima")*0)/COUNTIFS(Dados!$K$2:$K$19995,Calc!$C151,Dados!$J$2:$J$19995,Calc!$B$149,Dados!BI$2:BI$19995,"&lt;&gt;Sem resposta",Dados!BI$2:BI$19995,"&lt;&gt;""")</f>
        <v>4.2307692307692308</v>
      </c>
      <c r="I151" s="152">
        <f>(COUNTIFS(Dados!$K$2:$K$19995,Calc!$C151,Dados!$J$2:$J$19995,Calc!$B$149,Dados!BJ$2:BJ$19995,"Ótima")*5+COUNTIFS(Dados!$K$2:$K$19995,Calc!$C151,Dados!$J$2:$J$19995,Calc!$B$149,Dados!BJ$2:BJ$19995,"Boa")*3.75+COUNTIFS(Dados!$K$2:$K$19995,Calc!$C151,Dados!$J$2:$J$19995,Calc!$B$149,Dados!BJ$2:BJ$19995,"Regular")*2.5+COUNTIFS(Dados!$K$2:$K$19995,Calc!$C151,Dados!$J$2:$J$19995,Calc!$B$149,Dados!BJ$2:BJ$19995,"Ruim")*1.25+COUNTIFS(Dados!$K$2:$K$19995,Calc!$C151,Dados!$J$2:$J$19995,Calc!$B$149,Dados!BJ$2:BJ$19995,"Péssima")*0)/COUNTIFS(Dados!$K$2:$K$19995,Calc!$C151,Dados!$J$2:$J$19995,Calc!$B$149,Dados!BJ$2:BJ$19995,"&lt;&gt;Sem resposta",Dados!BJ$2:BJ$19995,"&lt;&gt;""")</f>
        <v>4.615384615384615</v>
      </c>
      <c r="J151" s="152">
        <f>(COUNTIFS(Dados!$K$2:$K$19995,Calc!$C151,Dados!$J$2:$J$19995,Calc!$B$149,Dados!BK$2:BK$19995,"Superou as expectativas")*5+COUNTIFS(Dados!$K$2:$K$19995,Calc!$C151,Dados!$J$2:$J$19995,Calc!$B$149,Dados!BK$2:BK$19995,"Atendeu as expectativas")*2.5+COUNTIFS(Dados!$K$2:$K$19995,Calc!$C151,Dados!$J$2:$J$19995,Calc!$B$149,Dados!BK$2:BK$19995,"Não atendeu as expectativas")*0)/COUNTIFS(Dados!$K$2:$K$19995,Calc!$C151,Dados!$J$2:$J$19995,Calc!$B$149,Dados!BK$2:BK$19995,"&lt;&gt;Sem resposta",Dados!BK$2:BK$19995,"&lt;&gt;""")</f>
        <v>3.3333333333333335</v>
      </c>
      <c r="K151" s="152">
        <f>(COUNTIFS(Dados!$K$2:$K$19995,Calc!$C151,Dados!$J$2:$J$19995,Calc!$B$149,Dados!BL$2:BL$19995,"Superou as expectativas")*5+COUNTIFS(Dados!$K$2:$K$19995,Calc!$C151,Dados!$J$2:$J$19995,Calc!$B$149,Dados!BL$2:BL$19995,"Atendeu as expectativas")*2.5+COUNTIFS(Dados!$K$2:$K$19995,Calc!$C151,Dados!$J$2:$J$19995,Calc!$B$149,Dados!BL$2:BL$19995,"Não atendeu as expectativas")*0)/COUNTIFS(Dados!$K$2:$K$19995,Calc!$C151,Dados!$J$2:$J$19995,Calc!$B$149,Dados!BL$2:BL$19995,"&lt;&gt;Sem resposta",Dados!BL$2:BL$19995,"&lt;&gt;""")</f>
        <v>3.8461538461538463</v>
      </c>
      <c r="L151" s="195">
        <f t="shared" si="33"/>
        <v>4.1185897435897427</v>
      </c>
    </row>
    <row r="152" spans="2:12" s="28" customFormat="1">
      <c r="B152" s="143" t="s">
        <v>709</v>
      </c>
      <c r="C152" s="181" t="s">
        <v>98</v>
      </c>
      <c r="D152" s="152">
        <f>(COUNTIFS(Dados!$K$2:$K$19995,Calc!$C152,Dados!$J$2:$J$19995,Calc!$B$149,Dados!BE$2:BE$19995,"Ótima")*5+COUNTIFS(Dados!$K$2:$K$19995,Calc!$C152,Dados!$J$2:$J$19995,Calc!$B$149,Dados!BE$2:BE$19995,"Boa")*3.75+COUNTIFS(Dados!$K$2:$K$19995,Calc!$C152,Dados!$J$2:$J$19995,Calc!$B$149,Dados!BE$2:BE$19995,"Regular")*2.5+COUNTIFS(Dados!$K$2:$K$19995,Calc!$C152,Dados!$J$2:$J$19995,Calc!$B$149,Dados!BE$2:BE$19995,"Ruim")*1.25+COUNTIFS(Dados!$K$2:$K$19995,Calc!$C152,Dados!$J$2:$J$19995,Calc!$B$149,Dados!BE$2:BE$19995,"Péssima")*0)/COUNTIFS(Dados!$K$2:$K$19995,Calc!$C152,Dados!$J$2:$J$19995,Calc!$B$149,Dados!BE$2:BE$19995,"&lt;&gt;Sem resposta",Dados!BE$2:BE$19995,"&lt;&gt;""")</f>
        <v>5</v>
      </c>
      <c r="E152" s="152">
        <f>(COUNTIFS(Dados!$K$2:$K$19995,Calc!$C152,Dados!$J$2:$J$19995,Calc!$B$149,Dados!BF$2:BF$19995,"Ótima")*5+COUNTIFS(Dados!$K$2:$K$19995,Calc!$C152,Dados!$J$2:$J$19995,Calc!$B$149,Dados!BF$2:BF$19995,"Boa")*3.75+COUNTIFS(Dados!$K$2:$K$19995,Calc!$C152,Dados!$J$2:$J$19995,Calc!$B$149,Dados!BF$2:BF$19995,"Regular")*2.5+COUNTIFS(Dados!$K$2:$K$19995,Calc!$C152,Dados!$J$2:$J$19995,Calc!$B$149,Dados!BF$2:BF$19995,"Ruim")*1.25+COUNTIFS(Dados!$K$2:$K$19995,Calc!$C152,Dados!$J$2:$J$19995,Calc!$B$149,Dados!BF$2:BF$19995,"Péssima")*0)/COUNTIFS(Dados!$K$2:$K$19995,Calc!$C152,Dados!$J$2:$J$19995,Calc!$B$149,Dados!BF$2:BF$19995,"&lt;&gt;Sem resposta",Dados!BF$2:BF$19995,"&lt;&gt;""")</f>
        <v>5</v>
      </c>
      <c r="F152" s="152">
        <f>(COUNTIFS(Dados!$K$2:$K$19995,Calc!$C152,Dados!$J$2:$J$19995,Calc!$B$149,Dados!BG$2:BG$19995,"Ótima")*5+COUNTIFS(Dados!$K$2:$K$19995,Calc!$C152,Dados!$J$2:$J$19995,Calc!$B$149,Dados!BG$2:BG$19995,"Boa")*3.75+COUNTIFS(Dados!$K$2:$K$19995,Calc!$C152,Dados!$J$2:$J$19995,Calc!$B$149,Dados!BG$2:BG$19995,"Regular")*2.5+COUNTIFS(Dados!$K$2:$K$19995,Calc!$C152,Dados!$J$2:$J$19995,Calc!$B$149,Dados!BG$2:BG$19995,"Ruim")*1.25+COUNTIFS(Dados!$K$2:$K$19995,Calc!$C152,Dados!$J$2:$J$19995,Calc!$B$149,Dados!BG$2:BG$19995,"Péssima")*0)/COUNTIFS(Dados!$K$2:$K$19995,Calc!$C152,Dados!$J$2:$J$19995,Calc!$B$149,Dados!BG$2:BG$19995,"&lt;&gt;Sem resposta",Dados!BG$2:BG$19995,"&lt;&gt;""")</f>
        <v>5</v>
      </c>
      <c r="G152" s="152">
        <f>(COUNTIFS(Dados!$K$2:$K$19995,Calc!$C152,Dados!$J$2:$J$19995,Calc!$B$149,Dados!BH$2:BH$19995,"Ótima")*5+COUNTIFS(Dados!$K$2:$K$19995,Calc!$C152,Dados!$J$2:$J$19995,Calc!$B$149,Dados!BH$2:BH$19995,"Boa")*3.75+COUNTIFS(Dados!$K$2:$K$19995,Calc!$C152,Dados!$J$2:$J$19995,Calc!$B$149,Dados!BH$2:BH$19995,"Regular")*2.5+COUNTIFS(Dados!$K$2:$K$19995,Calc!$C152,Dados!$J$2:$J$19995,Calc!$B$149,Dados!BH$2:BH$19995,"Ruim")*1.25+COUNTIFS(Dados!$K$2:$K$19995,Calc!$C152,Dados!$J$2:$J$19995,Calc!$B$149,Dados!BH$2:BH$19995,"Péssima")*0)/COUNTIFS(Dados!$K$2:$K$19995,Calc!$C152,Dados!$J$2:$J$19995,Calc!$B$149,Dados!BH$2:BH$19995,"&lt;&gt;Sem resposta",Dados!BH$2:BH$19995,"&lt;&gt;""")</f>
        <v>5</v>
      </c>
      <c r="H152" s="152">
        <f>(COUNTIFS(Dados!$K$2:$K$19995,Calc!$C152,Dados!$J$2:$J$19995,Calc!$B$149,Dados!BI$2:BI$19995,"Ótima")*5+COUNTIFS(Dados!$K$2:$K$19995,Calc!$C152,Dados!$J$2:$J$19995,Calc!$B$149,Dados!BI$2:BI$19995,"Boa")*3.75+COUNTIFS(Dados!$K$2:$K$19995,Calc!$C152,Dados!$J$2:$J$19995,Calc!$B$149,Dados!BI$2:BI$19995,"Regular")*2.5+COUNTIFS(Dados!$K$2:$K$19995,Calc!$C152,Dados!$J$2:$J$19995,Calc!$B$149,Dados!BI$2:BI$19995,"Ruim")*1.25+COUNTIFS(Dados!$K$2:$K$19995,Calc!$C152,Dados!$J$2:$J$19995,Calc!$B$149,Dados!BI$2:BI$19995,"Péssima")*0)/COUNTIFS(Dados!$K$2:$K$19995,Calc!$C152,Dados!$J$2:$J$19995,Calc!$B$149,Dados!BI$2:BI$19995,"&lt;&gt;Sem resposta",Dados!BI$2:BI$19995,"&lt;&gt;""")</f>
        <v>5</v>
      </c>
      <c r="I152" s="152">
        <f>(COUNTIFS(Dados!$K$2:$K$19995,Calc!$C152,Dados!$J$2:$J$19995,Calc!$B$149,Dados!BJ$2:BJ$19995,"Ótima")*5+COUNTIFS(Dados!$K$2:$K$19995,Calc!$C152,Dados!$J$2:$J$19995,Calc!$B$149,Dados!BJ$2:BJ$19995,"Boa")*3.75+COUNTIFS(Dados!$K$2:$K$19995,Calc!$C152,Dados!$J$2:$J$19995,Calc!$B$149,Dados!BJ$2:BJ$19995,"Regular")*2.5+COUNTIFS(Dados!$K$2:$K$19995,Calc!$C152,Dados!$J$2:$J$19995,Calc!$B$149,Dados!BJ$2:BJ$19995,"Ruim")*1.25+COUNTIFS(Dados!$K$2:$K$19995,Calc!$C152,Dados!$J$2:$J$19995,Calc!$B$149,Dados!BJ$2:BJ$19995,"Péssima")*0)/COUNTIFS(Dados!$K$2:$K$19995,Calc!$C152,Dados!$J$2:$J$19995,Calc!$B$149,Dados!BJ$2:BJ$19995,"&lt;&gt;Sem resposta",Dados!BJ$2:BJ$19995,"&lt;&gt;""")</f>
        <v>5</v>
      </c>
      <c r="J152" s="152">
        <f>(COUNTIFS(Dados!$K$2:$K$19995,Calc!$C152,Dados!$J$2:$J$19995,Calc!$B$149,Dados!BK$2:BK$19995,"Superou as expectativas")*5+COUNTIFS(Dados!$K$2:$K$19995,Calc!$C152,Dados!$J$2:$J$19995,Calc!$B$149,Dados!BK$2:BK$19995,"Atendeu as expectativas")*2.5+COUNTIFS(Dados!$K$2:$K$19995,Calc!$C152,Dados!$J$2:$J$19995,Calc!$B$149,Dados!BK$2:BK$19995,"Não atendeu as expectativas")*0)/COUNTIFS(Dados!$K$2:$K$19995,Calc!$C152,Dados!$J$2:$J$19995,Calc!$B$149,Dados!BK$2:BK$19995,"&lt;&gt;Sem resposta",Dados!BK$2:BK$19995,"&lt;&gt;""")</f>
        <v>2.5</v>
      </c>
      <c r="K152" s="152">
        <f>(COUNTIFS(Dados!$K$2:$K$19995,Calc!$C152,Dados!$J$2:$J$19995,Calc!$B$149,Dados!BL$2:BL$19995,"Superou as expectativas")*5+COUNTIFS(Dados!$K$2:$K$19995,Calc!$C152,Dados!$J$2:$J$19995,Calc!$B$149,Dados!BL$2:BL$19995,"Atendeu as expectativas")*2.5+COUNTIFS(Dados!$K$2:$K$19995,Calc!$C152,Dados!$J$2:$J$19995,Calc!$B$149,Dados!BL$2:BL$19995,"Não atendeu as expectativas")*0)/COUNTIFS(Dados!$K$2:$K$19995,Calc!$C152,Dados!$J$2:$J$19995,Calc!$B$149,Dados!BL$2:BL$19995,"&lt;&gt;Sem resposta",Dados!BL$2:BL$19995,"&lt;&gt;""")</f>
        <v>5</v>
      </c>
      <c r="L152" s="195">
        <f t="shared" si="33"/>
        <v>4.6875</v>
      </c>
    </row>
    <row r="153" spans="2:12" s="28" customFormat="1" ht="25.5">
      <c r="B153" s="143" t="s">
        <v>709</v>
      </c>
      <c r="C153" s="181" t="s">
        <v>772</v>
      </c>
      <c r="D153" s="152">
        <f>(COUNTIFS(Dados!$K$2:$K$19995,Calc!$C153,Dados!$J$2:$J$19995,Calc!$B$149,Dados!BE$2:BE$19995,"Ótima")*5+COUNTIFS(Dados!$K$2:$K$19995,Calc!$C153,Dados!$J$2:$J$19995,Calc!$B$149,Dados!BE$2:BE$19995,"Boa")*3.75+COUNTIFS(Dados!$K$2:$K$19995,Calc!$C153,Dados!$J$2:$J$19995,Calc!$B$149,Dados!BE$2:BE$19995,"Regular")*2.5+COUNTIFS(Dados!$K$2:$K$19995,Calc!$C153,Dados!$J$2:$J$19995,Calc!$B$149,Dados!BE$2:BE$19995,"Ruim")*1.25+COUNTIFS(Dados!$K$2:$K$19995,Calc!$C153,Dados!$J$2:$J$19995,Calc!$B$149,Dados!BE$2:BE$19995,"Péssima")*0)/COUNTIFS(Dados!$K$2:$K$19995,Calc!$C153,Dados!$J$2:$J$19995,Calc!$B$149,Dados!BE$2:BE$19995,"&lt;&gt;Sem resposta",Dados!BE$2:BE$19995,"&lt;&gt;""")</f>
        <v>4.583333333333333</v>
      </c>
      <c r="E153" s="152">
        <f>(COUNTIFS(Dados!$K$2:$K$19995,Calc!$C153,Dados!$J$2:$J$19995,Calc!$B$149,Dados!BF$2:BF$19995,"Ótima")*5+COUNTIFS(Dados!$K$2:$K$19995,Calc!$C153,Dados!$J$2:$J$19995,Calc!$B$149,Dados!BF$2:BF$19995,"Boa")*3.75+COUNTIFS(Dados!$K$2:$K$19995,Calc!$C153,Dados!$J$2:$J$19995,Calc!$B$149,Dados!BF$2:BF$19995,"Regular")*2.5+COUNTIFS(Dados!$K$2:$K$19995,Calc!$C153,Dados!$J$2:$J$19995,Calc!$B$149,Dados!BF$2:BF$19995,"Ruim")*1.25+COUNTIFS(Dados!$K$2:$K$19995,Calc!$C153,Dados!$J$2:$J$19995,Calc!$B$149,Dados!BF$2:BF$19995,"Péssima")*0)/COUNTIFS(Dados!$K$2:$K$19995,Calc!$C153,Dados!$J$2:$J$19995,Calc!$B$149,Dados!BF$2:BF$19995,"&lt;&gt;Sem resposta",Dados!BF$2:BF$19995,"&lt;&gt;""")</f>
        <v>4.583333333333333</v>
      </c>
      <c r="F153" s="152">
        <f>(COUNTIFS(Dados!$K$2:$K$19995,Calc!$C153,Dados!$J$2:$J$19995,Calc!$B$149,Dados!BG$2:BG$19995,"Ótima")*5+COUNTIFS(Dados!$K$2:$K$19995,Calc!$C153,Dados!$J$2:$J$19995,Calc!$B$149,Dados!BG$2:BG$19995,"Boa")*3.75+COUNTIFS(Dados!$K$2:$K$19995,Calc!$C153,Dados!$J$2:$J$19995,Calc!$B$149,Dados!BG$2:BG$19995,"Regular")*2.5+COUNTIFS(Dados!$K$2:$K$19995,Calc!$C153,Dados!$J$2:$J$19995,Calc!$B$149,Dados!BG$2:BG$19995,"Ruim")*1.25+COUNTIFS(Dados!$K$2:$K$19995,Calc!$C153,Dados!$J$2:$J$19995,Calc!$B$149,Dados!BG$2:BG$19995,"Péssima")*0)/COUNTIFS(Dados!$K$2:$K$19995,Calc!$C153,Dados!$J$2:$J$19995,Calc!$B$149,Dados!BG$2:BG$19995,"&lt;&gt;Sem resposta",Dados!BG$2:BG$19995,"&lt;&gt;""")</f>
        <v>3.75</v>
      </c>
      <c r="G153" s="152">
        <f>(COUNTIFS(Dados!$K$2:$K$19995,Calc!$C153,Dados!$J$2:$J$19995,Calc!$B$149,Dados!BH$2:BH$19995,"Ótima")*5+COUNTIFS(Dados!$K$2:$K$19995,Calc!$C153,Dados!$J$2:$J$19995,Calc!$B$149,Dados!BH$2:BH$19995,"Boa")*3.75+COUNTIFS(Dados!$K$2:$K$19995,Calc!$C153,Dados!$J$2:$J$19995,Calc!$B$149,Dados!BH$2:BH$19995,"Regular")*2.5+COUNTIFS(Dados!$K$2:$K$19995,Calc!$C153,Dados!$J$2:$J$19995,Calc!$B$149,Dados!BH$2:BH$19995,"Ruim")*1.25+COUNTIFS(Dados!$K$2:$K$19995,Calc!$C153,Dados!$J$2:$J$19995,Calc!$B$149,Dados!BH$2:BH$19995,"Péssima")*0)/COUNTIFS(Dados!$K$2:$K$19995,Calc!$C153,Dados!$J$2:$J$19995,Calc!$B$149,Dados!BH$2:BH$19995,"&lt;&gt;Sem resposta",Dados!BH$2:BH$19995,"&lt;&gt;""")</f>
        <v>3.75</v>
      </c>
      <c r="H153" s="152">
        <f>(COUNTIFS(Dados!$K$2:$K$19995,Calc!$C153,Dados!$J$2:$J$19995,Calc!$B$149,Dados!BI$2:BI$19995,"Ótima")*5+COUNTIFS(Dados!$K$2:$K$19995,Calc!$C153,Dados!$J$2:$J$19995,Calc!$B$149,Dados!BI$2:BI$19995,"Boa")*3.75+COUNTIFS(Dados!$K$2:$K$19995,Calc!$C153,Dados!$J$2:$J$19995,Calc!$B$149,Dados!BI$2:BI$19995,"Regular")*2.5+COUNTIFS(Dados!$K$2:$K$19995,Calc!$C153,Dados!$J$2:$J$19995,Calc!$B$149,Dados!BI$2:BI$19995,"Ruim")*1.25+COUNTIFS(Dados!$K$2:$K$19995,Calc!$C153,Dados!$J$2:$J$19995,Calc!$B$149,Dados!BI$2:BI$19995,"Péssima")*0)/COUNTIFS(Dados!$K$2:$K$19995,Calc!$C153,Dados!$J$2:$J$19995,Calc!$B$149,Dados!BI$2:BI$19995,"&lt;&gt;Sem resposta",Dados!BI$2:BI$19995,"&lt;&gt;""")</f>
        <v>3.3333333333333335</v>
      </c>
      <c r="I153" s="152">
        <f>(COUNTIFS(Dados!$K$2:$K$19995,Calc!$C153,Dados!$J$2:$J$19995,Calc!$B$149,Dados!BJ$2:BJ$19995,"Ótima")*5+COUNTIFS(Dados!$K$2:$K$19995,Calc!$C153,Dados!$J$2:$J$19995,Calc!$B$149,Dados!BJ$2:BJ$19995,"Boa")*3.75+COUNTIFS(Dados!$K$2:$K$19995,Calc!$C153,Dados!$J$2:$J$19995,Calc!$B$149,Dados!BJ$2:BJ$19995,"Regular")*2.5+COUNTIFS(Dados!$K$2:$K$19995,Calc!$C153,Dados!$J$2:$J$19995,Calc!$B$149,Dados!BJ$2:BJ$19995,"Ruim")*1.25+COUNTIFS(Dados!$K$2:$K$19995,Calc!$C153,Dados!$J$2:$J$19995,Calc!$B$149,Dados!BJ$2:BJ$19995,"Péssima")*0)/COUNTIFS(Dados!$K$2:$K$19995,Calc!$C153,Dados!$J$2:$J$19995,Calc!$B$149,Dados!BJ$2:BJ$19995,"&lt;&gt;Sem resposta",Dados!BJ$2:BJ$19995,"&lt;&gt;""")</f>
        <v>3.75</v>
      </c>
      <c r="J153" s="152">
        <f>(COUNTIFS(Dados!$K$2:$K$19995,Calc!$C153,Dados!$J$2:$J$19995,Calc!$B$149,Dados!BK$2:BK$19995,"Superou as expectativas")*5+COUNTIFS(Dados!$K$2:$K$19995,Calc!$C153,Dados!$J$2:$J$19995,Calc!$B$149,Dados!BK$2:BK$19995,"Atendeu as expectativas")*2.5+COUNTIFS(Dados!$K$2:$K$19995,Calc!$C153,Dados!$J$2:$J$19995,Calc!$B$149,Dados!BK$2:BK$19995,"Não atendeu as expectativas")*0)/COUNTIFS(Dados!$K$2:$K$19995,Calc!$C153,Dados!$J$2:$J$19995,Calc!$B$149,Dados!BK$2:BK$19995,"&lt;&gt;Sem resposta",Dados!BK$2:BK$19995,"&lt;&gt;""")</f>
        <v>2.5</v>
      </c>
      <c r="K153" s="152">
        <f>(COUNTIFS(Dados!$K$2:$K$19995,Calc!$C153,Dados!$J$2:$J$19995,Calc!$B$149,Dados!BL$2:BL$19995,"Superou as expectativas")*5+COUNTIFS(Dados!$K$2:$K$19995,Calc!$C153,Dados!$J$2:$J$19995,Calc!$B$149,Dados!BL$2:BL$19995,"Atendeu as expectativas")*2.5+COUNTIFS(Dados!$K$2:$K$19995,Calc!$C153,Dados!$J$2:$J$19995,Calc!$B$149,Dados!BL$2:BL$19995,"Não atendeu as expectativas")*0)/COUNTIFS(Dados!$K$2:$K$19995,Calc!$C153,Dados!$J$2:$J$19995,Calc!$B$149,Dados!BL$2:BL$19995,"&lt;&gt;Sem resposta",Dados!BL$2:BL$19995,"&lt;&gt;""")</f>
        <v>3.3333333333333335</v>
      </c>
      <c r="L153" s="195">
        <f t="shared" si="33"/>
        <v>3.6979166666666661</v>
      </c>
    </row>
    <row r="154" spans="2:12" s="28" customFormat="1">
      <c r="B154" s="143" t="s">
        <v>126</v>
      </c>
      <c r="C154" s="178" t="s">
        <v>126</v>
      </c>
      <c r="D154" s="150">
        <f>(COUNTIFS(Dados!$J$2:$J$19995,Calc!$B$154,Dados!BE$2:BE$19995,"Ótima")*5+COUNTIFS(Dados!$J$2:$J$19995,Calc!$B$154,Dados!BE$2:BE$19995,"Boa")*3.75+COUNTIFS(Dados!$J$2:$J$19995,Calc!$B$154,Dados!BE$2:BE$19995,"Regular")*2.5+COUNTIFS(Dados!$J$2:$J$19995,Calc!$B$154,Dados!BE$2:BE$19995,"Ruim")*1.25+COUNTIFS(Dados!$J$2:$J$19995,Calc!$B$154,Dados!BE$2:BE$19995,"Péssima")*0)/COUNTIFS(Dados!$J$2:$J$19995,Calc!$B$154,Dados!BE$2:BE$19995,"&lt;&gt;Sem resposta",Dados!BE$2:BE$19995,"&lt;&gt;""")</f>
        <v>4.2953020134228188</v>
      </c>
      <c r="E154" s="150">
        <f>(COUNTIFS(Dados!$J$2:$J$19995,Calc!$B$154,Dados!BF$2:BF$19995,"Ótima")*5+COUNTIFS(Dados!$J$2:$J$19995,Calc!$B$154,Dados!BF$2:BF$19995,"Boa")*3.75+COUNTIFS(Dados!$J$2:$J$19995,Calc!$B$154,Dados!BF$2:BF$19995,"Regular")*2.5+COUNTIFS(Dados!$J$2:$J$19995,Calc!$B$154,Dados!BF$2:BF$19995,"Ruim")*1.25+COUNTIFS(Dados!$J$2:$J$19995,Calc!$B$154,Dados!BF$2:BF$19995,"Péssima")*0)/COUNTIFS(Dados!$J$2:$J$19995,Calc!$B$154,Dados!BF$2:BF$19995,"&lt;&gt;Sem resposta",Dados!BF$2:BF$19995,"&lt;&gt;""")</f>
        <v>3.8422818791946307</v>
      </c>
      <c r="F154" s="150">
        <f>(COUNTIFS(Dados!$J$2:$J$19995,Calc!$B$154,Dados!BG$2:BG$19995,"Ótima")*5+COUNTIFS(Dados!$J$2:$J$19995,Calc!$B$154,Dados!BG$2:BG$19995,"Boa")*3.75+COUNTIFS(Dados!$J$2:$J$19995,Calc!$B$154,Dados!BG$2:BG$19995,"Regular")*2.5+COUNTIFS(Dados!$J$2:$J$19995,Calc!$B$154,Dados!BG$2:BG$19995,"Ruim")*1.25+COUNTIFS(Dados!$J$2:$J$19995,Calc!$B$154,Dados!BG$2:BG$19995,"Péssima")*0)/COUNTIFS(Dados!$J$2:$J$19995,Calc!$B$154,Dados!BG$2:BG$19995,"&lt;&gt;Sem resposta",Dados!BG$2:BG$19995,"&lt;&gt;""")</f>
        <v>4.026845637583893</v>
      </c>
      <c r="G154" s="150">
        <f>(COUNTIFS(Dados!$J$2:$J$19995,Calc!$B$154,Dados!BH$2:BH$19995,"Ótima")*5+COUNTIFS(Dados!$J$2:$J$19995,Calc!$B$154,Dados!BH$2:BH$19995,"Boa")*3.75+COUNTIFS(Dados!$J$2:$J$19995,Calc!$B$154,Dados!BH$2:BH$19995,"Regular")*2.5+COUNTIFS(Dados!$J$2:$J$19995,Calc!$B$154,Dados!BH$2:BH$19995,"Ruim")*1.25+COUNTIFS(Dados!$J$2:$J$19995,Calc!$B$154,Dados!BH$2:BH$19995,"Péssima")*0)/COUNTIFS(Dados!$J$2:$J$19995,Calc!$B$154,Dados!BH$2:BH$19995,"&lt;&gt;Sem resposta",Dados!BH$2:BH$19995,"&lt;&gt;""")</f>
        <v>4.1359060402684564</v>
      </c>
      <c r="H154" s="150">
        <f>(COUNTIFS(Dados!$J$2:$J$19995,Calc!$B$154,Dados!BI$2:BI$19995,"Ótima")*5+COUNTIFS(Dados!$J$2:$J$19995,Calc!$B$154,Dados!BI$2:BI$19995,"Boa")*3.75+COUNTIFS(Dados!$J$2:$J$19995,Calc!$B$154,Dados!BI$2:BI$19995,"Regular")*2.5+COUNTIFS(Dados!$J$2:$J$19995,Calc!$B$154,Dados!BI$2:BI$19995,"Ruim")*1.25+COUNTIFS(Dados!$J$2:$J$19995,Calc!$B$154,Dados!BI$2:BI$19995,"Péssima")*0)/COUNTIFS(Dados!$J$2:$J$19995,Calc!$B$154,Dados!BI$2:BI$19995,"&lt;&gt;Sem resposta",Dados!BI$2:BI$19995,"&lt;&gt;""")</f>
        <v>3.2550335570469797</v>
      </c>
      <c r="I154" s="150">
        <f>(COUNTIFS(Dados!$J$2:$J$19995,Calc!$B$154,Dados!BJ$2:BJ$19995,"Ótima")*5+COUNTIFS(Dados!$J$2:$J$19995,Calc!$B$154,Dados!BJ$2:BJ$19995,"Boa")*3.75+COUNTIFS(Dados!$J$2:$J$19995,Calc!$B$154,Dados!BJ$2:BJ$19995,"Regular")*2.5+COUNTIFS(Dados!$J$2:$J$19995,Calc!$B$154,Dados!BJ$2:BJ$19995,"Ruim")*1.25+COUNTIFS(Dados!$J$2:$J$19995,Calc!$B$154,Dados!BJ$2:BJ$19995,"Péssima")*0)/COUNTIFS(Dados!$J$2:$J$19995,Calc!$B$154,Dados!BJ$2:BJ$19995,"&lt;&gt;Sem resposta",Dados!BJ$2:BJ$19995,"&lt;&gt;""")</f>
        <v>4.2953020134228188</v>
      </c>
      <c r="J154" s="150">
        <f>(COUNTIFS(Dados!$J$2:$J$19995,Calc!$B$154,Dados!BK$2:BK$19995,"Superou as expectativas")*5+COUNTIFS(Dados!$J$2:$J$19995,Calc!$B$154,Dados!BK$2:BK$19995,"Atendeu as expectativas")*2.5+COUNTIFS(Dados!$J$2:$J$19995,Calc!$B$154,Dados!BK$2:BK$19995,"Não atendeu as expectativas")*0)/COUNTIFS(Dados!$J$2:$J$19995,Calc!$B$154,Dados!BK$2:BK$19995,"&lt;&gt;Sem resposta",Dados!BK$2:BK$19995,"&lt;&gt;""")</f>
        <v>3.0782312925170068</v>
      </c>
      <c r="K154" s="150">
        <f>(COUNTIFS(Dados!$J$2:$J$19995,Calc!$B$154,Dados!BL$2:BL$19995,"Superou as expectativas")*5+COUNTIFS(Dados!$J$2:$J$19995,Calc!$B$154,Dados!BL$2:BL$19995,"Atendeu as expectativas")*2.5+COUNTIFS(Dados!$J$2:$J$19995,Calc!$B$154,Dados!BL$2:BL$19995,"Não atendeu as expectativas")*0)/COUNTIFS(Dados!$J$2:$J$19995,Calc!$B$154,Dados!BL$2:BL$19995,"&lt;&gt;Sem resposta",Dados!BL$2:BL$19995,"&lt;&gt;""")</f>
        <v>3.4290540540540539</v>
      </c>
      <c r="L154" s="195">
        <f t="shared" si="33"/>
        <v>3.7947445609388319</v>
      </c>
    </row>
    <row r="155" spans="2:12" s="28" customFormat="1" ht="38.25">
      <c r="B155" s="143" t="s">
        <v>126</v>
      </c>
      <c r="C155" s="182" t="s">
        <v>642</v>
      </c>
      <c r="D155" s="152">
        <f>(COUNTIFS(Dados!$P$2:$P$19995,Calc!$C155,Dados!$J$2:$J$19995,Calc!$B$154,Dados!BE$2:BE$19995,"Ótima")*5+COUNTIFS(Dados!$P$2:$P$19995,Calc!$C155,Dados!$J$2:$J$19995,Calc!$B$154,Dados!BE$2:BE$19995,"Boa")*3.75+COUNTIFS(Dados!$P$2:$P$19995,Calc!$C155,Dados!$J$2:$J$19995,Calc!$B$154,Dados!BE$2:BE$19995,"Regular")*2.5+COUNTIFS(Dados!$P$2:$P$19995,Calc!$C155,Dados!$J$2:$J$19995,Calc!$B$154,Dados!BE$2:BE$19995,"Ruim")*1.25+COUNTIFS(Dados!$P$2:$P$19995,Calc!$C155,Dados!$J$2:$J$19995,Calc!$B$154,Dados!BE$2:BE$19995,"Péssima")*0)/COUNTIFS(Dados!$P$2:$P$19995,Calc!$C155,Dados!$J$2:$J$19995,Calc!$B$154,Dados!BE$2:BE$19995,"&lt;&gt;Sem resposta",Dados!BE$2:BE$19995,"&lt;&gt;""")</f>
        <v>4.166666666666667</v>
      </c>
      <c r="E155" s="152">
        <f>(COUNTIFS(Dados!$P$2:$P$19995,Calc!$C155,Dados!$J$2:$J$19995,Calc!$B$154,Dados!BF$2:BF$19995,"Ótima")*5+COUNTIFS(Dados!$P$2:$P$19995,Calc!$C155,Dados!$J$2:$J$19995,Calc!$B$154,Dados!BF$2:BF$19995,"Boa")*3.75+COUNTIFS(Dados!$P$2:$P$19995,Calc!$C155,Dados!$J$2:$J$19995,Calc!$B$154,Dados!BF$2:BF$19995,"Regular")*2.5+COUNTIFS(Dados!$P$2:$P$19995,Calc!$C155,Dados!$J$2:$J$19995,Calc!$B$154,Dados!BF$2:BF$19995,"Ruim")*1.25+COUNTIFS(Dados!$P$2:$P$19995,Calc!$C155,Dados!$J$2:$J$19995,Calc!$B$154,Dados!BF$2:BF$19995,"Péssima")*0)/COUNTIFS(Dados!$P$2:$P$19995,Calc!$C155,Dados!$J$2:$J$19995,Calc!$B$154,Dados!BF$2:BF$19995,"&lt;&gt;Sem resposta",Dados!BF$2:BF$19995,"&lt;&gt;""")</f>
        <v>3.75</v>
      </c>
      <c r="F155" s="152">
        <f>(COUNTIFS(Dados!$P$2:$P$19995,Calc!$C155,Dados!$J$2:$J$19995,Calc!$B$154,Dados!BG$2:BG$19995,"Ótima")*5+COUNTIFS(Dados!$P$2:$P$19995,Calc!$C155,Dados!$J$2:$J$19995,Calc!$B$154,Dados!BG$2:BG$19995,"Boa")*3.75+COUNTIFS(Dados!$P$2:$P$19995,Calc!$C155,Dados!$J$2:$J$19995,Calc!$B$154,Dados!BG$2:BG$19995,"Regular")*2.5+COUNTIFS(Dados!$P$2:$P$19995,Calc!$C155,Dados!$J$2:$J$19995,Calc!$B$154,Dados!BG$2:BG$19995,"Ruim")*1.25+COUNTIFS(Dados!$P$2:$P$19995,Calc!$C155,Dados!$J$2:$J$19995,Calc!$B$154,Dados!BG$2:BG$19995,"Péssima")*0)/COUNTIFS(Dados!$P$2:$P$19995,Calc!$C155,Dados!$J$2:$J$19995,Calc!$B$154,Dados!BG$2:BG$19995,"&lt;&gt;Sem resposta",Dados!BG$2:BG$19995,"&lt;&gt;""")</f>
        <v>4.166666666666667</v>
      </c>
      <c r="G155" s="152">
        <f>(COUNTIFS(Dados!$P$2:$P$19995,Calc!$C155,Dados!$J$2:$J$19995,Calc!$B$154,Dados!BH$2:BH$19995,"Ótima")*5+COUNTIFS(Dados!$P$2:$P$19995,Calc!$C155,Dados!$J$2:$J$19995,Calc!$B$154,Dados!BH$2:BH$19995,"Boa")*3.75+COUNTIFS(Dados!$P$2:$P$19995,Calc!$C155,Dados!$J$2:$J$19995,Calc!$B$154,Dados!BH$2:BH$19995,"Regular")*2.5+COUNTIFS(Dados!$P$2:$P$19995,Calc!$C155,Dados!$J$2:$J$19995,Calc!$B$154,Dados!BH$2:BH$19995,"Ruim")*1.25+COUNTIFS(Dados!$P$2:$P$19995,Calc!$C155,Dados!$J$2:$J$19995,Calc!$B$154,Dados!BH$2:BH$19995,"Péssima")*0)/COUNTIFS(Dados!$P$2:$P$19995,Calc!$C155,Dados!$J$2:$J$19995,Calc!$B$154,Dados!BH$2:BH$19995,"&lt;&gt;Sem resposta",Dados!BH$2:BH$19995,"&lt;&gt;""")</f>
        <v>4.166666666666667</v>
      </c>
      <c r="H155" s="152">
        <f>(COUNTIFS(Dados!$P$2:$P$19995,Calc!$C155,Dados!$J$2:$J$19995,Calc!$B$154,Dados!BI$2:BI$19995,"Ótima")*5+COUNTIFS(Dados!$P$2:$P$19995,Calc!$C155,Dados!$J$2:$J$19995,Calc!$B$154,Dados!BI$2:BI$19995,"Boa")*3.75+COUNTIFS(Dados!$P$2:$P$19995,Calc!$C155,Dados!$J$2:$J$19995,Calc!$B$154,Dados!BI$2:BI$19995,"Regular")*2.5+COUNTIFS(Dados!$P$2:$P$19995,Calc!$C155,Dados!$J$2:$J$19995,Calc!$B$154,Dados!BI$2:BI$19995,"Ruim")*1.25+COUNTIFS(Dados!$P$2:$P$19995,Calc!$C155,Dados!$J$2:$J$19995,Calc!$B$154,Dados!BI$2:BI$19995,"Péssima")*0)/COUNTIFS(Dados!$P$2:$P$19995,Calc!$C155,Dados!$J$2:$J$19995,Calc!$B$154,Dados!BI$2:BI$19995,"&lt;&gt;Sem resposta",Dados!BI$2:BI$19995,"&lt;&gt;""")</f>
        <v>2.9166666666666665</v>
      </c>
      <c r="I155" s="152">
        <f>(COUNTIFS(Dados!$P$2:$P$19995,Calc!$C155,Dados!$J$2:$J$19995,Calc!$B$154,Dados!BJ$2:BJ$19995,"Ótima")*5+COUNTIFS(Dados!$P$2:$P$19995,Calc!$C155,Dados!$J$2:$J$19995,Calc!$B$154,Dados!BJ$2:BJ$19995,"Boa")*3.75+COUNTIFS(Dados!$P$2:$P$19995,Calc!$C155,Dados!$J$2:$J$19995,Calc!$B$154,Dados!BJ$2:BJ$19995,"Regular")*2.5+COUNTIFS(Dados!$J$2:$J$19995,Calc!$B$154,Dados!BJ$2:BJ$19995,"Ruim")*1.25+COUNTIFS(Dados!$P$2:$P$19995,Calc!$C155,Dados!$J$2:$J$19995,Calc!$B$154,Dados!BJ$2:BJ$19995,"Péssima")*0)/COUNTIFS(Dados!$P$2:$P$19995,Calc!$C155,Dados!$J$2:$J$19995,Calc!$B$154,Dados!BJ$2:BJ$19995,"&lt;&gt;Sem resposta",Dados!BJ$2:BJ$19995,"&lt;&gt;""")</f>
        <v>4.583333333333333</v>
      </c>
      <c r="J155" s="152">
        <f>(COUNTIFS(Dados!$P$2:$P$19995,Calc!$C155,Dados!$J$2:$J$19995,Calc!$B$154,Dados!BK$2:BK$19995,"Superou as expectativas")*5+COUNTIFS(Dados!$P$2:$P$19995,Calc!$C155,Dados!$J$2:$J$19995,Calc!$B$154,Dados!BK$2:BK$19995,"Atendeu as expectativas")*2.5+COUNTIFS(Dados!$P$2:$P$19995,Calc!$C155,Dados!$J$2:$J$19995,Calc!$B$154,Dados!BK$2:BK$19995,"Não atendeu as expectativas")*0)/COUNTIFS(Dados!$P$2:$P$19995,Calc!$C155,Dados!$J$2:$J$19995,Calc!$B$154,Dados!BK$2:BK$19995,"&lt;&gt;Sem resposta",Dados!BK$2:BK$19995,"&lt;&gt;""")</f>
        <v>3.3333333333333335</v>
      </c>
      <c r="K155" s="152">
        <f>(COUNTIFS(Dados!$P$2:$P$19995,Calc!$C155,Dados!$J$2:$J$19995,Calc!$B$154,Dados!BL$2:BL$19995,"Superou as expectativas")*5+COUNTIFS(Dados!$P$2:$P$19995,Calc!$C155,Dados!$J$2:$J$19995,Calc!$B$154,Dados!BL$2:BL$19995,"Atendeu as expectativas")*2.5+COUNTIFS(Dados!$P$2:$P$19995,Calc!$C155,Dados!$J$2:$J$19995,Calc!$B$154,Dados!BL$2:BL$19995,"Não atendeu as expectativas")*0)/COUNTIFS(Dados!$P$2:$P$19995,Calc!$C155,Dados!$J$2:$J$19995,Calc!$B$154,Dados!BL$2:BL$19995,"&lt;&gt;Sem resposta",Dados!BL$2:BL$19995,"&lt;&gt;""")</f>
        <v>3.3333333333333335</v>
      </c>
      <c r="L155" s="195">
        <f t="shared" si="33"/>
        <v>3.802083333333333</v>
      </c>
    </row>
    <row r="156" spans="2:12" s="28" customFormat="1">
      <c r="B156" s="143" t="s">
        <v>126</v>
      </c>
      <c r="C156" s="182" t="s">
        <v>99</v>
      </c>
      <c r="D156" s="152">
        <f>(COUNTIFS(Dados!$P$2:$P$19995,Calc!$C156,Dados!$J$2:$J$19995,Calc!$B$154,Dados!BE$2:BE$19995,"Ótima")*5+COUNTIFS(Dados!$P$2:$P$19995,Calc!$C156,Dados!$J$2:$J$19995,Calc!$B$154,Dados!BE$2:BE$19995,"Boa")*3.75+COUNTIFS(Dados!$P$2:$P$19995,Calc!$C156,Dados!$J$2:$J$19995,Calc!$B$154,Dados!BE$2:BE$19995,"Regular")*2.5+COUNTIFS(Dados!$P$2:$P$19995,Calc!$C156,Dados!$J$2:$J$19995,Calc!$B$154,Dados!BE$2:BE$19995,"Ruim")*1.25+COUNTIFS(Dados!$P$2:$P$19995,Calc!$C156,Dados!$J$2:$J$19995,Calc!$B$154,Dados!BE$2:BE$19995,"Péssima")*0)/COUNTIFS(Dados!$P$2:$P$19995,Calc!$C156,Dados!$J$2:$J$19995,Calc!$B$154,Dados!BE$2:BE$19995,"&lt;&gt;Sem resposta",Dados!BE$2:BE$19995,"&lt;&gt;""")</f>
        <v>4.4505494505494507</v>
      </c>
      <c r="E156" s="152">
        <f>(COUNTIFS(Dados!$P$2:$P$19995,Calc!$C156,Dados!$J$2:$J$19995,Calc!$B$154,Dados!BF$2:BF$19995,"Ótima")*5+COUNTIFS(Dados!$P$2:$P$19995,Calc!$C156,Dados!$J$2:$J$19995,Calc!$B$154,Dados!BF$2:BF$19995,"Boa")*3.75+COUNTIFS(Dados!$P$2:$P$19995,Calc!$C156,Dados!$J$2:$J$19995,Calc!$B$154,Dados!BF$2:BF$19995,"Regular")*2.5+COUNTIFS(Dados!$P$2:$P$19995,Calc!$C156,Dados!$J$2:$J$19995,Calc!$B$154,Dados!BF$2:BF$19995,"Ruim")*1.25+COUNTIFS(Dados!$P$2:$P$19995,Calc!$C156,Dados!$J$2:$J$19995,Calc!$B$154,Dados!BF$2:BF$19995,"Péssima")*0)/COUNTIFS(Dados!$P$2:$P$19995,Calc!$C156,Dados!$J$2:$J$19995,Calc!$B$154,Dados!BF$2:BF$19995,"&lt;&gt;Sem resposta",Dados!BF$2:BF$19995,"&lt;&gt;""")</f>
        <v>3.9972527472527473</v>
      </c>
      <c r="F156" s="152">
        <f>(COUNTIFS(Dados!$P$2:$P$19995,Calc!$C156,Dados!$J$2:$J$19995,Calc!$B$154,Dados!BG$2:BG$19995,"Ótima")*5+COUNTIFS(Dados!$P$2:$P$19995,Calc!$C156,Dados!$J$2:$J$19995,Calc!$B$154,Dados!BG$2:BG$19995,"Boa")*3.75+COUNTIFS(Dados!$P$2:$P$19995,Calc!$C156,Dados!$J$2:$J$19995,Calc!$B$154,Dados!BG$2:BG$19995,"Regular")*2.5+COUNTIFS(Dados!$P$2:$P$19995,Calc!$C156,Dados!$J$2:$J$19995,Calc!$B$154,Dados!BG$2:BG$19995,"Ruim")*1.25+COUNTIFS(Dados!$P$2:$P$19995,Calc!$C156,Dados!$J$2:$J$19995,Calc!$B$154,Dados!BG$2:BG$19995,"Péssima")*0)/COUNTIFS(Dados!$P$2:$P$19995,Calc!$C156,Dados!$J$2:$J$19995,Calc!$B$154,Dados!BG$2:BG$19995,"&lt;&gt;Sem resposta",Dados!BG$2:BG$19995,"&lt;&gt;""")</f>
        <v>4.3269230769230766</v>
      </c>
      <c r="G156" s="152">
        <f>(COUNTIFS(Dados!$P$2:$P$19995,Calc!$C156,Dados!$J$2:$J$19995,Calc!$B$154,Dados!BH$2:BH$19995,"Ótima")*5+COUNTIFS(Dados!$P$2:$P$19995,Calc!$C156,Dados!$J$2:$J$19995,Calc!$B$154,Dados!BH$2:BH$19995,"Boa")*3.75+COUNTIFS(Dados!$P$2:$P$19995,Calc!$C156,Dados!$J$2:$J$19995,Calc!$B$154,Dados!BH$2:BH$19995,"Regular")*2.5+COUNTIFS(Dados!$P$2:$P$19995,Calc!$C156,Dados!$J$2:$J$19995,Calc!$B$154,Dados!BH$2:BH$19995,"Ruim")*1.25+COUNTIFS(Dados!$P$2:$P$19995,Calc!$C156,Dados!$J$2:$J$19995,Calc!$B$154,Dados!BH$2:BH$19995,"Péssima")*0)/COUNTIFS(Dados!$P$2:$P$19995,Calc!$C156,Dados!$J$2:$J$19995,Calc!$B$154,Dados!BH$2:BH$19995,"&lt;&gt;Sem resposta",Dados!BH$2:BH$19995,"&lt;&gt;""")</f>
        <v>4.2307692307692308</v>
      </c>
      <c r="H156" s="152">
        <f>(COUNTIFS(Dados!$P$2:$P$19995,Calc!$C156,Dados!$J$2:$J$19995,Calc!$B$154,Dados!BI$2:BI$19995,"Ótima")*5+COUNTIFS(Dados!$P$2:$P$19995,Calc!$C156,Dados!$J$2:$J$19995,Calc!$B$154,Dados!BI$2:BI$19995,"Boa")*3.75+COUNTIFS(Dados!$P$2:$P$19995,Calc!$C156,Dados!$J$2:$J$19995,Calc!$B$154,Dados!BI$2:BI$19995,"Regular")*2.5+COUNTIFS(Dados!$P$2:$P$19995,Calc!$C156,Dados!$J$2:$J$19995,Calc!$B$154,Dados!BI$2:BI$19995,"Ruim")*1.25+COUNTIFS(Dados!$P$2:$P$19995,Calc!$C156,Dados!$J$2:$J$19995,Calc!$B$154,Dados!BI$2:BI$19995,"Péssima")*0)/COUNTIFS(Dados!$P$2:$P$19995,Calc!$C156,Dados!$J$2:$J$19995,Calc!$B$154,Dados!BI$2:BI$19995,"&lt;&gt;Sem resposta",Dados!BI$2:BI$19995,"&lt;&gt;""")</f>
        <v>3.5576923076923075</v>
      </c>
      <c r="I156" s="152">
        <f>(COUNTIFS(Dados!$P$2:$P$19995,Calc!$C156,Dados!$J$2:$J$19995,Calc!$B$154,Dados!BJ$2:BJ$19995,"Ótima")*5+COUNTIFS(Dados!$P$2:$P$19995,Calc!$C156,Dados!$J$2:$J$19995,Calc!$B$154,Dados!BJ$2:BJ$19995,"Boa")*3.75+COUNTIFS(Dados!$P$2:$P$19995,Calc!$C156,Dados!$J$2:$J$19995,Calc!$B$154,Dados!BJ$2:BJ$19995,"Regular")*2.5+COUNTIFS(Dados!$J$2:$J$19995,Calc!$B$154,Dados!BJ$2:BJ$19995,"Ruim")*1.25+COUNTIFS(Dados!$P$2:$P$19995,Calc!$C156,Dados!$J$2:$J$19995,Calc!$B$154,Dados!BJ$2:BJ$19995,"Péssima")*0)/COUNTIFS(Dados!$P$2:$P$19995,Calc!$C156,Dados!$J$2:$J$19995,Calc!$B$154,Dados!BJ$2:BJ$19995,"&lt;&gt;Sem resposta",Dados!BJ$2:BJ$19995,"&lt;&gt;""")</f>
        <v>4.4093406593406597</v>
      </c>
      <c r="J156" s="152">
        <f>(COUNTIFS(Dados!$P$2:$P$19995,Calc!$C156,Dados!$J$2:$J$19995,Calc!$B$154,Dados!BK$2:BK$19995,"Superou as expectativas")*5+COUNTIFS(Dados!$P$2:$P$19995,Calc!$C156,Dados!$J$2:$J$19995,Calc!$B$154,Dados!BK$2:BK$19995,"Atendeu as expectativas")*2.5+COUNTIFS(Dados!$P$2:$P$19995,Calc!$C156,Dados!$J$2:$J$19995,Calc!$B$154,Dados!BK$2:BK$19995,"Não atendeu as expectativas")*0)/COUNTIFS(Dados!$P$2:$P$19995,Calc!$C156,Dados!$J$2:$J$19995,Calc!$B$154,Dados!BK$2:BK$19995,"&lt;&gt;Sem resposta",Dados!BK$2:BK$19995,"&lt;&gt;""")</f>
        <v>3.3516483516483517</v>
      </c>
      <c r="K156" s="152">
        <f>(COUNTIFS(Dados!$P$2:$P$19995,Calc!$C156,Dados!$J$2:$J$19995,Calc!$B$154,Dados!BL$2:BL$19995,"Superou as expectativas")*5+COUNTIFS(Dados!$P$2:$P$19995,Calc!$C156,Dados!$J$2:$J$19995,Calc!$B$154,Dados!BL$2:BL$19995,"Atendeu as expectativas")*2.5+COUNTIFS(Dados!$P$2:$P$19995,Calc!$C156,Dados!$J$2:$J$19995,Calc!$B$154,Dados!BL$2:BL$19995,"Não atendeu as expectativas")*0)/COUNTIFS(Dados!$P$2:$P$19995,Calc!$C156,Dados!$J$2:$J$19995,Calc!$B$154,Dados!BL$2:BL$19995,"&lt;&gt;Sem resposta",Dados!BL$2:BL$19995,"&lt;&gt;""")</f>
        <v>3.598901098901099</v>
      </c>
      <c r="L156" s="195">
        <f t="shared" si="33"/>
        <v>3.990384615384615</v>
      </c>
    </row>
    <row r="157" spans="2:12" s="28" customFormat="1">
      <c r="B157" s="143" t="s">
        <v>126</v>
      </c>
      <c r="C157" s="182" t="s">
        <v>569</v>
      </c>
      <c r="D157" s="152">
        <f>(COUNTIFS(Dados!$P$2:$P$19995,Calc!$C157,Dados!$J$2:$J$19995,Calc!$B$154,Dados!BE$2:BE$19995,"Ótima")*5+COUNTIFS(Dados!$P$2:$P$19995,Calc!$C157,Dados!$J$2:$J$19995,Calc!$B$154,Dados!BE$2:BE$19995,"Boa")*3.75+COUNTIFS(Dados!$P$2:$P$19995,Calc!$C157,Dados!$J$2:$J$19995,Calc!$B$154,Dados!BE$2:BE$19995,"Regular")*2.5+COUNTIFS(Dados!$P$2:$P$19995,Calc!$C157,Dados!$J$2:$J$19995,Calc!$B$154,Dados!BE$2:BE$19995,"Ruim")*1.25+COUNTIFS(Dados!$P$2:$P$19995,Calc!$C157,Dados!$J$2:$J$19995,Calc!$B$154,Dados!BE$2:BE$19995,"Péssima")*0)/COUNTIFS(Dados!$P$2:$P$19995,Calc!$C157,Dados!$J$2:$J$19995,Calc!$B$154,Dados!BE$2:BE$19995,"&lt;&gt;Sem resposta",Dados!BE$2:BE$19995,"&lt;&gt;""")</f>
        <v>3.9880952380952381</v>
      </c>
      <c r="E157" s="152">
        <f>(COUNTIFS(Dados!$P$2:$P$19995,Calc!$C157,Dados!$J$2:$J$19995,Calc!$B$154,Dados!BF$2:BF$19995,"Ótima")*5+COUNTIFS(Dados!$P$2:$P$19995,Calc!$C157,Dados!$J$2:$J$19995,Calc!$B$154,Dados!BF$2:BF$19995,"Boa")*3.75+COUNTIFS(Dados!$P$2:$P$19995,Calc!$C157,Dados!$J$2:$J$19995,Calc!$B$154,Dados!BF$2:BF$19995,"Regular")*2.5+COUNTIFS(Dados!$P$2:$P$19995,Calc!$C157,Dados!$J$2:$J$19995,Calc!$B$154,Dados!BF$2:BF$19995,"Ruim")*1.25+COUNTIFS(Dados!$P$2:$P$19995,Calc!$C157,Dados!$J$2:$J$19995,Calc!$B$154,Dados!BF$2:BF$19995,"Péssima")*0)/COUNTIFS(Dados!$P$2:$P$19995,Calc!$C157,Dados!$J$2:$J$19995,Calc!$B$154,Dados!BF$2:BF$19995,"&lt;&gt;Sem resposta",Dados!BF$2:BF$19995,"&lt;&gt;""")</f>
        <v>3.4523809523809526</v>
      </c>
      <c r="F157" s="152">
        <f>(COUNTIFS(Dados!$P$2:$P$19995,Calc!$C157,Dados!$J$2:$J$19995,Calc!$B$154,Dados!BG$2:BG$19995,"Ótima")*5+COUNTIFS(Dados!$P$2:$P$19995,Calc!$C157,Dados!$J$2:$J$19995,Calc!$B$154,Dados!BG$2:BG$19995,"Boa")*3.75+COUNTIFS(Dados!$P$2:$P$19995,Calc!$C157,Dados!$J$2:$J$19995,Calc!$B$154,Dados!BG$2:BG$19995,"Regular")*2.5+COUNTIFS(Dados!$P$2:$P$19995,Calc!$C157,Dados!$J$2:$J$19995,Calc!$B$154,Dados!BG$2:BG$19995,"Ruim")*1.25+COUNTIFS(Dados!$P$2:$P$19995,Calc!$C157,Dados!$J$2:$J$19995,Calc!$B$154,Dados!BG$2:BG$19995,"Péssima")*0)/COUNTIFS(Dados!$P$2:$P$19995,Calc!$C157,Dados!$J$2:$J$19995,Calc!$B$154,Dados!BG$2:BG$19995,"&lt;&gt;Sem resposta",Dados!BG$2:BG$19995,"&lt;&gt;""")</f>
        <v>3.4523809523809526</v>
      </c>
      <c r="G157" s="152">
        <f>(COUNTIFS(Dados!$P$2:$P$19995,Calc!$C157,Dados!$J$2:$J$19995,Calc!$B$154,Dados!BH$2:BH$19995,"Ótima")*5+COUNTIFS(Dados!$P$2:$P$19995,Calc!$C157,Dados!$J$2:$J$19995,Calc!$B$154,Dados!BH$2:BH$19995,"Boa")*3.75+COUNTIFS(Dados!$P$2:$P$19995,Calc!$C157,Dados!$J$2:$J$19995,Calc!$B$154,Dados!BH$2:BH$19995,"Regular")*2.5+COUNTIFS(Dados!$P$2:$P$19995,Calc!$C157,Dados!$J$2:$J$19995,Calc!$B$154,Dados!BH$2:BH$19995,"Ruim")*1.25+COUNTIFS(Dados!$P$2:$P$19995,Calc!$C157,Dados!$J$2:$J$19995,Calc!$B$154,Dados!BH$2:BH$19995,"Péssima")*0)/COUNTIFS(Dados!$P$2:$P$19995,Calc!$C157,Dados!$J$2:$J$19995,Calc!$B$154,Dados!BH$2:BH$19995,"&lt;&gt;Sem resposta",Dados!BH$2:BH$19995,"&lt;&gt;""")</f>
        <v>3.8988095238095237</v>
      </c>
      <c r="H157" s="152">
        <f>(COUNTIFS(Dados!$P$2:$P$19995,Calc!$C157,Dados!$J$2:$J$19995,Calc!$B$154,Dados!BI$2:BI$19995,"Ótima")*5+COUNTIFS(Dados!$P$2:$P$19995,Calc!$C157,Dados!$J$2:$J$19995,Calc!$B$154,Dados!BI$2:BI$19995,"Boa")*3.75+COUNTIFS(Dados!$P$2:$P$19995,Calc!$C157,Dados!$J$2:$J$19995,Calc!$B$154,Dados!BI$2:BI$19995,"Regular")*2.5+COUNTIFS(Dados!$P$2:$P$19995,Calc!$C157,Dados!$J$2:$J$19995,Calc!$B$154,Dados!BI$2:BI$19995,"Ruim")*1.25+COUNTIFS(Dados!$P$2:$P$19995,Calc!$C157,Dados!$J$2:$J$19995,Calc!$B$154,Dados!BI$2:BI$19995,"Péssima")*0)/COUNTIFS(Dados!$P$2:$P$19995,Calc!$C157,Dados!$J$2:$J$19995,Calc!$B$154,Dados!BI$2:BI$19995,"&lt;&gt;Sem resposta",Dados!BI$2:BI$19995,"&lt;&gt;""")</f>
        <v>2.6190476190476191</v>
      </c>
      <c r="I157" s="152">
        <f>(COUNTIFS(Dados!$P$2:$P$19995,Calc!$C157,Dados!$J$2:$J$19995,Calc!$B$154,Dados!BJ$2:BJ$19995,"Ótima")*5+COUNTIFS(Dados!$P$2:$P$19995,Calc!$C157,Dados!$J$2:$J$19995,Calc!$B$154,Dados!BJ$2:BJ$19995,"Boa")*3.75+COUNTIFS(Dados!$P$2:$P$19995,Calc!$C157,Dados!$J$2:$J$19995,Calc!$B$154,Dados!BJ$2:BJ$19995,"Regular")*2.5+COUNTIFS(Dados!$J$2:$J$19995,Calc!$B$154,Dados!BJ$2:BJ$19995,"Ruim")*1.25+COUNTIFS(Dados!$P$2:$P$19995,Calc!$C157,Dados!$J$2:$J$19995,Calc!$B$154,Dados!BJ$2:BJ$19995,"Péssima")*0)/COUNTIFS(Dados!$P$2:$P$19995,Calc!$C157,Dados!$J$2:$J$19995,Calc!$B$154,Dados!BJ$2:BJ$19995,"&lt;&gt;Sem resposta",Dados!BJ$2:BJ$19995,"&lt;&gt;""")</f>
        <v>3.9880952380952381</v>
      </c>
      <c r="J157" s="152">
        <f>(COUNTIFS(Dados!$P$2:$P$19995,Calc!$C157,Dados!$J$2:$J$19995,Calc!$B$154,Dados!BK$2:BK$19995,"Superou as expectativas")*5+COUNTIFS(Dados!$P$2:$P$19995,Calc!$C157,Dados!$J$2:$J$19995,Calc!$B$154,Dados!BK$2:BK$19995,"Atendeu as expectativas")*2.5+COUNTIFS(Dados!$P$2:$P$19995,Calc!$C157,Dados!$J$2:$J$19995,Calc!$B$154,Dados!BK$2:BK$19995,"Não atendeu as expectativas")*0)/COUNTIFS(Dados!$P$2:$P$19995,Calc!$C157,Dados!$J$2:$J$19995,Calc!$B$154,Dados!BK$2:BK$19995,"&lt;&gt;Sem resposta",Dados!BK$2:BK$19995,"&lt;&gt;""")</f>
        <v>2.5</v>
      </c>
      <c r="K157" s="152">
        <f>(COUNTIFS(Dados!$P$2:$P$19995,Calc!$C157,Dados!$J$2:$J$19995,Calc!$B$154,Dados!BL$2:BL$19995,"Superou as expectativas")*5+COUNTIFS(Dados!$P$2:$P$19995,Calc!$C157,Dados!$J$2:$J$19995,Calc!$B$154,Dados!BL$2:BL$19995,"Atendeu as expectativas")*2.5+COUNTIFS(Dados!$P$2:$P$19995,Calc!$C157,Dados!$J$2:$J$19995,Calc!$B$154,Dados!BL$2:BL$19995,"Não atendeu as expectativas")*0)/COUNTIFS(Dados!$P$2:$P$19995,Calc!$C157,Dados!$J$2:$J$19995,Calc!$B$154,Dados!BL$2:BL$19995,"&lt;&gt;Sem resposta",Dados!BL$2:BL$19995,"&lt;&gt;""")</f>
        <v>3.0952380952380953</v>
      </c>
      <c r="L157" s="195">
        <f t="shared" si="33"/>
        <v>3.3742559523809521</v>
      </c>
    </row>
    <row r="158" spans="2:12" s="28" customFormat="1">
      <c r="B158" s="143" t="s">
        <v>126</v>
      </c>
      <c r="C158" s="182" t="s">
        <v>391</v>
      </c>
      <c r="D158" s="152">
        <f>(COUNTIFS(Dados!$P$2:$P$19995,Calc!$C158,Dados!$J$2:$J$19995,Calc!$B$154,Dados!BE$2:BE$19995,"Ótima")*5+COUNTIFS(Dados!$P$2:$P$19995,Calc!$C158,Dados!$J$2:$J$19995,Calc!$B$154,Dados!BE$2:BE$19995,"Boa")*3.75+COUNTIFS(Dados!$P$2:$P$19995,Calc!$C158,Dados!$J$2:$J$19995,Calc!$B$154,Dados!BE$2:BE$19995,"Regular")*2.5+COUNTIFS(Dados!$P$2:$P$19995,Calc!$C158,Dados!$J$2:$J$19995,Calc!$B$154,Dados!BE$2:BE$19995,"Ruim")*1.25+COUNTIFS(Dados!$P$2:$P$19995,Calc!$C158,Dados!$J$2:$J$19995,Calc!$B$154,Dados!BE$2:BE$19995,"Péssima")*0)/COUNTIFS(Dados!$P$2:$P$19995,Calc!$C158,Dados!$J$2:$J$19995,Calc!$B$154,Dados!BE$2:BE$19995,"&lt;&gt;Sem resposta",Dados!BE$2:BE$19995,"&lt;&gt;""")</f>
        <v>4.21875</v>
      </c>
      <c r="E158" s="152">
        <f>(COUNTIFS(Dados!$P$2:$P$19995,Calc!$C158,Dados!$J$2:$J$19995,Calc!$B$154,Dados!BF$2:BF$19995,"Ótima")*5+COUNTIFS(Dados!$P$2:$P$19995,Calc!$C158,Dados!$J$2:$J$19995,Calc!$B$154,Dados!BF$2:BF$19995,"Boa")*3.75+COUNTIFS(Dados!$P$2:$P$19995,Calc!$C158,Dados!$J$2:$J$19995,Calc!$B$154,Dados!BF$2:BF$19995,"Regular")*2.5+COUNTIFS(Dados!$P$2:$P$19995,Calc!$C158,Dados!$J$2:$J$19995,Calc!$B$154,Dados!BF$2:BF$19995,"Ruim")*1.25+COUNTIFS(Dados!$P$2:$P$19995,Calc!$C158,Dados!$J$2:$J$19995,Calc!$B$154,Dados!BF$2:BF$19995,"Péssima")*0)/COUNTIFS(Dados!$P$2:$P$19995,Calc!$C158,Dados!$J$2:$J$19995,Calc!$B$154,Dados!BF$2:BF$19995,"&lt;&gt;Sem resposta",Dados!BF$2:BF$19995,"&lt;&gt;""")</f>
        <v>3.75</v>
      </c>
      <c r="F158" s="152">
        <f>(COUNTIFS(Dados!$P$2:$P$19995,Calc!$C158,Dados!$J$2:$J$19995,Calc!$B$154,Dados!BG$2:BG$19995,"Ótima")*5+COUNTIFS(Dados!$P$2:$P$19995,Calc!$C158,Dados!$J$2:$J$19995,Calc!$B$154,Dados!BG$2:BG$19995,"Boa")*3.75+COUNTIFS(Dados!$P$2:$P$19995,Calc!$C158,Dados!$J$2:$J$19995,Calc!$B$154,Dados!BG$2:BG$19995,"Regular")*2.5+COUNTIFS(Dados!$P$2:$P$19995,Calc!$C158,Dados!$J$2:$J$19995,Calc!$B$154,Dados!BG$2:BG$19995,"Ruim")*1.25+COUNTIFS(Dados!$P$2:$P$19995,Calc!$C158,Dados!$J$2:$J$19995,Calc!$B$154,Dados!BG$2:BG$19995,"Péssima")*0)/COUNTIFS(Dados!$P$2:$P$19995,Calc!$C158,Dados!$J$2:$J$19995,Calc!$B$154,Dados!BG$2:BG$19995,"&lt;&gt;Sem resposta",Dados!BG$2:BG$19995,"&lt;&gt;""")</f>
        <v>3.75</v>
      </c>
      <c r="G158" s="152">
        <f>(COUNTIFS(Dados!$P$2:$P$19995,Calc!$C158,Dados!$J$2:$J$19995,Calc!$B$154,Dados!BH$2:BH$19995,"Ótima")*5+COUNTIFS(Dados!$P$2:$P$19995,Calc!$C158,Dados!$J$2:$J$19995,Calc!$B$154,Dados!BH$2:BH$19995,"Boa")*3.75+COUNTIFS(Dados!$P$2:$P$19995,Calc!$C158,Dados!$J$2:$J$19995,Calc!$B$154,Dados!BH$2:BH$19995,"Regular")*2.5+COUNTIFS(Dados!$P$2:$P$19995,Calc!$C158,Dados!$J$2:$J$19995,Calc!$B$154,Dados!BH$2:BH$19995,"Ruim")*1.25+COUNTIFS(Dados!$P$2:$P$19995,Calc!$C158,Dados!$J$2:$J$19995,Calc!$B$154,Dados!BH$2:BH$19995,"Péssima")*0)/COUNTIFS(Dados!$P$2:$P$19995,Calc!$C158,Dados!$J$2:$J$19995,Calc!$B$154,Dados!BH$2:BH$19995,"&lt;&gt;Sem resposta",Dados!BH$2:BH$19995,"&lt;&gt;""")</f>
        <v>4.0625</v>
      </c>
      <c r="H158" s="152">
        <f>(COUNTIFS(Dados!$P$2:$P$19995,Calc!$C158,Dados!$J$2:$J$19995,Calc!$B$154,Dados!BI$2:BI$19995,"Ótima")*5+COUNTIFS(Dados!$P$2:$P$19995,Calc!$C158,Dados!$J$2:$J$19995,Calc!$B$154,Dados!BI$2:BI$19995,"Boa")*3.75+COUNTIFS(Dados!$P$2:$P$19995,Calc!$C158,Dados!$J$2:$J$19995,Calc!$B$154,Dados!BI$2:BI$19995,"Regular")*2.5+COUNTIFS(Dados!$P$2:$P$19995,Calc!$C158,Dados!$J$2:$J$19995,Calc!$B$154,Dados!BI$2:BI$19995,"Ruim")*1.25+COUNTIFS(Dados!$P$2:$P$19995,Calc!$C158,Dados!$J$2:$J$19995,Calc!$B$154,Dados!BI$2:BI$19995,"Péssima")*0)/COUNTIFS(Dados!$P$2:$P$19995,Calc!$C158,Dados!$J$2:$J$19995,Calc!$B$154,Dados!BI$2:BI$19995,"&lt;&gt;Sem resposta",Dados!BI$2:BI$19995,"&lt;&gt;""")</f>
        <v>3.28125</v>
      </c>
      <c r="I158" s="152">
        <f>(COUNTIFS(Dados!$P$2:$P$19995,Calc!$C158,Dados!$J$2:$J$19995,Calc!$B$154,Dados!BJ$2:BJ$19995,"Ótima")*5+COUNTIFS(Dados!$P$2:$P$19995,Calc!$C158,Dados!$J$2:$J$19995,Calc!$B$154,Dados!BJ$2:BJ$19995,"Boa")*3.75+COUNTIFS(Dados!$P$2:$P$19995,Calc!$C158,Dados!$J$2:$J$19995,Calc!$B$154,Dados!BJ$2:BJ$19995,"Regular")*2.5+COUNTIFS(Dados!$J$2:$J$19995,Calc!$B$154,Dados!BJ$2:BJ$19995,"Ruim")*1.25+COUNTIFS(Dados!$P$2:$P$19995,Calc!$C158,Dados!$J$2:$J$19995,Calc!$B$154,Dados!BJ$2:BJ$19995,"Péssima")*0)/COUNTIFS(Dados!$P$2:$P$19995,Calc!$C158,Dados!$J$2:$J$19995,Calc!$B$154,Dados!BJ$2:BJ$19995,"&lt;&gt;Sem resposta",Dados!BJ$2:BJ$19995,"&lt;&gt;""")</f>
        <v>4.375</v>
      </c>
      <c r="J158" s="152">
        <f>(COUNTIFS(Dados!$P$2:$P$19995,Calc!$C158,Dados!$J$2:$J$19995,Calc!$B$154,Dados!BK$2:BK$19995,"Superou as expectativas")*5+COUNTIFS(Dados!$P$2:$P$19995,Calc!$C158,Dados!$J$2:$J$19995,Calc!$B$154,Dados!BK$2:BK$19995,"Atendeu as expectativas")*2.5+COUNTIFS(Dados!$P$2:$P$19995,Calc!$C158,Dados!$J$2:$J$19995,Calc!$B$154,Dados!BK$2:BK$19995,"Não atendeu as expectativas")*0)/COUNTIFS(Dados!$P$2:$P$19995,Calc!$C158,Dados!$J$2:$J$19995,Calc!$B$154,Dados!BK$2:BK$19995,"&lt;&gt;Sem resposta",Dados!BK$2:BK$19995,"&lt;&gt;""")</f>
        <v>3.2142857142857144</v>
      </c>
      <c r="K158" s="152">
        <f>(COUNTIFS(Dados!$P$2:$P$19995,Calc!$C158,Dados!$J$2:$J$19995,Calc!$B$154,Dados!BL$2:BL$19995,"Superou as expectativas")*5+COUNTIFS(Dados!$P$2:$P$19995,Calc!$C158,Dados!$J$2:$J$19995,Calc!$B$154,Dados!BL$2:BL$19995,"Atendeu as expectativas")*2.5+COUNTIFS(Dados!$P$2:$P$19995,Calc!$C158,Dados!$J$2:$J$19995,Calc!$B$154,Dados!BL$2:BL$19995,"Não atendeu as expectativas")*0)/COUNTIFS(Dados!$P$2:$P$19995,Calc!$C158,Dados!$J$2:$J$19995,Calc!$B$154,Dados!BL$2:BL$19995,"&lt;&gt;Sem resposta",Dados!BL$2:BL$19995,"&lt;&gt;""")</f>
        <v>3.5714285714285716</v>
      </c>
      <c r="L158" s="195">
        <f t="shared" si="33"/>
        <v>3.777901785714286</v>
      </c>
    </row>
    <row r="159" spans="2:12" s="28" customFormat="1" ht="25.5">
      <c r="B159" s="143" t="s">
        <v>126</v>
      </c>
      <c r="C159" s="182" t="s">
        <v>772</v>
      </c>
      <c r="D159" s="152">
        <f>(COUNTIFS(Dados!$P$2:$P$19995,Calc!$C159,Dados!$J$2:$J$19995,Calc!$B$154,Dados!BE$2:BE$19995,"Ótima")*5+COUNTIFS(Dados!$P$2:$P$19995,Calc!$C159,Dados!$J$2:$J$19995,Calc!$B$154,Dados!BE$2:BE$19995,"Boa")*3.75+COUNTIFS(Dados!$P$2:$P$19995,Calc!$C159,Dados!$J$2:$J$19995,Calc!$B$154,Dados!BE$2:BE$19995,"Regular")*2.5+COUNTIFS(Dados!$P$2:$P$19995,Calc!$C159,Dados!$J$2:$J$19995,Calc!$B$154,Dados!BE$2:BE$19995,"Ruim")*1.25+COUNTIFS(Dados!$P$2:$P$19995,Calc!$C159,Dados!$J$2:$J$19995,Calc!$B$154,Dados!BE$2:BE$19995,"Péssima")*0)/COUNTIFS(Dados!$P$2:$P$19995,Calc!$C159,Dados!$J$2:$J$19995,Calc!$B$154,Dados!BE$2:BE$19995,"&lt;&gt;Sem resposta",Dados!BE$2:BE$19995,"&lt;&gt;""")</f>
        <v>4.25</v>
      </c>
      <c r="E159" s="152">
        <f>(COUNTIFS(Dados!$P$2:$P$19995,Calc!$C159,Dados!$J$2:$J$19995,Calc!$B$154,Dados!BF$2:BF$19995,"Ótima")*5+COUNTIFS(Dados!$P$2:$P$19995,Calc!$C159,Dados!$J$2:$J$19995,Calc!$B$154,Dados!BF$2:BF$19995,"Boa")*3.75+COUNTIFS(Dados!$P$2:$P$19995,Calc!$C159,Dados!$J$2:$J$19995,Calc!$B$154,Dados!BF$2:BF$19995,"Regular")*2.5+COUNTIFS(Dados!$P$2:$P$19995,Calc!$C159,Dados!$J$2:$J$19995,Calc!$B$154,Dados!BF$2:BF$19995,"Ruim")*1.25+COUNTIFS(Dados!$P$2:$P$19995,Calc!$C159,Dados!$J$2:$J$19995,Calc!$B$154,Dados!BF$2:BF$19995,"Péssima")*0)/COUNTIFS(Dados!$P$2:$P$19995,Calc!$C159,Dados!$J$2:$J$19995,Calc!$B$154,Dados!BF$2:BF$19995,"&lt;&gt;Sem resposta",Dados!BF$2:BF$19995,"&lt;&gt;""")</f>
        <v>4.5</v>
      </c>
      <c r="F159" s="152">
        <f>(COUNTIFS(Dados!$P$2:$P$19995,Calc!$C159,Dados!$J$2:$J$19995,Calc!$B$154,Dados!BG$2:BG$19995,"Ótima")*5+COUNTIFS(Dados!$P$2:$P$19995,Calc!$C159,Dados!$J$2:$J$19995,Calc!$B$154,Dados!BG$2:BG$19995,"Boa")*3.75+COUNTIFS(Dados!$P$2:$P$19995,Calc!$C159,Dados!$J$2:$J$19995,Calc!$B$154,Dados!BG$2:BG$19995,"Regular")*2.5+COUNTIFS(Dados!$P$2:$P$19995,Calc!$C159,Dados!$J$2:$J$19995,Calc!$B$154,Dados!BG$2:BG$19995,"Ruim")*1.25+COUNTIFS(Dados!$P$2:$P$19995,Calc!$C159,Dados!$J$2:$J$19995,Calc!$B$154,Dados!BG$2:BG$19995,"Péssima")*0)/COUNTIFS(Dados!$P$2:$P$19995,Calc!$C159,Dados!$J$2:$J$19995,Calc!$B$154,Dados!BG$2:BG$19995,"&lt;&gt;Sem resposta",Dados!BG$2:BG$19995,"&lt;&gt;""")</f>
        <v>3.75</v>
      </c>
      <c r="G159" s="152">
        <f>(COUNTIFS(Dados!$P$2:$P$19995,Calc!$C159,Dados!$J$2:$J$19995,Calc!$B$154,Dados!BH$2:BH$19995,"Ótima")*5+COUNTIFS(Dados!$P$2:$P$19995,Calc!$C159,Dados!$J$2:$J$19995,Calc!$B$154,Dados!BH$2:BH$19995,"Boa")*3.75+COUNTIFS(Dados!$P$2:$P$19995,Calc!$C159,Dados!$J$2:$J$19995,Calc!$B$154,Dados!BH$2:BH$19995,"Regular")*2.5+COUNTIFS(Dados!$P$2:$P$19995,Calc!$C159,Dados!$J$2:$J$19995,Calc!$B$154,Dados!BH$2:BH$19995,"Ruim")*1.25+COUNTIFS(Dados!$P$2:$P$19995,Calc!$C159,Dados!$J$2:$J$19995,Calc!$B$154,Dados!BH$2:BH$19995,"Péssima")*0)/COUNTIFS(Dados!$P$2:$P$19995,Calc!$C159,Dados!$J$2:$J$19995,Calc!$B$154,Dados!BH$2:BH$19995,"&lt;&gt;Sem resposta",Dados!BH$2:BH$19995,"&lt;&gt;""")</f>
        <v>4.5</v>
      </c>
      <c r="H159" s="152">
        <f>(COUNTIFS(Dados!$P$2:$P$19995,Calc!$C159,Dados!$J$2:$J$19995,Calc!$B$154,Dados!BI$2:BI$19995,"Ótima")*5+COUNTIFS(Dados!$P$2:$P$19995,Calc!$C159,Dados!$J$2:$J$19995,Calc!$B$154,Dados!BI$2:BI$19995,"Boa")*3.75+COUNTIFS(Dados!$P$2:$P$19995,Calc!$C159,Dados!$J$2:$J$19995,Calc!$B$154,Dados!BI$2:BI$19995,"Regular")*2.5+COUNTIFS(Dados!$P$2:$P$19995,Calc!$C159,Dados!$J$2:$J$19995,Calc!$B$154,Dados!BI$2:BI$19995,"Ruim")*1.25+COUNTIFS(Dados!$P$2:$P$19995,Calc!$C159,Dados!$J$2:$J$19995,Calc!$B$154,Dados!BI$2:BI$19995,"Péssima")*0)/COUNTIFS(Dados!$P$2:$P$19995,Calc!$C159,Dados!$J$2:$J$19995,Calc!$B$154,Dados!BI$2:BI$19995,"&lt;&gt;Sem resposta",Dados!BI$2:BI$19995,"&lt;&gt;""")</f>
        <v>3.25</v>
      </c>
      <c r="I159" s="152">
        <f>(COUNTIFS(Dados!$P$2:$P$19995,Calc!$C159,Dados!$J$2:$J$19995,Calc!$B$154,Dados!BJ$2:BJ$19995,"Ótima")*5+COUNTIFS(Dados!$P$2:$P$19995,Calc!$C159,Dados!$J$2:$J$19995,Calc!$B$154,Dados!BJ$2:BJ$19995,"Boa")*3.75+COUNTIFS(Dados!$P$2:$P$19995,Calc!$C159,Dados!$J$2:$J$19995,Calc!$B$154,Dados!BJ$2:BJ$19995,"Regular")*2.5+COUNTIFS(Dados!$J$2:$J$19995,Calc!$B$154,Dados!BJ$2:BJ$19995,"Ruim")*1.25+COUNTIFS(Dados!$P$2:$P$19995,Calc!$C159,Dados!$J$2:$J$19995,Calc!$B$154,Dados!BJ$2:BJ$19995,"Péssima")*0)/COUNTIFS(Dados!$P$2:$P$19995,Calc!$C159,Dados!$J$2:$J$19995,Calc!$B$154,Dados!BJ$2:BJ$19995,"&lt;&gt;Sem resposta",Dados!BJ$2:BJ$19995,"&lt;&gt;""")</f>
        <v>4.5</v>
      </c>
      <c r="J159" s="152">
        <f>(COUNTIFS(Dados!$P$2:$P$19995,Calc!$C159,Dados!$J$2:$J$19995,Calc!$B$154,Dados!BK$2:BK$19995,"Superou as expectativas")*5+COUNTIFS(Dados!$P$2:$P$19995,Calc!$C159,Dados!$J$2:$J$19995,Calc!$B$154,Dados!BK$2:BK$19995,"Atendeu as expectativas")*2.5+COUNTIFS(Dados!$P$2:$P$19995,Calc!$C159,Dados!$J$2:$J$19995,Calc!$B$154,Dados!BK$2:BK$19995,"Não atendeu as expectativas")*0)/COUNTIFS(Dados!$P$2:$P$19995,Calc!$C159,Dados!$J$2:$J$19995,Calc!$B$154,Dados!BK$2:BK$19995,"&lt;&gt;Sem resposta",Dados!BK$2:BK$19995,"&lt;&gt;""")</f>
        <v>2.5</v>
      </c>
      <c r="K159" s="152">
        <f>(COUNTIFS(Dados!$P$2:$P$19995,Calc!$C159,Dados!$J$2:$J$19995,Calc!$B$154,Dados!BL$2:BL$19995,"Superou as expectativas")*5+COUNTIFS(Dados!$P$2:$P$19995,Calc!$C159,Dados!$J$2:$J$19995,Calc!$B$154,Dados!BL$2:BL$19995,"Atendeu as expectativas")*2.5+COUNTIFS(Dados!$P$2:$P$19995,Calc!$C159,Dados!$J$2:$J$19995,Calc!$B$154,Dados!BL$2:BL$19995,"Não atendeu as expectativas")*0)/COUNTIFS(Dados!$P$2:$P$19995,Calc!$C159,Dados!$J$2:$J$19995,Calc!$B$154,Dados!BL$2:BL$19995,"&lt;&gt;Sem resposta",Dados!BL$2:BL$19995,"&lt;&gt;""")</f>
        <v>3</v>
      </c>
      <c r="L159" s="195">
        <f t="shared" si="33"/>
        <v>3.78125</v>
      </c>
    </row>
    <row r="160" spans="2:12" s="28" customFormat="1">
      <c r="B160" s="143" t="s">
        <v>1127</v>
      </c>
      <c r="C160" s="178" t="s">
        <v>1127</v>
      </c>
      <c r="D160" s="150">
        <f>(COUNTIFS(Dados!$J$2:$J$19995,Calc!$B$160,Dados!BE$2:BE$19995,"Ótima")*5+COUNTIFS(Dados!$J$2:$J$19995,Calc!$B$160,Dados!BE$2:BE$19995,"Boa")*3.75+COUNTIFS(Dados!$J$2:$J$19995,Calc!$B$160,Dados!BE$2:BE$19995,"Regular")*2.5+COUNTIFS(Dados!$J$2:$J$19995,Calc!$B$160,Dados!BE$2:BE$19995,"Ruim")*1.25+COUNTIFS(Dados!$J$2:$J$19995,Calc!$B$160,Dados!BE$2:BE$19995,"Péssima")*0)/COUNTIFS(Dados!$J$2:$J$19995,Calc!$B$160,Dados!BE$2:BE$19995,"&lt;&gt;Sem resposta",Dados!BE$2:BE$19995,"&lt;&gt;""")</f>
        <v>4.166666666666667</v>
      </c>
      <c r="E160" s="150">
        <f>(COUNTIFS(Dados!$J$2:$J$19995,Calc!$B$160,Dados!BF$2:BF$19995,"Ótima")*5+COUNTIFS(Dados!$J$2:$J$19995,Calc!$B$160,Dados!BF$2:BF$19995,"Boa")*3.75+COUNTIFS(Dados!$J$2:$J$19995,Calc!$B$160,Dados!BF$2:BF$19995,"Regular")*2.5+COUNTIFS(Dados!$J$2:$J$19995,Calc!$B$160,Dados!BF$2:BF$19995,"Ruim")*1.25+COUNTIFS(Dados!$J$2:$J$19995,Calc!$B$160,Dados!BF$2:BF$19995,"Péssima")*0)/COUNTIFS(Dados!$J$2:$J$19995,Calc!$B$160,Dados!BF$2:BF$19995,"&lt;&gt;Sem resposta",Dados!BF$2:BF$19995,"&lt;&gt;""")</f>
        <v>3.6111111111111112</v>
      </c>
      <c r="F160" s="150">
        <f>(COUNTIFS(Dados!$J$2:$J$19995,Calc!$B$160,Dados!BG$2:BG$19995,"Ótima")*5+COUNTIFS(Dados!$J$2:$J$19995,Calc!$B$160,Dados!BG$2:BG$19995,"Boa")*3.75+COUNTIFS(Dados!$J$2:$J$19995,Calc!$B$160,Dados!BG$2:BG$19995,"Regular")*2.5+COUNTIFS(Dados!$J$2:$J$19995,Calc!$B$160,Dados!BG$2:BG$19995,"Ruim")*1.25+COUNTIFS(Dados!$J$2:$J$19995,Calc!$B$160,Dados!BG$2:BG$19995,"Péssima")*0)/COUNTIFS(Dados!$J$2:$J$19995,Calc!$B$160,Dados!BG$2:BG$19995,"&lt;&gt;Sem resposta",Dados!BG$2:BG$19995,"&lt;&gt;""")</f>
        <v>3.8888888888888888</v>
      </c>
      <c r="G160" s="150">
        <f>(COUNTIFS(Dados!$J$2:$J$19995,Calc!$B$160,Dados!BH$2:BH$19995,"Ótima")*5+COUNTIFS(Dados!$J$2:$J$19995,Calc!$B$160,Dados!BH$2:BH$19995,"Boa")*3.75+COUNTIFS(Dados!$J$2:$J$19995,Calc!$B$160,Dados!BH$2:BH$19995,"Regular")*2.5+COUNTIFS(Dados!$J$2:$J$19995,Calc!$B$160,Dados!BH$2:BH$19995,"Ruim")*1.25+COUNTIFS(Dados!$J$2:$J$19995,Calc!$B$160,Dados!BH$2:BH$19995,"Péssima")*0)/COUNTIFS(Dados!$J$2:$J$19995,Calc!$B$160,Dados!BH$2:BH$19995,"&lt;&gt;Sem resposta",Dados!BH$2:BH$19995,"&lt;&gt;""")</f>
        <v>4.3055555555555554</v>
      </c>
      <c r="H160" s="150">
        <f>(COUNTIFS(Dados!$J$2:$J$19995,Calc!$B$160,Dados!BI$2:BI$19995,"Ótima")*5+COUNTIFS(Dados!$J$2:$J$19995,Calc!$B$160,Dados!BI$2:BI$19995,"Boa")*3.75+COUNTIFS(Dados!$J$2:$J$19995,Calc!$B$160,Dados!BI$2:BI$19995,"Regular")*2.5+COUNTIFS(Dados!$J$2:$J$19995,Calc!$B$160,Dados!BI$2:BI$19995,"Ruim")*1.25+COUNTIFS(Dados!$J$2:$J$19995,Calc!$B$160,Dados!BI$2:BI$19995,"Péssima")*0)/COUNTIFS(Dados!$J$2:$J$19995,Calc!$B$160,Dados!BI$2:BI$19995,"&lt;&gt;Sem resposta",Dados!BI$2:BI$19995,"&lt;&gt;""")</f>
        <v>2.5</v>
      </c>
      <c r="I160" s="150">
        <f>(COUNTIFS(Dados!$J$2:$J$19995,Calc!$B$160,Dados!BJ$2:BJ$19995,"Ótima")*5+COUNTIFS(Dados!$J$2:$J$19995,Calc!$B$160,Dados!BJ$2:BJ$19995,"Boa")*3.75+COUNTIFS(Dados!$J$2:$J$19995,Calc!$B$160,Dados!BJ$2:BJ$19995,"Regular")*2.5+COUNTIFS(Dados!$J$2:$J$19995,Calc!$B$160,Dados!BJ$2:BJ$19995,"Ruim")*1.25+COUNTIFS(Dados!$J$2:$J$19995,Calc!$B$160,Dados!BJ$2:BJ$19995,"Péssima")*0)/COUNTIFS(Dados!$J$2:$J$19995,Calc!$B$160,Dados!BJ$2:BJ$19995,"&lt;&gt;Sem resposta",Dados!BJ$2:BJ$19995,"&lt;&gt;""")</f>
        <v>4.583333333333333</v>
      </c>
      <c r="J160" s="150">
        <f>(COUNTIFS(Dados!$J$2:$J$19995,Calc!$B$160,Dados!BK$2:BK$19995,"Superou as expectativas")*5+COUNTIFS(Dados!$J$2:$J$19995,Calc!$B$160,Dados!BK$2:BK$19995,"Atendeu as expectativas")*2.5+COUNTIFS(Dados!$J$2:$J$19995,Calc!$B$160,Dados!BK$2:BK$19995,"Não atendeu as expectativas")*0)/COUNTIFS(Dados!$J$2:$J$19995,Calc!$B$160,Dados!BK$2:BK$19995,"&lt;&gt;Sem resposta",Dados!BK$2:BK$19995,"&lt;&gt;""")</f>
        <v>2.7777777777777777</v>
      </c>
      <c r="K160" s="150">
        <f>(COUNTIFS(Dados!$J$2:$J$19995,Calc!$B$160,Dados!BL$2:BL$19995,"Superou as expectativas")*5+COUNTIFS(Dados!$J$2:$J$19995,Calc!$B$160,Dados!BL$2:BL$19995,"Atendeu as expectativas")*2.5+COUNTIFS(Dados!$J$2:$J$19995,Calc!$B$160,Dados!BL$2:BL$19995,"Não atendeu as expectativas")*0)/COUNTIFS(Dados!$J$2:$J$19995,Calc!$B$160,Dados!BL$2:BL$19995,"&lt;&gt;Sem resposta",Dados!BL$2:BL$19995,"&lt;&gt;""")</f>
        <v>3.8888888888888888</v>
      </c>
      <c r="L160" s="195">
        <f t="shared" si="33"/>
        <v>3.7152777777777777</v>
      </c>
    </row>
    <row r="161" spans="2:12" s="28" customFormat="1">
      <c r="B161" s="143" t="s">
        <v>1127</v>
      </c>
      <c r="C161" s="182" t="s">
        <v>346</v>
      </c>
      <c r="D161" s="152">
        <f>(COUNTIFS(Dados!$Q$2:$Q$19995,Calc!$C161,Dados!$J$2:$J$19995,Calc!$B$160,Dados!BE$2:BE$19995,"Ótima")*5+COUNTIFS(Dados!$Q$2:$Q$19995,Calc!$C161,Dados!$J$2:$J$19995,Calc!$B$160,Dados!BE$2:BE$19995,"Boa")*3.75+COUNTIFS(Dados!$Q$2:$Q$19995,Calc!$C161,Dados!$J$2:$J$19995,Calc!$B$160,Dados!BE$2:BE$19995,"Regular")*2.5+COUNTIFS(Dados!$Q$2:$Q$19995,Calc!$C161,Dados!$J$2:$J$19995,Calc!$B$160,Dados!BE$2:BE$19995,"Ruim")*1.25+COUNTIFS(Dados!$Q$2:$Q$19995,Calc!$C161,Dados!$J$2:$J$19995,Calc!$B$160,Dados!BE$2:BE$19995,"Péssima")*0)/COUNTIFS(Dados!$Q$2:$Q$19995,Calc!$C161,Dados!$J$2:$J$19995,Calc!$B$160,Dados!BE$2:BE$19995,"&lt;&gt;Sem resposta",Dados!BE$2:BE$19995,"&lt;&gt;""")</f>
        <v>4.166666666666667</v>
      </c>
      <c r="E161" s="152">
        <f>(COUNTIFS(Dados!$Q$2:$Q$19995,Calc!$C161,Dados!$J$2:$J$19995,Calc!$B$160,Dados!BF$2:BF$19995,"Ótima")*5+COUNTIFS(Dados!$Q$2:$Q$19995,Calc!$C161,Dados!$J$2:$J$19995,Calc!$B$160,Dados!BF$2:BF$19995,"Boa")*3.75+COUNTIFS(Dados!$Q$2:$Q$19995,Calc!$C161,Dados!$J$2:$J$19995,Calc!$B$160,Dados!BF$2:BF$19995,"Regular")*2.5+COUNTIFS(Dados!$Q$2:$Q$19995,Calc!$C161,Dados!$J$2:$J$19995,Calc!$B$160,Dados!BF$2:BF$19995,"Ruim")*1.25+COUNTIFS(Dados!$Q$2:$Q$19995,Calc!$C161,Dados!$J$2:$J$19995,Calc!$B$160,Dados!BF$2:BF$19995,"Péssima")*0)/COUNTIFS(Dados!$Q$2:$Q$19995,Calc!$C161,Dados!$J$2:$J$19995,Calc!$B$160,Dados!BF$2:BF$19995,"&lt;&gt;Sem resposta",Dados!BF$2:BF$19995,"&lt;&gt;""")</f>
        <v>3.6111111111111112</v>
      </c>
      <c r="F161" s="152">
        <f>(COUNTIFS(Dados!$Q$2:$Q$19995,Calc!$C161,Dados!$J$2:$J$19995,Calc!$B$160,Dados!BG$2:BG$19995,"Ótima")*5+COUNTIFS(Dados!$Q$2:$Q$19995,Calc!$C161,Dados!$J$2:$J$19995,Calc!$B$160,Dados!BG$2:BG$19995,"Boa")*3.75+COUNTIFS(Dados!$Q$2:$Q$19995,Calc!$C161,Dados!$J$2:$J$19995,Calc!$B$160,Dados!BG$2:BG$19995,"Regular")*2.5+COUNTIFS(Dados!$Q$2:$Q$19995,Calc!$C161,Dados!$J$2:$J$19995,Calc!$B$160,Dados!BG$2:BG$19995,"Ruim")*1.25+COUNTIFS(Dados!$Q$2:$Q$19995,Calc!$C161,Dados!$J$2:$J$19995,Calc!$B$160,Dados!BG$2:BG$19995,"Péssima")*0)/COUNTIFS(Dados!$Q$2:$Q$19995,Calc!$C161,Dados!$J$2:$J$19995,Calc!$B$160,Dados!BG$2:BG$19995,"&lt;&gt;Sem resposta",Dados!BG$2:BG$19995,"&lt;&gt;""")</f>
        <v>3.8888888888888888</v>
      </c>
      <c r="G161" s="152">
        <f>(COUNTIFS(Dados!$Q$2:$Q$19995,Calc!$C161,Dados!$J$2:$J$19995,Calc!$B$160,Dados!BH$2:BH$19995,"Ótima")*5+COUNTIFS(Dados!$Q$2:$Q$19995,Calc!$C161,Dados!$J$2:$J$19995,Calc!$B$160,Dados!BH$2:BH$19995,"Boa")*3.75+COUNTIFS(Dados!$Q$2:$Q$19995,Calc!$C161,Dados!$J$2:$J$19995,Calc!$B$160,Dados!BH$2:BH$19995,"Regular")*2.5+COUNTIFS(Dados!$Q$2:$Q$19995,Calc!$C161,Dados!$J$2:$J$19995,Calc!$B$160,Dados!BH$2:BH$19995,"Ruim")*1.25+COUNTIFS(Dados!$Q$2:$Q$19995,Calc!$C161,Dados!$J$2:$J$19995,Calc!$B$160,Dados!BH$2:BH$19995,"Péssima")*0)/COUNTIFS(Dados!$Q$2:$Q$19995,Calc!$C161,Dados!$J$2:$J$19995,Calc!$B$160,Dados!BH$2:BH$19995,"&lt;&gt;Sem resposta",Dados!BH$2:BH$19995,"&lt;&gt;""")</f>
        <v>4.3055555555555554</v>
      </c>
      <c r="H161" s="152">
        <f>(COUNTIFS(Dados!$Q$2:$Q$19995,Calc!$C161,Dados!$J$2:$J$19995,Calc!$B$160,Dados!BI$2:BI$19995,"Ótima")*5+COUNTIFS(Dados!$Q$2:$Q$19995,Calc!$C161,Dados!$J$2:$J$19995,Calc!$B$160,Dados!BI$2:BI$19995,"Boa")*3.75+COUNTIFS(Dados!$Q$2:$Q$19995,Calc!$C161,Dados!$J$2:$J$19995,Calc!$B$160,Dados!BI$2:BI$19995,"Regular")*2.5+COUNTIFS(Dados!$Q$2:$Q$19995,Calc!$C161,Dados!$J$2:$J$19995,Calc!$B$160,Dados!BI$2:BI$19995,"Ruim")*1.25+COUNTIFS(Dados!$Q$2:$Q$19995,Calc!$C161,Dados!$J$2:$J$19995,Calc!$B$160,Dados!BI$2:BI$19995,"Péssima")*0)/COUNTIFS(Dados!$Q$2:$Q$19995,Calc!$C161,Dados!$J$2:$J$19995,Calc!$B$160,Dados!BI$2:BI$19995,"&lt;&gt;Sem resposta",Dados!BI$2:BI$19995,"&lt;&gt;""")</f>
        <v>2.5</v>
      </c>
      <c r="I161" s="152">
        <f>(COUNTIFS(Dados!$Q$2:$Q$19995,Calc!$C161,Dados!$J$2:$J$19995,Calc!$B$160,Dados!BJ$2:BJ$19995,"Ótima")*5+COUNTIFS(Dados!$Q$2:$Q$19995,Calc!$C161,Dados!$J$2:$J$19995,Calc!$B$160,Dados!BJ$2:BJ$19995,"Boa")*3.75+COUNTIFS(Dados!$Q$2:$Q$19995,Calc!$C161,Dados!$J$2:$J$19995,Calc!$B$160,Dados!BJ$2:BJ$19995,"Regular")*2.5+COUNTIFS(Dados!$Q$2:$Q$19995,Calc!$C161,Dados!$J$2:$J$19995,Calc!$B$160,Dados!BJ$2:BJ$19995,"Ruim")*1.25+COUNTIFS(Dados!$Q$2:$Q$19995,Calc!$C161,Dados!$J$2:$J$19995,Calc!$B$160,Dados!BJ$2:BJ$19995,"Péssima")*0)/COUNTIFS(Dados!$Q$2:$Q$19995,Calc!$C161,Dados!$J$2:$J$19995,Calc!$B$160,Dados!BJ$2:BJ$19995,"&lt;&gt;Sem resposta",Dados!BJ$2:BJ$19995,"&lt;&gt;""")</f>
        <v>4.583333333333333</v>
      </c>
      <c r="J161" s="152">
        <f>(COUNTIFS(Dados!$Q$2:$Q$19995,Calc!$C161,Dados!$J$2:$J$19995,Calc!$B$160,Dados!BK$2:BK$19995,"Superou as expectativas")*5+COUNTIFS(Dados!$Q$2:$Q$19995,Calc!$C161,Dados!$J$2:$J$19995,Calc!$B$160,Dados!BK$2:BK$19995,"Atendeu as expectativas")*2.5+COUNTIFS(Dados!$Q$2:$Q$19995,Calc!$C161,Dados!$J$2:$J$19995,Calc!$B$160,Dados!BK$2:BK$19995,"Não atendeu as expectativas")*0)/COUNTIFS(Dados!$Q$2:$Q$19995,Calc!$C161,Dados!$J$2:$J$19995,Calc!$B$160,Dados!BK$2:BK$19995,"&lt;&gt;Sem resposta",Dados!BK$2:BK$19995,"&lt;&gt;""")</f>
        <v>2.7777777777777777</v>
      </c>
      <c r="K161" s="152">
        <f>(COUNTIFS(Dados!$Q$2:$Q$19995,Calc!$C161,Dados!$J$2:$J$19995,Calc!$B$160,Dados!BL$2:BL$19995,"Superou as expectativas")*5+COUNTIFS(Dados!$Q$2:$Q$19995,Calc!$C161,Dados!$J$2:$J$19995,Calc!$B$160,Dados!BL$2:BL$19995,"Atendeu as expectativas")*2.5+COUNTIFS(Dados!$Q$2:$Q$19995,Calc!$C161,Dados!$J$2:$J$19995,Calc!$B$160,Dados!BL$2:BL$19995,"Não atendeu as expectativas")*0)/COUNTIFS(Dados!$Q$2:$Q$19995,Calc!$C161,Dados!$J$2:$J$19995,Calc!$B$160,Dados!BL$2:BL$19995,"&lt;&gt;Sem resposta",Dados!BL$2:BL$19995,"&lt;&gt;""")</f>
        <v>3.8888888888888888</v>
      </c>
      <c r="L161" s="195">
        <f t="shared" si="33"/>
        <v>3.7152777777777777</v>
      </c>
    </row>
    <row r="162" spans="2:12" s="28" customFormat="1">
      <c r="B162" s="143" t="s">
        <v>671</v>
      </c>
      <c r="C162" s="178" t="s">
        <v>671</v>
      </c>
      <c r="D162" s="150">
        <f>(COUNTIFS(Dados!$J$2:$J$19995,Calc!$B$162,Dados!BE$2:BE$19995,"Ótima")*5+COUNTIFS(Dados!$J$2:$J$19995,Calc!$B$162,Dados!BE$2:BE$19995,"Boa")*3.75+COUNTIFS(Dados!$J$2:$J$19995,Calc!$B$162,Dados!BE$2:BE$19995,"Regular")*2.5+COUNTIFS(Dados!$J$2:$J$19995,Calc!$B$162,Dados!BE$2:BE$19995,"Ruim")*1.25+COUNTIFS(Dados!$J$2:$J$19995,Calc!$B$162,Dados!BE$2:BE$19995,"Péssima")*0)/COUNTIFS(Dados!$J$2:$J$19995,Calc!$B$162,Dados!BE$2:BE$19995,"&lt;&gt;Sem resposta",Dados!BE$2:BE$19995,"&lt;&gt;""")</f>
        <v>4.0865384615384617</v>
      </c>
      <c r="E162" s="150">
        <f>(COUNTIFS(Dados!$J$2:$J$19995,Calc!$B$162,Dados!BF$2:BF$19995,"Ótima")*5+COUNTIFS(Dados!$J$2:$J$19995,Calc!$B$162,Dados!BF$2:BF$19995,"Boa")*3.75+COUNTIFS(Dados!$J$2:$J$19995,Calc!$B$162,Dados!BF$2:BF$19995,"Regular")*2.5+COUNTIFS(Dados!$J$2:$J$19995,Calc!$B$162,Dados!BF$2:BF$19995,"Ruim")*1.25+COUNTIFS(Dados!$J$2:$J$19995,Calc!$B$162,Dados!BF$2:BF$19995,"Péssima")*0)/COUNTIFS(Dados!$J$2:$J$19995,Calc!$B$162,Dados!BF$2:BF$19995,"&lt;&gt;Sem resposta",Dados!BF$2:BF$19995,"&lt;&gt;""")</f>
        <v>4.1826923076923075</v>
      </c>
      <c r="F162" s="150">
        <f>(COUNTIFS(Dados!$J$2:$J$19995,Calc!$B$162,Dados!BG$2:BG$19995,"Ótima")*5+COUNTIFS(Dados!$J$2:$J$19995,Calc!$B$162,Dados!BG$2:BG$19995,"Boa")*3.75+COUNTIFS(Dados!$J$2:$J$19995,Calc!$B$162,Dados!BG$2:BG$19995,"Regular")*2.5+COUNTIFS(Dados!$J$2:$J$19995,Calc!$B$162,Dados!BG$2:BG$19995,"Ruim")*1.25+COUNTIFS(Dados!$J$2:$J$19995,Calc!$B$162,Dados!BG$2:BG$19995,"Péssima")*0)/COUNTIFS(Dados!$J$2:$J$19995,Calc!$B$162,Dados!BG$2:BG$19995,"&lt;&gt;Sem resposta",Dados!BG$2:BG$19995,"&lt;&gt;""")</f>
        <v>3.9423076923076925</v>
      </c>
      <c r="G162" s="150">
        <f>(COUNTIFS(Dados!$J$2:$J$19995,Calc!$B$162,Dados!BH$2:BH$19995,"Ótima")*5+COUNTIFS(Dados!$J$2:$J$19995,Calc!$B$162,Dados!BH$2:BH$19995,"Boa")*3.75+COUNTIFS(Dados!$J$2:$J$19995,Calc!$B$162,Dados!BH$2:BH$19995,"Regular")*2.5+COUNTIFS(Dados!$J$2:$J$19995,Calc!$B$162,Dados!BH$2:BH$19995,"Ruim")*1.25+COUNTIFS(Dados!$J$2:$J$19995,Calc!$B$162,Dados!BH$2:BH$19995,"Péssima")*0)/COUNTIFS(Dados!$J$2:$J$19995,Calc!$B$162,Dados!BH$2:BH$19995,"&lt;&gt;Sem resposta",Dados!BH$2:BH$19995,"&lt;&gt;""")</f>
        <v>3.4615384615384617</v>
      </c>
      <c r="H162" s="150">
        <f>(COUNTIFS(Dados!$J$2:$J$19995,Calc!$B$162,Dados!BI$2:BI$19995,"Ótima")*5+COUNTIFS(Dados!$J$2:$J$19995,Calc!$B$162,Dados!BI$2:BI$19995,"Boa")*3.75+COUNTIFS(Dados!$J$2:$J$19995,Calc!$B$162,Dados!BI$2:BI$19995,"Regular")*2.5+COUNTIFS(Dados!$J$2:$J$19995,Calc!$B$162,Dados!BI$2:BI$19995,"Ruim")*1.25+COUNTIFS(Dados!$J$2:$J$19995,Calc!$B$162,Dados!BI$2:BI$19995,"Péssima")*0)/COUNTIFS(Dados!$J$2:$J$19995,Calc!$B$162,Dados!BI$2:BI$19995,"&lt;&gt;Sem resposta",Dados!BI$2:BI$19995,"&lt;&gt;""")</f>
        <v>3.6538461538461537</v>
      </c>
      <c r="I162" s="150">
        <f>(COUNTIFS(Dados!$J$2:$J$19995,Calc!$B$162,Dados!BJ$2:BJ$19995,"Ótima")*5+COUNTIFS(Dados!$J$2:$J$19995,Calc!$B$162,Dados!BJ$2:BJ$19995,"Boa")*3.75+COUNTIFS(Dados!$J$2:$J$19995,Calc!$B$162,Dados!BJ$2:BJ$19995,"Regular")*2.5+COUNTIFS(Dados!$J$2:$J$19995,Calc!$B$162,Dados!BJ$2:BJ$19995,"Ruim")*1.25+COUNTIFS(Dados!$J$2:$J$19995,Calc!$B$162,Dados!BJ$2:BJ$19995,"Péssima")*0)/COUNTIFS(Dados!$J$2:$J$19995,Calc!$B$162,Dados!BJ$2:BJ$19995,"&lt;&gt;Sem resposta",Dados!BJ$2:BJ$19995,"&lt;&gt;""")</f>
        <v>4.4230769230769234</v>
      </c>
      <c r="J162" s="150">
        <f>(COUNTIFS(Dados!$J$2:$J$19995,Calc!$B$162,Dados!BK$2:BK$19995,"Superou as expectativas")*5+COUNTIFS(Dados!$J$2:$J$19995,Calc!$B$162,Dados!BK$2:BK$19995,"Atendeu as expectativas")*2.5+COUNTIFS(Dados!$J$2:$J$19995,Calc!$B$162,Dados!BK$2:BK$19995,"Não atendeu as expectativas")*0)/COUNTIFS(Dados!$J$2:$J$19995,Calc!$B$162,Dados!BK$2:BK$19995,"&lt;&gt;Sem resposta",Dados!BK$2:BK$19995,"&lt;&gt;""")</f>
        <v>2.9807692307692308</v>
      </c>
      <c r="K162" s="150">
        <f>(COUNTIFS(Dados!$J$2:$J$19995,Calc!$B$162,Dados!BL$2:BL$19995,"Superou as expectativas")*5+COUNTIFS(Dados!$J$2:$J$19995,Calc!$B$162,Dados!BL$2:BL$19995,"Atendeu as expectativas")*2.5+COUNTIFS(Dados!$J$2:$J$19995,Calc!$B$162,Dados!BL$2:BL$19995,"Não atendeu as expectativas")*0)/COUNTIFS(Dados!$J$2:$J$19995,Calc!$B$162,Dados!BL$2:BL$19995,"&lt;&gt;Sem resposta",Dados!BL$2:BL$19995,"&lt;&gt;""")</f>
        <v>2.9807692307692308</v>
      </c>
      <c r="L162" s="195">
        <f t="shared" si="33"/>
        <v>3.7139423076923079</v>
      </c>
    </row>
    <row r="163" spans="2:12" s="28" customFormat="1">
      <c r="B163" s="143" t="s">
        <v>671</v>
      </c>
      <c r="C163" s="182" t="s">
        <v>354</v>
      </c>
      <c r="D163" s="152">
        <f>(COUNTIFS(Dados!$R$2:$R$19995,Calc!$C163,Dados!$J$2:$J$19995,Calc!$B$162,Dados!BE$2:BE$19995,"Ótima")*5+COUNTIFS(Dados!$R$2:$R$19995,Calc!$C163,Dados!$J$2:$J$19995,Calc!$B$162,Dados!BE$2:BE$19995,"Boa")*3.75+COUNTIFS(Dados!$R$2:$R$19995,Calc!$C163,Dados!$J$2:$J$19995,Calc!$B$162,Dados!BE$2:BE$19995,"Regular")*2.5+COUNTIFS(Dados!$R$2:$R$19995,Calc!$C163,Dados!$J$2:$J$19995,Calc!$B$162,Dados!BE$2:BE$19995,"Ruim")*1.25+COUNTIFS(Dados!$R$2:$R$19995,Calc!$C163,Dados!$J$2:$J$19995,Calc!$B$162,Dados!BE$2:BE$19995,"Péssima")*0)/COUNTIFS(Dados!$R$2:$R$19995,Calc!$C163,Dados!$J$2:$J$19995,Calc!$B$162,Dados!BE$2:BE$19995,"&lt;&gt;Sem resposta",Dados!BE$2:BE$19995,"&lt;&gt;""")</f>
        <v>4.1071428571428568</v>
      </c>
      <c r="E163" s="152">
        <f>(COUNTIFS(Dados!$R$2:$R$19995,Calc!$C163,Dados!$J$2:$J$19995,Calc!$B$162,Dados!BF$2:BF$19995,"Ótima")*5+COUNTIFS(Dados!$R$2:$R$19995,Calc!$C163,Dados!$J$2:$J$19995,Calc!$B$162,Dados!BF$2:BF$19995,"Boa")*3.75+COUNTIFS(Dados!$R$2:$R$19995,Calc!$C163,Dados!$J$2:$J$19995,Calc!$B$162,Dados!BF$2:BF$19995,"Regular")*2.5+COUNTIFS(Dados!$R$2:$R$19995,Calc!$C163,Dados!$J$2:$J$19995,Calc!$B$162,Dados!BF$2:BF$19995,"Ruim")*1.25+COUNTIFS(Dados!$R$2:$R$19995,Calc!$C163,Dados!$J$2:$J$19995,Calc!$B$162,Dados!BF$2:BF$19995,"Péssima")*0)/COUNTIFS(Dados!$R$2:$R$19995,Calc!$C163,Dados!$J$2:$J$19995,Calc!$B$162,Dados!BF$2:BF$19995,"&lt;&gt;Sem resposta",Dados!BF$2:BF$19995,"&lt;&gt;""")</f>
        <v>4.166666666666667</v>
      </c>
      <c r="F163" s="152">
        <f>(COUNTIFS(Dados!$R$2:$R$19995,Calc!$C163,Dados!$J$2:$J$19995,Calc!$B$162,Dados!BG$2:BG$19995,"Ótima")*5+COUNTIFS(Dados!$R$2:$R$19995,Calc!$C163,Dados!$J$2:$J$19995,Calc!$B$162,Dados!BG$2:BG$19995,"Boa")*3.75+COUNTIFS(Dados!$R$2:$R$19995,Calc!$C163,Dados!$J$2:$J$19995,Calc!$B$162,Dados!BG$2:BG$19995,"Regular")*2.5+COUNTIFS(Dados!$R$2:$R$19995,Calc!$C163,Dados!$J$2:$J$19995,Calc!$B$162,Dados!BG$2:BG$19995,"Ruim")*1.25+COUNTIFS(Dados!$R$2:$R$19995,Calc!$C163,Dados!$J$2:$J$19995,Calc!$B$162,Dados!BG$2:BG$19995,"Péssima")*0)/COUNTIFS(Dados!$R$2:$R$19995,Calc!$C163,Dados!$J$2:$J$19995,Calc!$B$162,Dados!BG$2:BG$19995,"&lt;&gt;Sem resposta",Dados!BG$2:BG$19995,"&lt;&gt;""")</f>
        <v>3.9285714285714284</v>
      </c>
      <c r="G163" s="152">
        <f>(COUNTIFS(Dados!$R$2:$R$19995,Calc!$C163,Dados!$J$2:$J$19995,Calc!$B$162,Dados!BH$2:BH$19995,"Ótima")*5+COUNTIFS(Dados!$R$2:$R$19995,Calc!$C163,Dados!$J$2:$J$19995,Calc!$B$162,Dados!BH$2:BH$19995,"Boa")*3.75+COUNTIFS(Dados!$R$2:$R$19995,Calc!$C163,Dados!$J$2:$J$19995,Calc!$B$162,Dados!BH$2:BH$19995,"Regular")*2.5+COUNTIFS(Dados!$R$2:$R$19995,Calc!$C163,Dados!$J$2:$J$19995,Calc!$B$162,Dados!BH$2:BH$19995,"Ruim")*1.25+COUNTIFS(Dados!$R$2:$R$19995,Calc!$C163,Dados!$J$2:$J$19995,Calc!$B$162,Dados!BH$2:BH$19995,"Péssima")*0)/COUNTIFS(Dados!$R$2:$R$19995,Calc!$C163,Dados!$J$2:$J$19995,Calc!$B$162,Dados!BH$2:BH$19995,"&lt;&gt;Sem resposta",Dados!BH$2:BH$19995,"&lt;&gt;""")</f>
        <v>3.3333333333333335</v>
      </c>
      <c r="H163" s="152">
        <f>(COUNTIFS(Dados!$R$2:$R$19995,Calc!$C163,Dados!$J$2:$J$19995,Calc!$B$162,Dados!BI$2:BI$19995,"Ótima")*5+COUNTIFS(Dados!$R$2:$R$19995,Calc!$C163,Dados!$J$2:$J$19995,Calc!$B$162,Dados!BI$2:BI$19995,"Boa")*3.75+COUNTIFS(Dados!$R$2:$R$19995,Calc!$C163,Dados!$J$2:$J$19995,Calc!$B$162,Dados!BI$2:BI$19995,"Regular")*2.5+COUNTIFS(Dados!$R$2:$R$19995,Calc!$C163,Dados!$J$2:$J$19995,Calc!$B$162,Dados!BI$2:BI$19995,"Ruim")*1.25+COUNTIFS(Dados!$R$2:$R$19995,Calc!$C163,Dados!$J$2:$J$19995,Calc!$B$162,Dados!BI$2:BI$19995,"Péssima")*0)/COUNTIFS(Dados!$R$2:$R$19995,Calc!$C163,Dados!$J$2:$J$19995,Calc!$B$162,Dados!BI$2:BI$19995,"&lt;&gt;Sem resposta",Dados!BI$2:BI$19995,"&lt;&gt;""")</f>
        <v>3.6904761904761907</v>
      </c>
      <c r="I163" s="152">
        <f>(COUNTIFS(Dados!$R$2:$R$19995,Calc!$C163,Dados!$J$2:$J$19995,Calc!$B$162,Dados!BJ$2:BJ$19995,"Ótima")*5+COUNTIFS(Dados!$R$2:$R$19995,Calc!$C163,Dados!$J$2:$J$19995,Calc!$B$162,Dados!BJ$2:BJ$19995,"Boa")*3.75+COUNTIFS(Dados!$R$2:$R$19995,Calc!$C163,Dados!$J$2:$J$19995,Calc!$B$162,Dados!BJ$2:BJ$19995,"Regular")*2.5+COUNTIFS(Dados!$R$2:$R$19995,Calc!$C163,Dados!$J$2:$J$19995,Calc!$B$162,Dados!BJ$2:BJ$19995,"Ruim")*1.25+COUNTIFS(Dados!$R$2:$R$19995,Calc!$C163,Dados!$J$2:$J$19995,Calc!$B$162,Dados!BJ$2:BJ$19995,"Péssima")*0)/COUNTIFS(Dados!$R$2:$R$19995,Calc!$C163,Dados!$J$2:$J$19995,Calc!$B$162,Dados!BJ$2:BJ$19995,"&lt;&gt;Sem resposta",Dados!BJ$2:BJ$19995,"&lt;&gt;""")</f>
        <v>4.4047619047619051</v>
      </c>
      <c r="J163" s="152">
        <f>(COUNTIFS(Dados!$R$2:$R$19995,Calc!$C163,Dados!$J$2:$J$19995,Calc!$B$162,Dados!BK$2:BK$19995,"Superou as expectativas")*5+COUNTIFS(Dados!$R$2:$R$19995,Calc!$C163,Dados!$J$2:$J$19995,Calc!$B$162,Dados!BK$2:BK$19995,"Atendeu as expectativas")*2.5+COUNTIFS(Dados!$R$2:$R$19995,Calc!$C163,Dados!$J$2:$J$19995,Calc!$B$162,Dados!BK$2:BK$19995,"Não atendeu as expectativas")*0)/COUNTIFS(Dados!$R$2:$R$19995,Calc!$C163,Dados!$J$2:$J$19995,Calc!$B$162,Dados!BK$2:BK$19995,"&lt;&gt;Sem resposta",Dados!BK$2:BK$19995,"&lt;&gt;""")</f>
        <v>2.8571428571428572</v>
      </c>
      <c r="K163" s="152">
        <f>(COUNTIFS(Dados!$R$2:$R$19995,Calc!$C163,Dados!$J$2:$J$19995,Calc!$B$162,Dados!BL$2:BL$19995,"Superou as expectativas")*5+COUNTIFS(Dados!$R$2:$R$19995,Calc!$C163,Dados!$J$2:$J$19995,Calc!$B$162,Dados!BL$2:BL$19995,"Atendeu as expectativas")*2.5+COUNTIFS(Dados!$R$2:$R$19995,Calc!$C163,Dados!$J$2:$J$19995,Calc!$B$162,Dados!BL$2:BL$19995,"Não atendeu as expectativas")*0)/COUNTIFS(Dados!$R$2:$R$19995,Calc!$C163,Dados!$J$2:$J$19995,Calc!$B$162,Dados!BL$2:BL$19995,"&lt;&gt;Sem resposta",Dados!BL$2:BL$19995,"&lt;&gt;""")</f>
        <v>2.8571428571428572</v>
      </c>
      <c r="L163" s="195">
        <f t="shared" si="33"/>
        <v>3.6681547619047623</v>
      </c>
    </row>
    <row r="164" spans="2:12" s="28" customFormat="1">
      <c r="B164" s="143" t="s">
        <v>671</v>
      </c>
      <c r="C164" s="182" t="s">
        <v>1092</v>
      </c>
      <c r="D164" s="152">
        <f>(COUNTIFS(Dados!$R$2:$R$19995,Calc!$C164,Dados!$J$2:$J$19995,Calc!$B$162,Dados!BE$2:BE$19995,"Ótima")*5+COUNTIFS(Dados!$R$2:$R$19995,Calc!$C164,Dados!$J$2:$J$19995,Calc!$B$162,Dados!BE$2:BE$19995,"Boa")*3.75+COUNTIFS(Dados!$R$2:$R$19995,Calc!$C164,Dados!$J$2:$J$19995,Calc!$B$162,Dados!BE$2:BE$19995,"Regular")*2.5+COUNTIFS(Dados!$R$2:$R$19995,Calc!$C164,Dados!$J$2:$J$19995,Calc!$B$162,Dados!BE$2:BE$19995,"Ruim")*1.25+COUNTIFS(Dados!$R$2:$R$19995,Calc!$C164,Dados!$J$2:$J$19995,Calc!$B$162,Dados!BE$2:BE$19995,"Péssima")*0)/COUNTIFS(Dados!$R$2:$R$19995,Calc!$C164,Dados!$J$2:$J$19995,Calc!$B$162,Dados!BE$2:BE$19995,"&lt;&gt;Sem resposta",Dados!BE$2:BE$19995,"&lt;&gt;""")</f>
        <v>4.166666666666667</v>
      </c>
      <c r="E164" s="152">
        <f>(COUNTIFS(Dados!$R$2:$R$19995,Calc!$C164,Dados!$J$2:$J$19995,Calc!$B$162,Dados!BF$2:BF$19995,"Ótima")*5+COUNTIFS(Dados!$R$2:$R$19995,Calc!$C164,Dados!$J$2:$J$19995,Calc!$B$162,Dados!BF$2:BF$19995,"Boa")*3.75+COUNTIFS(Dados!$R$2:$R$19995,Calc!$C164,Dados!$J$2:$J$19995,Calc!$B$162,Dados!BF$2:BF$19995,"Regular")*2.5+COUNTIFS(Dados!$R$2:$R$19995,Calc!$C164,Dados!$J$2:$J$19995,Calc!$B$162,Dados!BF$2:BF$19995,"Ruim")*1.25+COUNTIFS(Dados!$R$2:$R$19995,Calc!$C164,Dados!$J$2:$J$19995,Calc!$B$162,Dados!BF$2:BF$19995,"Péssima")*0)/COUNTIFS(Dados!$R$2:$R$19995,Calc!$C164,Dados!$J$2:$J$19995,Calc!$B$162,Dados!BF$2:BF$19995,"&lt;&gt;Sem resposta",Dados!BF$2:BF$19995,"&lt;&gt;""")</f>
        <v>4.166666666666667</v>
      </c>
      <c r="F164" s="152">
        <f>(COUNTIFS(Dados!$R$2:$R$19995,Calc!$C164,Dados!$J$2:$J$19995,Calc!$B$162,Dados!BG$2:BG$19995,"Ótima")*5+COUNTIFS(Dados!$R$2:$R$19995,Calc!$C164,Dados!$J$2:$J$19995,Calc!$B$162,Dados!BG$2:BG$19995,"Boa")*3.75+COUNTIFS(Dados!$R$2:$R$19995,Calc!$C164,Dados!$J$2:$J$19995,Calc!$B$162,Dados!BG$2:BG$19995,"Regular")*2.5+COUNTIFS(Dados!$R$2:$R$19995,Calc!$C164,Dados!$J$2:$J$19995,Calc!$B$162,Dados!BG$2:BG$19995,"Ruim")*1.25+COUNTIFS(Dados!$R$2:$R$19995,Calc!$C164,Dados!$J$2:$J$19995,Calc!$B$162,Dados!BG$2:BG$19995,"Péssima")*0)/COUNTIFS(Dados!$R$2:$R$19995,Calc!$C164,Dados!$J$2:$J$19995,Calc!$B$162,Dados!BG$2:BG$19995,"&lt;&gt;Sem resposta",Dados!BG$2:BG$19995,"&lt;&gt;""")</f>
        <v>3.75</v>
      </c>
      <c r="G164" s="152">
        <f>(COUNTIFS(Dados!$R$2:$R$19995,Calc!$C164,Dados!$J$2:$J$19995,Calc!$B$162,Dados!BH$2:BH$19995,"Ótima")*5+COUNTIFS(Dados!$R$2:$R$19995,Calc!$C164,Dados!$J$2:$J$19995,Calc!$B$162,Dados!BH$2:BH$19995,"Boa")*3.75+COUNTIFS(Dados!$R$2:$R$19995,Calc!$C164,Dados!$J$2:$J$19995,Calc!$B$162,Dados!BH$2:BH$19995,"Regular")*2.5+COUNTIFS(Dados!$R$2:$R$19995,Calc!$C164,Dados!$J$2:$J$19995,Calc!$B$162,Dados!BH$2:BH$19995,"Ruim")*1.25+COUNTIFS(Dados!$R$2:$R$19995,Calc!$C164,Dados!$J$2:$J$19995,Calc!$B$162,Dados!BH$2:BH$19995,"Péssima")*0)/COUNTIFS(Dados!$R$2:$R$19995,Calc!$C164,Dados!$J$2:$J$19995,Calc!$B$162,Dados!BH$2:BH$19995,"&lt;&gt;Sem resposta",Dados!BH$2:BH$19995,"&lt;&gt;""")</f>
        <v>3.75</v>
      </c>
      <c r="H164" s="152">
        <f>(COUNTIFS(Dados!$R$2:$R$19995,Calc!$C164,Dados!$J$2:$J$19995,Calc!$B$162,Dados!BI$2:BI$19995,"Ótima")*5+COUNTIFS(Dados!$R$2:$R$19995,Calc!$C164,Dados!$J$2:$J$19995,Calc!$B$162,Dados!BI$2:BI$19995,"Boa")*3.75+COUNTIFS(Dados!$R$2:$R$19995,Calc!$C164,Dados!$J$2:$J$19995,Calc!$B$162,Dados!BI$2:BI$19995,"Regular")*2.5+COUNTIFS(Dados!$R$2:$R$19995,Calc!$C164,Dados!$J$2:$J$19995,Calc!$B$162,Dados!BI$2:BI$19995,"Ruim")*1.25+COUNTIFS(Dados!$R$2:$R$19995,Calc!$C164,Dados!$J$2:$J$19995,Calc!$B$162,Dados!BI$2:BI$19995,"Péssima")*0)/COUNTIFS(Dados!$R$2:$R$19995,Calc!$C164,Dados!$J$2:$J$19995,Calc!$B$162,Dados!BI$2:BI$19995,"&lt;&gt;Sem resposta",Dados!BI$2:BI$19995,"&lt;&gt;""")</f>
        <v>2.9166666666666665</v>
      </c>
      <c r="I164" s="152">
        <f>(COUNTIFS(Dados!$R$2:$R$19995,Calc!$C164,Dados!$J$2:$J$19995,Calc!$B$162,Dados!BJ$2:BJ$19995,"Ótima")*5+COUNTIFS(Dados!$R$2:$R$19995,Calc!$C164,Dados!$J$2:$J$19995,Calc!$B$162,Dados!BJ$2:BJ$19995,"Boa")*3.75+COUNTIFS(Dados!$R$2:$R$19995,Calc!$C164,Dados!$J$2:$J$19995,Calc!$B$162,Dados!BJ$2:BJ$19995,"Regular")*2.5+COUNTIFS(Dados!$R$2:$R$19995,Calc!$C164,Dados!$J$2:$J$19995,Calc!$B$162,Dados!BJ$2:BJ$19995,"Ruim")*1.25+COUNTIFS(Dados!$R$2:$R$19995,Calc!$C164,Dados!$J$2:$J$19995,Calc!$B$162,Dados!BJ$2:BJ$19995,"Péssima")*0)/COUNTIFS(Dados!$R$2:$R$19995,Calc!$C164,Dados!$J$2:$J$19995,Calc!$B$162,Dados!BJ$2:BJ$19995,"&lt;&gt;Sem resposta",Dados!BJ$2:BJ$19995,"&lt;&gt;""")</f>
        <v>4.166666666666667</v>
      </c>
      <c r="J164" s="152">
        <f>(COUNTIFS(Dados!$R$2:$R$19995,Calc!$C164,Dados!$J$2:$J$19995,Calc!$B$162,Dados!BK$2:BK$19995,"Superou as expectativas")*5+COUNTIFS(Dados!$R$2:$R$19995,Calc!$C164,Dados!$J$2:$J$19995,Calc!$B$162,Dados!BK$2:BK$19995,"Atendeu as expectativas")*2.5+COUNTIFS(Dados!$R$2:$R$19995,Calc!$C164,Dados!$J$2:$J$19995,Calc!$B$162,Dados!BK$2:BK$19995,"Não atendeu as expectativas")*0)/COUNTIFS(Dados!$R$2:$R$19995,Calc!$C164,Dados!$J$2:$J$19995,Calc!$B$162,Dados!BK$2:BK$19995,"&lt;&gt;Sem resposta",Dados!BK$2:BK$19995,"&lt;&gt;""")</f>
        <v>2.5</v>
      </c>
      <c r="K164" s="152">
        <f>(COUNTIFS(Dados!$R$2:$R$19995,Calc!$C164,Dados!$J$2:$J$19995,Calc!$B$162,Dados!BL$2:BL$19995,"Superou as expectativas")*5+COUNTIFS(Dados!$R$2:$R$19995,Calc!$C164,Dados!$J$2:$J$19995,Calc!$B$162,Dados!BL$2:BL$19995,"Atendeu as expectativas")*2.5+COUNTIFS(Dados!$R$2:$R$19995,Calc!$C164,Dados!$J$2:$J$19995,Calc!$B$162,Dados!BL$2:BL$19995,"Não atendeu as expectativas")*0)/COUNTIFS(Dados!$R$2:$R$19995,Calc!$C164,Dados!$J$2:$J$19995,Calc!$B$162,Dados!BL$2:BL$19995,"&lt;&gt;Sem resposta",Dados!BL$2:BL$19995,"&lt;&gt;""")</f>
        <v>3.3333333333333335</v>
      </c>
      <c r="L164" s="195">
        <f t="shared" si="33"/>
        <v>3.59375</v>
      </c>
    </row>
    <row r="165" spans="2:12" s="28" customFormat="1">
      <c r="B165" s="143" t="s">
        <v>671</v>
      </c>
      <c r="C165" s="182" t="s">
        <v>955</v>
      </c>
      <c r="D165" s="152">
        <f>(COUNTIFS(Dados!$R$2:$R$19995,Calc!$C165,Dados!$J$2:$J$19995,Calc!$B$162,Dados!BE$2:BE$19995,"Ótima")*5+COUNTIFS(Dados!$R$2:$R$19995,Calc!$C165,Dados!$J$2:$J$19995,Calc!$B$162,Dados!BE$2:BE$19995,"Boa")*3.75+COUNTIFS(Dados!$R$2:$R$19995,Calc!$C165,Dados!$J$2:$J$19995,Calc!$B$162,Dados!BE$2:BE$19995,"Regular")*2.5+COUNTIFS(Dados!$R$2:$R$19995,Calc!$C165,Dados!$J$2:$J$19995,Calc!$B$162,Dados!BE$2:BE$19995,"Ruim")*1.25+COUNTIFS(Dados!$R$2:$R$19995,Calc!$C165,Dados!$J$2:$J$19995,Calc!$B$162,Dados!BE$2:BE$19995,"Péssima")*0)/COUNTIFS(Dados!$R$2:$R$19995,Calc!$C165,Dados!$J$2:$J$19995,Calc!$B$162,Dados!BE$2:BE$19995,"&lt;&gt;Sem resposta",Dados!BE$2:BE$19995,"&lt;&gt;""")</f>
        <v>3.75</v>
      </c>
      <c r="E165" s="152">
        <f>(COUNTIFS(Dados!$R$2:$R$19995,Calc!$C165,Dados!$J$2:$J$19995,Calc!$B$162,Dados!BF$2:BF$19995,"Ótima")*5+COUNTIFS(Dados!$R$2:$R$19995,Calc!$C165,Dados!$J$2:$J$19995,Calc!$B$162,Dados!BF$2:BF$19995,"Boa")*3.75+COUNTIFS(Dados!$R$2:$R$19995,Calc!$C165,Dados!$J$2:$J$19995,Calc!$B$162,Dados!BF$2:BF$19995,"Regular")*2.5+COUNTIFS(Dados!$R$2:$R$19995,Calc!$C165,Dados!$J$2:$J$19995,Calc!$B$162,Dados!BF$2:BF$19995,"Ruim")*1.25+COUNTIFS(Dados!$R$2:$R$19995,Calc!$C165,Dados!$J$2:$J$19995,Calc!$B$162,Dados!BF$2:BF$19995,"Péssima")*0)/COUNTIFS(Dados!$R$2:$R$19995,Calc!$C165,Dados!$J$2:$J$19995,Calc!$B$162,Dados!BF$2:BF$19995,"&lt;&gt;Sem resposta",Dados!BF$2:BF$19995,"&lt;&gt;""")</f>
        <v>4.375</v>
      </c>
      <c r="F165" s="152">
        <f>(COUNTIFS(Dados!$R$2:$R$19995,Calc!$C165,Dados!$J$2:$J$19995,Calc!$B$162,Dados!BG$2:BG$19995,"Ótima")*5+COUNTIFS(Dados!$R$2:$R$19995,Calc!$C165,Dados!$J$2:$J$19995,Calc!$B$162,Dados!BG$2:BG$19995,"Boa")*3.75+COUNTIFS(Dados!$R$2:$R$19995,Calc!$C165,Dados!$J$2:$J$19995,Calc!$B$162,Dados!BG$2:BG$19995,"Regular")*2.5+COUNTIFS(Dados!$R$2:$R$19995,Calc!$C165,Dados!$J$2:$J$19995,Calc!$B$162,Dados!BG$2:BG$19995,"Ruim")*1.25+COUNTIFS(Dados!$R$2:$R$19995,Calc!$C165,Dados!$J$2:$J$19995,Calc!$B$162,Dados!BG$2:BG$19995,"Péssima")*0)/COUNTIFS(Dados!$R$2:$R$19995,Calc!$C165,Dados!$J$2:$J$19995,Calc!$B$162,Dados!BG$2:BG$19995,"&lt;&gt;Sem resposta",Dados!BG$2:BG$19995,"&lt;&gt;""")</f>
        <v>4.375</v>
      </c>
      <c r="G165" s="152">
        <f>(COUNTIFS(Dados!$R$2:$R$19995,Calc!$C165,Dados!$J$2:$J$19995,Calc!$B$162,Dados!BH$2:BH$19995,"Ótima")*5+COUNTIFS(Dados!$R$2:$R$19995,Calc!$C165,Dados!$J$2:$J$19995,Calc!$B$162,Dados!BH$2:BH$19995,"Boa")*3.75+COUNTIFS(Dados!$R$2:$R$19995,Calc!$C165,Dados!$J$2:$J$19995,Calc!$B$162,Dados!BH$2:BH$19995,"Regular")*2.5+COUNTIFS(Dados!$R$2:$R$19995,Calc!$C165,Dados!$J$2:$J$19995,Calc!$B$162,Dados!BH$2:BH$19995,"Ruim")*1.25+COUNTIFS(Dados!$R$2:$R$19995,Calc!$C165,Dados!$J$2:$J$19995,Calc!$B$162,Dados!BH$2:BH$19995,"Péssima")*0)/COUNTIFS(Dados!$R$2:$R$19995,Calc!$C165,Dados!$J$2:$J$19995,Calc!$B$162,Dados!BH$2:BH$19995,"&lt;&gt;Sem resposta",Dados!BH$2:BH$19995,"&lt;&gt;""")</f>
        <v>4.375</v>
      </c>
      <c r="H165" s="152">
        <f>(COUNTIFS(Dados!$R$2:$R$19995,Calc!$C165,Dados!$J$2:$J$19995,Calc!$B$162,Dados!BI$2:BI$19995,"Ótima")*5+COUNTIFS(Dados!$R$2:$R$19995,Calc!$C165,Dados!$J$2:$J$19995,Calc!$B$162,Dados!BI$2:BI$19995,"Boa")*3.75+COUNTIFS(Dados!$R$2:$R$19995,Calc!$C165,Dados!$J$2:$J$19995,Calc!$B$162,Dados!BI$2:BI$19995,"Regular")*2.5+COUNTIFS(Dados!$R$2:$R$19995,Calc!$C165,Dados!$J$2:$J$19995,Calc!$B$162,Dados!BI$2:BI$19995,"Ruim")*1.25+COUNTIFS(Dados!$R$2:$R$19995,Calc!$C165,Dados!$J$2:$J$19995,Calc!$B$162,Dados!BI$2:BI$19995,"Péssima")*0)/COUNTIFS(Dados!$R$2:$R$19995,Calc!$C165,Dados!$J$2:$J$19995,Calc!$B$162,Dados!BI$2:BI$19995,"&lt;&gt;Sem resposta",Dados!BI$2:BI$19995,"&lt;&gt;""")</f>
        <v>4.375</v>
      </c>
      <c r="I165" s="152">
        <f>(COUNTIFS(Dados!$R$2:$R$19995,Calc!$C165,Dados!$J$2:$J$19995,Calc!$B$162,Dados!BJ$2:BJ$19995,"Ótima")*5+COUNTIFS(Dados!$R$2:$R$19995,Calc!$C165,Dados!$J$2:$J$19995,Calc!$B$162,Dados!BJ$2:BJ$19995,"Boa")*3.75+COUNTIFS(Dados!$R$2:$R$19995,Calc!$C165,Dados!$J$2:$J$19995,Calc!$B$162,Dados!BJ$2:BJ$19995,"Regular")*2.5+COUNTIFS(Dados!$R$2:$R$19995,Calc!$C165,Dados!$J$2:$J$19995,Calc!$B$162,Dados!BJ$2:BJ$19995,"Ruim")*1.25+COUNTIFS(Dados!$R$2:$R$19995,Calc!$C165,Dados!$J$2:$J$19995,Calc!$B$162,Dados!BJ$2:BJ$19995,"Péssima")*0)/COUNTIFS(Dados!$R$2:$R$19995,Calc!$C165,Dados!$J$2:$J$19995,Calc!$B$162,Dados!BJ$2:BJ$19995,"&lt;&gt;Sem resposta",Dados!BJ$2:BJ$19995,"&lt;&gt;""")</f>
        <v>5</v>
      </c>
      <c r="J165" s="152">
        <f>(COUNTIFS(Dados!$R$2:$R$19995,Calc!$C165,Dados!$J$2:$J$19995,Calc!$B$162,Dados!BK$2:BK$19995,"Superou as expectativas")*5+COUNTIFS(Dados!$R$2:$R$19995,Calc!$C165,Dados!$J$2:$J$19995,Calc!$B$162,Dados!BK$2:BK$19995,"Atendeu as expectativas")*2.5+COUNTIFS(Dados!$R$2:$R$19995,Calc!$C165,Dados!$J$2:$J$19995,Calc!$B$162,Dados!BK$2:BK$19995,"Não atendeu as expectativas")*0)/COUNTIFS(Dados!$R$2:$R$19995,Calc!$C165,Dados!$J$2:$J$19995,Calc!$B$162,Dados!BK$2:BK$19995,"&lt;&gt;Sem resposta",Dados!BK$2:BK$19995,"&lt;&gt;""")</f>
        <v>5</v>
      </c>
      <c r="K165" s="152">
        <f>(COUNTIFS(Dados!$R$2:$R$19995,Calc!$C165,Dados!$J$2:$J$19995,Calc!$B$162,Dados!BL$2:BL$19995,"Superou as expectativas")*5+COUNTIFS(Dados!$R$2:$R$19995,Calc!$C165,Dados!$J$2:$J$19995,Calc!$B$162,Dados!BL$2:BL$19995,"Atendeu as expectativas")*2.5+COUNTIFS(Dados!$R$2:$R$19995,Calc!$C165,Dados!$J$2:$J$19995,Calc!$B$162,Dados!BL$2:BL$19995,"Não atendeu as expectativas")*0)/COUNTIFS(Dados!$R$2:$R$19995,Calc!$C165,Dados!$J$2:$J$19995,Calc!$B$162,Dados!BL$2:BL$19995,"&lt;&gt;Sem resposta",Dados!BL$2:BL$19995,"&lt;&gt;""")</f>
        <v>3.75</v>
      </c>
      <c r="L165" s="195">
        <f t="shared" si="33"/>
        <v>4.375</v>
      </c>
    </row>
    <row r="166" spans="2:12" s="28" customFormat="1">
      <c r="B166" s="143" t="s">
        <v>325</v>
      </c>
      <c r="C166" s="178" t="s">
        <v>325</v>
      </c>
      <c r="D166" s="150">
        <f>(COUNTIFS(Dados!$J$2:$J$19995,Calc!$B$166,Dados!BE$2:BE$19995,"Ótima")*5+COUNTIFS(Dados!$J$2:$J$19995,Calc!$B$166,Dados!BE$2:BE$19995,"Boa")*3.75+COUNTIFS(Dados!$J$2:$J$19995,Calc!$B$166,Dados!BE$2:BE$19995,"Regular")*2.5+COUNTIFS(Dados!$J$2:$J$19995,Calc!$B$166,Dados!BE$2:BE$19995,"Ruim")*1.25+COUNTIFS(Dados!$J$2:$J$19995,Calc!$B$166,Dados!BE$2:BE$19995,"Péssima")*0)/COUNTIFS(Dados!$J$2:$J$19995,Calc!$B$166,Dados!BE$2:BE$19995,"&lt;&gt;Sem resposta",Dados!BE$2:BE$19995,"&lt;&gt;""")</f>
        <v>4.2948717948717947</v>
      </c>
      <c r="E166" s="150">
        <f>(COUNTIFS(Dados!$J$2:$J$19995,Calc!$B$166,Dados!BF$2:BF$19995,"Ótima")*5+COUNTIFS(Dados!$J$2:$J$19995,Calc!$B$166,Dados!BF$2:BF$19995,"Boa")*3.75+COUNTIFS(Dados!$J$2:$J$19995,Calc!$B$166,Dados!BF$2:BF$19995,"Regular")*2.5+COUNTIFS(Dados!$J$2:$J$19995,Calc!$B$166,Dados!BF$2:BF$19995,"Ruim")*1.25+COUNTIFS(Dados!$J$2:$J$19995,Calc!$B$166,Dados!BF$2:BF$19995,"Péssima")*0)/COUNTIFS(Dados!$J$2:$J$19995,Calc!$B$166,Dados!BF$2:BF$19995,"&lt;&gt;Sem resposta",Dados!BF$2:BF$19995,"&lt;&gt;""")</f>
        <v>3.1570512820512819</v>
      </c>
      <c r="F166" s="150">
        <f>(COUNTIFS(Dados!$J$2:$J$19995,Calc!$B$166,Dados!BG$2:BG$19995,"Ótima")*5+COUNTIFS(Dados!$J$2:$J$19995,Calc!$B$166,Dados!BG$2:BG$19995,"Boa")*3.75+COUNTIFS(Dados!$J$2:$J$19995,Calc!$B$166,Dados!BG$2:BG$19995,"Regular")*2.5+COUNTIFS(Dados!$J$2:$J$19995,Calc!$B$166,Dados!BG$2:BG$19995,"Ruim")*1.25+COUNTIFS(Dados!$J$2:$J$19995,Calc!$B$166,Dados!BG$2:BG$19995,"Péssima")*0)/COUNTIFS(Dados!$J$2:$J$19995,Calc!$B$166,Dados!BG$2:BG$19995,"&lt;&gt;Sem resposta",Dados!BG$2:BG$19995,"&lt;&gt;""")</f>
        <v>4.1185897435897436</v>
      </c>
      <c r="G166" s="150">
        <f>(COUNTIFS(Dados!$J$2:$J$19995,Calc!$B$166,Dados!BH$2:BH$19995,"Ótima")*5+COUNTIFS(Dados!$J$2:$J$19995,Calc!$B$166,Dados!BH$2:BH$19995,"Boa")*3.75+COUNTIFS(Dados!$J$2:$J$19995,Calc!$B$166,Dados!BH$2:BH$19995,"Regular")*2.5+COUNTIFS(Dados!$J$2:$J$19995,Calc!$B$166,Dados!BH$2:BH$19995,"Ruim")*1.25+COUNTIFS(Dados!$J$2:$J$19995,Calc!$B$166,Dados!BH$2:BH$19995,"Péssima")*0)/COUNTIFS(Dados!$J$2:$J$19995,Calc!$B$166,Dados!BH$2:BH$19995,"&lt;&gt;Sem resposta",Dados!BH$2:BH$19995,"&lt;&gt;""")</f>
        <v>4.0909090909090908</v>
      </c>
      <c r="H166" s="150">
        <f>(COUNTIFS(Dados!$J$2:$J$19995,Calc!$B$166,Dados!BI$2:BI$19995,"Ótima")*5+COUNTIFS(Dados!$J$2:$J$19995,Calc!$B$166,Dados!BI$2:BI$19995,"Boa")*3.75+COUNTIFS(Dados!$J$2:$J$19995,Calc!$B$166,Dados!BI$2:BI$19995,"Regular")*2.5+COUNTIFS(Dados!$J$2:$J$19995,Calc!$B$166,Dados!BI$2:BI$19995,"Ruim")*1.25+COUNTIFS(Dados!$J$2:$J$19995,Calc!$B$166,Dados!BI$2:BI$19995,"Péssima")*0)/COUNTIFS(Dados!$J$2:$J$19995,Calc!$B$166,Dados!BI$2:BI$19995,"&lt;&gt;Sem resposta",Dados!BI$2:BI$19995,"&lt;&gt;""")</f>
        <v>3.279220779220779</v>
      </c>
      <c r="I166" s="150">
        <f>(COUNTIFS(Dados!$J$2:$J$19995,Calc!$B$166,Dados!BJ$2:BJ$19995,"Ótima")*5+COUNTIFS(Dados!$J$2:$J$19995,Calc!$B$166,Dados!BJ$2:BJ$19995,"Boa")*3.75+COUNTIFS(Dados!$J$2:$J$19995,Calc!$B$166,Dados!BJ$2:BJ$19995,"Regular")*2.5+COUNTIFS(Dados!$J$2:$J$19995,Calc!$B$166,Dados!BJ$2:BJ$19995,"Ruim")*1.25+COUNTIFS(Dados!$J$2:$J$19995,Calc!$B$166,Dados!BJ$2:BJ$19995,"Péssima")*0)/COUNTIFS(Dados!$J$2:$J$19995,Calc!$B$166,Dados!BJ$2:BJ$19995,"&lt;&gt;Sem resposta",Dados!BJ$2:BJ$19995,"&lt;&gt;""")</f>
        <v>4.583333333333333</v>
      </c>
      <c r="J166" s="150">
        <f>(COUNTIFS(Dados!$J$2:$J$19995,Calc!$B$166,Dados!BK$2:BK$19995,"Superou as expectativas")*5+COUNTIFS(Dados!$J$2:$J$19995,Calc!$B$166,Dados!BK$2:BK$19995,"Atendeu as expectativas")*2.5+COUNTIFS(Dados!$J$2:$J$19995,Calc!$B$166,Dados!BK$2:BK$19995,"Não atendeu as expectativas")*0)/COUNTIFS(Dados!$J$2:$J$19995,Calc!$B$166,Dados!BK$2:BK$19995,"&lt;&gt;Sem resposta",Dados!BK$2:BK$19995,"&lt;&gt;""")</f>
        <v>3.4740259740259742</v>
      </c>
      <c r="K166" s="150">
        <f>(COUNTIFS(Dados!$J$2:$J$19995,Calc!$B$166,Dados!BL$2:BL$19995,"Superou as expectativas")*5+COUNTIFS(Dados!$J$2:$J$19995,Calc!$B$166,Dados!BL$2:BL$19995,"Atendeu as expectativas")*2.5+COUNTIFS(Dados!$J$2:$J$19995,Calc!$B$166,Dados!BL$2:BL$19995,"Não atendeu as expectativas")*0)/COUNTIFS(Dados!$J$2:$J$19995,Calc!$B$166,Dados!BL$2:BL$19995,"&lt;&gt;Sem resposta",Dados!BL$2:BL$19995,"&lt;&gt;""")</f>
        <v>4.0064102564102564</v>
      </c>
      <c r="L166" s="195">
        <f t="shared" si="33"/>
        <v>3.8755515318015314</v>
      </c>
    </row>
    <row r="167" spans="2:12" s="28" customFormat="1">
      <c r="B167" s="143" t="s">
        <v>325</v>
      </c>
      <c r="C167" s="181" t="s">
        <v>99</v>
      </c>
      <c r="D167" s="153">
        <f>(COUNTIFS(Dados!$S$2:$S$19995,Calc!$C167,Dados!$J$2:$J$19995,Calc!$B$166,Dados!BE$2:BE$19995,"Ótima")*5+COUNTIFS(Dados!$S$2:$S$19995,Calc!$C167,Dados!$J$2:$J$19995,Calc!$B$166,Dados!BE$2:BE$19995,"Boa")*3.75+COUNTIFS(Dados!$S$2:$S$19995,Calc!$C167,Dados!$J$2:$J$19995,Calc!$B$166,Dados!BE$2:BE$19995,"Regular")*2.5+COUNTIFS(Dados!$S$2:$S$19995,Calc!$C167,Dados!$J$2:$J$19995,Calc!$B$166,Dados!BE$2:BE$19995,"Ruim")*1.25+COUNTIFS(Dados!$S$2:$S$19995,Calc!$C167,Dados!$J$2:$J$19995,Calc!$B$166,Dados!BE$2:BE$19995,"Péssima")*0)/COUNTIFS(Dados!$S$2:$S$19995,Calc!$C167,Dados!$J$2:$J$19995,Calc!$B$166,Dados!BE$2:BE$19995,"&lt;&gt;Sem resposta",Dados!BE$2:BE$19995,"&lt;&gt;""")</f>
        <v>4.296875</v>
      </c>
      <c r="E167" s="153">
        <f>(COUNTIFS(Dados!$S$2:$S$19995,Calc!$C167,Dados!$J$2:$J$19995,Calc!$B$166,Dados!BF$2:BF$19995,"Ótima")*5+COUNTIFS(Dados!$S$2:$S$19995,Calc!$C167,Dados!$J$2:$J$19995,Calc!$B$166,Dados!BF$2:BF$19995,"Boa")*3.75+COUNTIFS(Dados!$S$2:$S$19995,Calc!$C167,Dados!$J$2:$J$19995,Calc!$B$166,Dados!BF$2:BF$19995,"Regular")*2.5+COUNTIFS(Dados!$S$2:$S$19995,Calc!$C167,Dados!$J$2:$J$19995,Calc!$B$166,Dados!BF$2:BF$19995,"Ruim")*1.25+COUNTIFS(Dados!$S$2:$S$19995,Calc!$C167,Dados!$J$2:$J$19995,Calc!$B$166,Dados!BF$2:BF$19995,"Péssima")*0)/COUNTIFS(Dados!$S$2:$S$19995,Calc!$C167,Dados!$J$2:$J$19995,Calc!$B$166,Dados!BF$2:BF$19995,"&lt;&gt;Sem resposta",Dados!BF$2:BF$19995,"&lt;&gt;""")</f>
        <v>3.0208333333333335</v>
      </c>
      <c r="F167" s="153">
        <f>(COUNTIFS(Dados!$S$2:$S$19995,Calc!$C167,Dados!$J$2:$J$19995,Calc!$B$166,Dados!BG$2:BG$19995,"Ótima")*5+COUNTIFS(Dados!$S$2:$S$19995,Calc!$C167,Dados!$J$2:$J$19995,Calc!$B$166,Dados!BG$2:BG$19995,"Boa")*3.75+COUNTIFS(Dados!$S$2:$S$19995,Calc!$C167,Dados!$J$2:$J$19995,Calc!$B$166,Dados!BG$2:BG$19995,"Regular")*2.5+COUNTIFS(Dados!$S$2:$S$19995,Calc!$C167,Dados!$J$2:$J$19995,Calc!$B$166,Dados!BG$2:BG$19995,"Ruim")*1.25+COUNTIFS(Dados!$S$2:$S$19995,Calc!$C167,Dados!$J$2:$J$19995,Calc!$B$166,Dados!BG$2:BG$19995,"Péssima")*0)/COUNTIFS(Dados!$S$2:$S$19995,Calc!$C167,Dados!$J$2:$J$19995,Calc!$B$166,Dados!BG$2:BG$19995,"&lt;&gt;Sem resposta",Dados!BG$2:BG$19995,"&lt;&gt;""")</f>
        <v>4.21875</v>
      </c>
      <c r="G167" s="153">
        <f>(COUNTIFS(Dados!$S$2:$S$19995,Calc!$C167,Dados!$J$2:$J$19995,Calc!$B$166,Dados!BH$2:BH$19995,"Ótima")*5+COUNTIFS(Dados!$S$2:$S$19995,Calc!$C167,Dados!$J$2:$J$19995,Calc!$B$166,Dados!BH$2:BH$19995,"Boa")*3.75+COUNTIFS(Dados!$S$2:$S$19995,Calc!$C167,Dados!$J$2:$J$19995,Calc!$B$166,Dados!BH$2:BH$19995,"Regular")*2.5+COUNTIFS(Dados!$S$2:$S$19995,Calc!$C167,Dados!$J$2:$J$19995,Calc!$B$166,Dados!BH$2:BH$19995,"Ruim")*1.25+COUNTIFS(Dados!$S$2:$S$19995,Calc!$C167,Dados!$J$2:$J$19995,Calc!$B$166,Dados!BH$2:BH$19995,"Péssima")*0)/COUNTIFS(Dados!$S$2:$S$19995,Calc!$C167,Dados!$J$2:$J$19995,Calc!$B$166,Dados!BH$2:BH$19995,"&lt;&gt;Sem resposta",Dados!BH$2:BH$19995,"&lt;&gt;""")</f>
        <v>4.21875</v>
      </c>
      <c r="H167" s="153">
        <f>(COUNTIFS(Dados!$S$2:$S$19995,Calc!$C167,Dados!$J$2:$J$19995,Calc!$B$166,Dados!BI$2:BI$19995,"Ótima")*5+COUNTIFS(Dados!$S$2:$S$19995,Calc!$C167,Dados!$J$2:$J$19995,Calc!$B$166,Dados!BI$2:BI$19995,"Boa")*3.75+COUNTIFS(Dados!$S$2:$S$19995,Calc!$C167,Dados!$J$2:$J$19995,Calc!$B$166,Dados!BI$2:BI$19995,"Regular")*2.5+COUNTIFS(Dados!$S$2:$S$19995,Calc!$C167,Dados!$J$2:$J$19995,Calc!$B$166,Dados!BI$2:BI$19995,"Ruim")*1.25+COUNTIFS(Dados!$S$2:$S$19995,Calc!$C167,Dados!$J$2:$J$19995,Calc!$B$166,Dados!BI$2:BI$19995,"Péssima")*0)/COUNTIFS(Dados!$S$2:$S$19995,Calc!$C167,Dados!$J$2:$J$19995,Calc!$B$166,Dados!BI$2:BI$19995,"&lt;&gt;Sem resposta",Dados!BI$2:BI$19995,"&lt;&gt;""")</f>
        <v>3.1510416666666665</v>
      </c>
      <c r="I167" s="153">
        <f>(COUNTIFS(Dados!$S$2:$S$19995,Calc!$C167,Dados!$J$2:$J$19995,Calc!$B$166,Dados!BJ$2:BJ$19995,"Ótima")*5+COUNTIFS(Dados!$S$2:$S$19995,Calc!$C167,Dados!$J$2:$J$19995,Calc!$B$166,Dados!BJ$2:BJ$19995,"Boa")*3.75+COUNTIFS(Dados!$S$2:$S$19995,Calc!$C167,Dados!$J$2:$J$19995,Calc!$B$166,Dados!BJ$2:BJ$19995,"Regular")*2.5+COUNTIFS(Dados!$S$2:$S$19995,Calc!$C167,Dados!$J$2:$J$19995,Calc!$B$166,Dados!BJ$2:BJ$19995,"Ruim")*1.25+COUNTIFS(Dados!$S$2:$S$19995,Calc!$C167,Dados!$J$2:$J$19995,Calc!$B$166,Dados!BJ$2:BJ$19995,"Péssima")*0)/COUNTIFS(Dados!$S$2:$S$19995,Calc!$C167,Dados!$J$2:$J$19995,Calc!$B$166,Dados!BJ$2:BJ$19995,"&lt;&gt;Sem resposta",Dados!BJ$2:BJ$19995,"&lt;&gt;""")</f>
        <v>4.661458333333333</v>
      </c>
      <c r="J167" s="153">
        <f>(COUNTIFS(Dados!$S$2:$S$19995,Calc!$C167,Dados!$J$2:$J$19995,Calc!$B$166,Dados!BK$2:BK$19995,"Superou as expectativas")*5+COUNTIFS(Dados!$S$2:$S$19995,Calc!$C167,Dados!$J$2:$J$19995,Calc!$B$166,Dados!BK$2:BK$19995,"Atendeu as expectativas")*2.5+COUNTIFS(Dados!$S$2:$S$19995,Calc!$C167,Dados!$J$2:$J$19995,Calc!$B$166,Dados!BK$2:BK$19995,"Não atendeu as expectativas")*0)/COUNTIFS(Dados!$S$2:$S$19995,Calc!$C167,Dados!$J$2:$J$19995,Calc!$B$166,Dados!BK$2:BK$19995,"&lt;&gt;Sem resposta",Dados!BK$2:BK$19995,"&lt;&gt;""")</f>
        <v>3.3854166666666665</v>
      </c>
      <c r="K167" s="153">
        <f>(COUNTIFS(Dados!$S$2:$S$19995,Calc!$C167,Dados!$J$2:$J$19995,Calc!$B$166,Dados!BL$2:BL$19995,"Superou as expectativas")*5+COUNTIFS(Dados!$S$2:$S$19995,Calc!$C167,Dados!$J$2:$J$19995,Calc!$B$166,Dados!BL$2:BL$19995,"Atendeu as expectativas")*2.5+COUNTIFS(Dados!$S$2:$S$19995,Calc!$C167,Dados!$J$2:$J$19995,Calc!$B$166,Dados!BL$2:BL$19995,"Não atendeu as expectativas")*0)/COUNTIFS(Dados!$S$2:$S$19995,Calc!$C167,Dados!$J$2:$J$19995,Calc!$B$166,Dados!BL$2:BL$19995,"&lt;&gt;Sem resposta",Dados!BL$2:BL$19995,"&lt;&gt;""")</f>
        <v>3.9583333333333335</v>
      </c>
      <c r="L167" s="195">
        <f t="shared" si="33"/>
        <v>3.8639322916666665</v>
      </c>
    </row>
    <row r="168" spans="2:12" s="28" customFormat="1" ht="25.5">
      <c r="B168" s="143" t="s">
        <v>325</v>
      </c>
      <c r="C168" s="181" t="s">
        <v>326</v>
      </c>
      <c r="D168" s="153">
        <f>(COUNTIFS(Dados!$S$2:$S$19995,Calc!$C168,Dados!$J$2:$J$19995,Calc!$B$166,Dados!BE$2:BE$19995,"Ótima")*5+COUNTIFS(Dados!$S$2:$S$19995,Calc!$C168,Dados!$J$2:$J$19995,Calc!$B$166,Dados!BE$2:BE$19995,"Boa")*3.75+COUNTIFS(Dados!$S$2:$S$19995,Calc!$C168,Dados!$J$2:$J$19995,Calc!$B$166,Dados!BE$2:BE$19995,"Regular")*2.5+COUNTIFS(Dados!$S$2:$S$19995,Calc!$C168,Dados!$J$2:$J$19995,Calc!$B$166,Dados!BE$2:BE$19995,"Ruim")*1.25+COUNTIFS(Dados!$S$2:$S$19995,Calc!$C168,Dados!$J$2:$J$19995,Calc!$B$166,Dados!BE$2:BE$19995,"Péssima")*0)/COUNTIFS(Dados!$S$2:$S$19995,Calc!$C168,Dados!$J$2:$J$19995,Calc!$B$166,Dados!BE$2:BE$19995,"&lt;&gt;Sem resposta",Dados!BE$2:BE$19995,"&lt;&gt;""")</f>
        <v>4.291666666666667</v>
      </c>
      <c r="E168" s="153">
        <f>(COUNTIFS(Dados!$S$2:$S$19995,Calc!$C168,Dados!$J$2:$J$19995,Calc!$B$166,Dados!BF$2:BF$19995,"Ótima")*5+COUNTIFS(Dados!$S$2:$S$19995,Calc!$C168,Dados!$J$2:$J$19995,Calc!$B$166,Dados!BF$2:BF$19995,"Boa")*3.75+COUNTIFS(Dados!$S$2:$S$19995,Calc!$C168,Dados!$J$2:$J$19995,Calc!$B$166,Dados!BF$2:BF$19995,"Regular")*2.5+COUNTIFS(Dados!$S$2:$S$19995,Calc!$C168,Dados!$J$2:$J$19995,Calc!$B$166,Dados!BF$2:BF$19995,"Ruim")*1.25+COUNTIFS(Dados!$S$2:$S$19995,Calc!$C168,Dados!$J$2:$J$19995,Calc!$B$166,Dados!BF$2:BF$19995,"Péssima")*0)/COUNTIFS(Dados!$S$2:$S$19995,Calc!$C168,Dados!$J$2:$J$19995,Calc!$B$166,Dados!BF$2:BF$19995,"&lt;&gt;Sem resposta",Dados!BF$2:BF$19995,"&lt;&gt;""")</f>
        <v>3.375</v>
      </c>
      <c r="F168" s="153">
        <f>(COUNTIFS(Dados!$S$2:$S$19995,Calc!$C168,Dados!$J$2:$J$19995,Calc!$B$166,Dados!BG$2:BG$19995,"Ótima")*5+COUNTIFS(Dados!$S$2:$S$19995,Calc!$C168,Dados!$J$2:$J$19995,Calc!$B$166,Dados!BG$2:BG$19995,"Boa")*3.75+COUNTIFS(Dados!$S$2:$S$19995,Calc!$C168,Dados!$J$2:$J$19995,Calc!$B$166,Dados!BG$2:BG$19995,"Regular")*2.5+COUNTIFS(Dados!$S$2:$S$19995,Calc!$C168,Dados!$J$2:$J$19995,Calc!$B$166,Dados!BG$2:BG$19995,"Ruim")*1.25+COUNTIFS(Dados!$S$2:$S$19995,Calc!$C168,Dados!$J$2:$J$19995,Calc!$B$166,Dados!BG$2:BG$19995,"Péssima")*0)/COUNTIFS(Dados!$S$2:$S$19995,Calc!$C168,Dados!$J$2:$J$19995,Calc!$B$166,Dados!BG$2:BG$19995,"&lt;&gt;Sem resposta",Dados!BG$2:BG$19995,"&lt;&gt;""")</f>
        <v>3.9583333333333335</v>
      </c>
      <c r="G168" s="153">
        <f>(COUNTIFS(Dados!$S$2:$S$19995,Calc!$C168,Dados!$J$2:$J$19995,Calc!$B$166,Dados!BH$2:BH$19995,"Ótima")*5+COUNTIFS(Dados!$S$2:$S$19995,Calc!$C168,Dados!$J$2:$J$19995,Calc!$B$166,Dados!BH$2:BH$19995,"Boa")*3.75+COUNTIFS(Dados!$S$2:$S$19995,Calc!$C168,Dados!$J$2:$J$19995,Calc!$B$166,Dados!BH$2:BH$19995,"Regular")*2.5+COUNTIFS(Dados!$S$2:$S$19995,Calc!$C168,Dados!$J$2:$J$19995,Calc!$B$166,Dados!BH$2:BH$19995,"Ruim")*1.25+COUNTIFS(Dados!$S$2:$S$19995,Calc!$C168,Dados!$J$2:$J$19995,Calc!$B$166,Dados!BH$2:BH$19995,"Péssima")*0)/COUNTIFS(Dados!$S$2:$S$19995,Calc!$C168,Dados!$J$2:$J$19995,Calc!$B$166,Dados!BH$2:BH$19995,"&lt;&gt;Sem resposta",Dados!BH$2:BH$19995,"&lt;&gt;""")</f>
        <v>3.8793103448275863</v>
      </c>
      <c r="H168" s="153">
        <f>(COUNTIFS(Dados!$S$2:$S$19995,Calc!$C168,Dados!$J$2:$J$19995,Calc!$B$166,Dados!BI$2:BI$19995,"Ótima")*5+COUNTIFS(Dados!$S$2:$S$19995,Calc!$C168,Dados!$J$2:$J$19995,Calc!$B$166,Dados!BI$2:BI$19995,"Boa")*3.75+COUNTIFS(Dados!$S$2:$S$19995,Calc!$C168,Dados!$J$2:$J$19995,Calc!$B$166,Dados!BI$2:BI$19995,"Regular")*2.5+COUNTIFS(Dados!$S$2:$S$19995,Calc!$C168,Dados!$J$2:$J$19995,Calc!$B$166,Dados!BI$2:BI$19995,"Ruim")*1.25+COUNTIFS(Dados!$S$2:$S$19995,Calc!$C168,Dados!$J$2:$J$19995,Calc!$B$166,Dados!BI$2:BI$19995,"Péssima")*0)/COUNTIFS(Dados!$S$2:$S$19995,Calc!$C168,Dados!$J$2:$J$19995,Calc!$B$166,Dados!BI$2:BI$19995,"&lt;&gt;Sem resposta",Dados!BI$2:BI$19995,"&lt;&gt;""")</f>
        <v>3.4913793103448274</v>
      </c>
      <c r="I168" s="153">
        <f>(COUNTIFS(Dados!$S$2:$S$19995,Calc!$C168,Dados!$J$2:$J$19995,Calc!$B$166,Dados!BJ$2:BJ$19995,"Ótima")*5+COUNTIFS(Dados!$S$2:$S$19995,Calc!$C168,Dados!$J$2:$J$19995,Calc!$B$166,Dados!BJ$2:BJ$19995,"Boa")*3.75+COUNTIFS(Dados!$S$2:$S$19995,Calc!$C168,Dados!$J$2:$J$19995,Calc!$B$166,Dados!BJ$2:BJ$19995,"Regular")*2.5+COUNTIFS(Dados!$S$2:$S$19995,Calc!$C168,Dados!$J$2:$J$19995,Calc!$B$166,Dados!BJ$2:BJ$19995,"Ruim")*1.25+COUNTIFS(Dados!$S$2:$S$19995,Calc!$C168,Dados!$J$2:$J$19995,Calc!$B$166,Dados!BJ$2:BJ$19995,"Péssima")*0)/COUNTIFS(Dados!$S$2:$S$19995,Calc!$C168,Dados!$J$2:$J$19995,Calc!$B$166,Dados!BJ$2:BJ$19995,"&lt;&gt;Sem resposta",Dados!BJ$2:BJ$19995,"&lt;&gt;""")</f>
        <v>4.458333333333333</v>
      </c>
      <c r="J168" s="153">
        <f>(COUNTIFS(Dados!$S$2:$S$19995,Calc!$C168,Dados!$J$2:$J$19995,Calc!$B$166,Dados!BK$2:BK$19995,"Superou as expectativas")*5+COUNTIFS(Dados!$S$2:$S$19995,Calc!$C168,Dados!$J$2:$J$19995,Calc!$B$166,Dados!BK$2:BK$19995,"Atendeu as expectativas")*2.5+COUNTIFS(Dados!$S$2:$S$19995,Calc!$C168,Dados!$J$2:$J$19995,Calc!$B$166,Dados!BK$2:BK$19995,"Não atendeu as expectativas")*0)/COUNTIFS(Dados!$S$2:$S$19995,Calc!$C168,Dados!$J$2:$J$19995,Calc!$B$166,Dados!BK$2:BK$19995,"&lt;&gt;Sem resposta",Dados!BK$2:BK$19995,"&lt;&gt;""")</f>
        <v>3.6206896551724137</v>
      </c>
      <c r="K168" s="153">
        <f>(COUNTIFS(Dados!$S$2:$S$19995,Calc!$C168,Dados!$J$2:$J$19995,Calc!$B$166,Dados!BL$2:BL$19995,"Superou as expectativas")*5+COUNTIFS(Dados!$S$2:$S$19995,Calc!$C168,Dados!$J$2:$J$19995,Calc!$B$166,Dados!BL$2:BL$19995,"Atendeu as expectativas")*2.5+COUNTIFS(Dados!$S$2:$S$19995,Calc!$C168,Dados!$J$2:$J$19995,Calc!$B$166,Dados!BL$2:BL$19995,"Não atendeu as expectativas")*0)/COUNTIFS(Dados!$S$2:$S$19995,Calc!$C168,Dados!$J$2:$J$19995,Calc!$B$166,Dados!BL$2:BL$19995,"&lt;&gt;Sem resposta",Dados!BL$2:BL$19995,"&lt;&gt;""")</f>
        <v>4.083333333333333</v>
      </c>
      <c r="L168" s="195">
        <f t="shared" si="33"/>
        <v>3.8947557471264362</v>
      </c>
    </row>
    <row r="169" spans="2:12" s="28" customFormat="1">
      <c r="B169" s="143" t="s">
        <v>459</v>
      </c>
      <c r="C169" s="178" t="s">
        <v>459</v>
      </c>
      <c r="D169" s="150">
        <f>(COUNTIFS(Dados!$J$2:$J$19995,Calc!$B$169,Dados!BE$2:BE$19995,"Ótima")*5+COUNTIFS(Dados!$J$2:$J$19995,Calc!$B$169,Dados!BE$2:BE$19995,"Boa")*3.75+COUNTIFS(Dados!$J$2:$J$19995,Calc!$B$169,Dados!BE$2:BE$19995,"Regular")*2.5+COUNTIFS(Dados!$J$2:$J$19995,Calc!$B$169,Dados!BE$2:BE$19995,"Ruim")*1.25+COUNTIFS(Dados!$J$2:$J$19995,Calc!$B$169,Dados!BE$2:BE$19995,"Péssima")*0)/COUNTIFS(Dados!$J$2:$J$19995,Calc!$B$169,Dados!BE$2:BE$19995,"&lt;&gt;Sem resposta",Dados!BE$2:BE$19995,"&lt;&gt;""")</f>
        <v>4.2897727272727275</v>
      </c>
      <c r="E169" s="150">
        <f>(COUNTIFS(Dados!$J$2:$J$19995,Calc!$B$169,Dados!BF$2:BF$19995,"Ótima")*5+COUNTIFS(Dados!$J$2:$J$19995,Calc!$B$169,Dados!BF$2:BF$19995,"Boa")*3.75+COUNTIFS(Dados!$J$2:$J$19995,Calc!$B$169,Dados!BF$2:BF$19995,"Regular")*2.5+COUNTIFS(Dados!$J$2:$J$19995,Calc!$B$169,Dados!BF$2:BF$19995,"Ruim")*1.25+COUNTIFS(Dados!$J$2:$J$19995,Calc!$B$169,Dados!BF$2:BF$19995,"Péssima")*0)/COUNTIFS(Dados!$J$2:$J$19995,Calc!$B$169,Dados!BF$2:BF$19995,"&lt;&gt;Sem resposta",Dados!BF$2:BF$19995,"&lt;&gt;""")</f>
        <v>3.7215909090909092</v>
      </c>
      <c r="F169" s="150">
        <f>(COUNTIFS(Dados!$J$2:$J$19995,Calc!$B$169,Dados!BG$2:BG$19995,"Ótima")*5+COUNTIFS(Dados!$J$2:$J$19995,Calc!$B$169,Dados!BG$2:BG$19995,"Boa")*3.75+COUNTIFS(Dados!$J$2:$J$19995,Calc!$B$169,Dados!BG$2:BG$19995,"Regular")*2.5+COUNTIFS(Dados!$J$2:$J$19995,Calc!$B$169,Dados!BG$2:BG$19995,"Ruim")*1.25+COUNTIFS(Dados!$J$2:$J$19995,Calc!$B$169,Dados!BG$2:BG$19995,"Péssima")*0)/COUNTIFS(Dados!$J$2:$J$19995,Calc!$B$169,Dados!BG$2:BG$19995,"&lt;&gt;Sem resposta",Dados!BG$2:BG$19995,"&lt;&gt;""")</f>
        <v>3.9204545454545454</v>
      </c>
      <c r="G169" s="150">
        <f>(COUNTIFS(Dados!$J$2:$J$19995,Calc!$B$169,Dados!BH$2:BH$19995,"Ótima")*5+COUNTIFS(Dados!$J$2:$J$19995,Calc!$B$169,Dados!BH$2:BH$19995,"Boa")*3.75+COUNTIFS(Dados!$J$2:$J$19995,Calc!$B$169,Dados!BH$2:BH$19995,"Regular")*2.5+COUNTIFS(Dados!$J$2:$J$19995,Calc!$B$169,Dados!BH$2:BH$19995,"Ruim")*1.25+COUNTIFS(Dados!$J$2:$J$19995,Calc!$B$169,Dados!BH$2:BH$19995,"Péssima")*0)/COUNTIFS(Dados!$J$2:$J$19995,Calc!$B$169,Dados!BH$2:BH$19995,"&lt;&gt;Sem resposta",Dados!BH$2:BH$19995,"&lt;&gt;""")</f>
        <v>4.0625</v>
      </c>
      <c r="H169" s="150">
        <f>(COUNTIFS(Dados!$J$2:$J$19995,Calc!$B$169,Dados!BI$2:BI$19995,"Ótima")*5+COUNTIFS(Dados!$J$2:$J$19995,Calc!$B$169,Dados!BI$2:BI$19995,"Boa")*3.75+COUNTIFS(Dados!$J$2:$J$19995,Calc!$B$169,Dados!BI$2:BI$19995,"Regular")*2.5+COUNTIFS(Dados!$J$2:$J$19995,Calc!$B$169,Dados!BI$2:BI$19995,"Ruim")*1.25+COUNTIFS(Dados!$J$2:$J$19995,Calc!$B$169,Dados!BI$2:BI$19995,"Péssima")*0)/COUNTIFS(Dados!$J$2:$J$19995,Calc!$B$169,Dados!BI$2:BI$19995,"&lt;&gt;Sem resposta",Dados!BI$2:BI$19995,"&lt;&gt;""")</f>
        <v>2.8693181818181817</v>
      </c>
      <c r="I169" s="150">
        <f>(COUNTIFS(Dados!$J$2:$J$19995,Calc!$B$169,Dados!BJ$2:BJ$19995,"Ótima")*5+COUNTIFS(Dados!$J$2:$J$19995,Calc!$B$169,Dados!BJ$2:BJ$19995,"Boa")*3.75+COUNTIFS(Dados!$J$2:$J$19995,Calc!$B$169,Dados!BJ$2:BJ$19995,"Regular")*2.5+COUNTIFS(Dados!$J$2:$J$19995,Calc!$B$169,Dados!BJ$2:BJ$19995,"Ruim")*1.25+COUNTIFS(Dados!$J$2:$J$19995,Calc!$B$169,Dados!BJ$2:BJ$19995,"Péssima")*0)/COUNTIFS(Dados!$J$2:$J$19995,Calc!$B$169,Dados!BJ$2:BJ$19995,"&lt;&gt;Sem resposta",Dados!BJ$2:BJ$19995,"&lt;&gt;""")</f>
        <v>4.4318181818181817</v>
      </c>
      <c r="J169" s="150">
        <f>(COUNTIFS(Dados!$J$2:$J$19995,Calc!$B$169,Dados!BK$2:BK$19995,"Superou as expectativas")*5+COUNTIFS(Dados!$J$2:$J$19995,Calc!$B$169,Dados!BK$2:BK$19995,"Atendeu as expectativas")*2.5+COUNTIFS(Dados!$J$2:$J$19995,Calc!$B$169,Dados!BK$2:BK$19995,"Não atendeu as expectativas")*0)/COUNTIFS(Dados!$J$2:$J$19995,Calc!$B$169,Dados!BK$2:BK$19995,"&lt;&gt;Sem resposta",Dados!BK$2:BK$19995,"&lt;&gt;""")</f>
        <v>3.0113636363636362</v>
      </c>
      <c r="K169" s="150">
        <f>(COUNTIFS(Dados!$J$2:$J$19995,Calc!$B$169,Dados!BL$2:BL$19995,"Superou as expectativas")*5+COUNTIFS(Dados!$J$2:$J$19995,Calc!$B$169,Dados!BL$2:BL$19995,"Atendeu as expectativas")*2.5+COUNTIFS(Dados!$J$2:$J$19995,Calc!$B$169,Dados!BL$2:BL$19995,"Não atendeu as expectativas")*0)/COUNTIFS(Dados!$J$2:$J$19995,Calc!$B$169,Dados!BL$2:BL$19995,"&lt;&gt;Sem resposta",Dados!BL$2:BL$19995,"&lt;&gt;""")</f>
        <v>3.6363636363636362</v>
      </c>
      <c r="L169" s="195">
        <f t="shared" si="33"/>
        <v>3.7428977272727275</v>
      </c>
    </row>
    <row r="170" spans="2:12" s="28" customFormat="1">
      <c r="B170" s="143" t="s">
        <v>459</v>
      </c>
      <c r="C170" s="182" t="s">
        <v>96</v>
      </c>
      <c r="D170" s="152">
        <f>(COUNTIFS(Dados!$T$2:$T$19995,Calc!$C170,Dados!$J$2:$J$19995,Calc!$B$169,Dados!BE$2:BE$19995,"Ótima")*5+COUNTIFS(Dados!$T$2:$T$19995,Calc!$C170,Dados!$J$2:$J$19995,Calc!$B$169,Dados!BE$2:BE$19995,"Boa")*3.75+COUNTIFS(Dados!$T$2:$T$19995,Calc!$C170,Dados!$J$2:$J$19995,Calc!$B$169,Dados!BE$2:BE$19995,"Regular")*2.5+COUNTIFS(Dados!$T$2:$T$19995,Calc!$C170,Dados!$J$2:$J$19995,Calc!$B$169,Dados!BE$2:BE$19995,"Ruim")*1.25+COUNTIFS(Dados!$T$2:$T$19995,Calc!$C170,Dados!$J$2:$J$19995,Calc!$B$169,Dados!BE$2:BE$19995,"Péssima")*0)/COUNTIFS(Dados!$T$2:$T$19995,Calc!$C170,Dados!$J$2:$J$19995,Calc!$B$169,Dados!BE$2:BE$19995,"&lt;&gt;Sem resposta",Dados!BE$2:BE$19995,"&lt;&gt;""")</f>
        <v>4.2261904761904763</v>
      </c>
      <c r="E170" s="152">
        <f>(COUNTIFS(Dados!$T$2:$T$19995,Calc!$C170,Dados!$J$2:$J$19995,Calc!$B$169,Dados!BF$2:BF$19995,"Ótima")*5+COUNTIFS(Dados!$T$2:$T$19995,Calc!$C170,Dados!$J$2:$J$19995,Calc!$B$169,Dados!BF$2:BF$19995,"Boa")*3.75+COUNTIFS(Dados!$T$2:$T$19995,Calc!$C170,Dados!$J$2:$J$19995,Calc!$B$169,Dados!BF$2:BF$19995,"Regular")*2.5+COUNTIFS(Dados!$T$2:$T$19995,Calc!$C170,Dados!$J$2:$J$19995,Calc!$B$169,Dados!BF$2:BF$19995,"Ruim")*1.25+COUNTIFS(Dados!$T$2:$T$19995,Calc!$C170,Dados!$J$2:$J$19995,Calc!$B$169,Dados!BF$2:BF$19995,"Péssima")*0)/COUNTIFS(Dados!$T$2:$T$19995,Calc!$C170,Dados!$J$2:$J$19995,Calc!$B$169,Dados!BF$2:BF$19995,"&lt;&gt;Sem resposta",Dados!BF$2:BF$19995,"&lt;&gt;""")</f>
        <v>3.6309523809523809</v>
      </c>
      <c r="F170" s="152">
        <f>(COUNTIFS(Dados!$T$2:$T$19995,Calc!$C170,Dados!$J$2:$J$19995,Calc!$B$169,Dados!BG$2:BG$19995,"Ótima")*5+COUNTIFS(Dados!$T$2:$T$19995,Calc!$C170,Dados!$J$2:$J$19995,Calc!$B$169,Dados!BG$2:BG$19995,"Boa")*3.75+COUNTIFS(Dados!$T$2:$T$19995,Calc!$C170,Dados!$J$2:$J$19995,Calc!$B$169,Dados!BG$2:BG$19995,"Regular")*2.5+COUNTIFS(Dados!$T$2:$T$19995,Calc!$C170,Dados!$J$2:$J$19995,Calc!$B$169,Dados!BG$2:BG$19995,"Ruim")*1.25+COUNTIFS(Dados!$T$2:$T$19995,Calc!$C170,Dados!$J$2:$J$19995,Calc!$B$169,Dados!BG$2:BG$19995,"Péssima")*0)/COUNTIFS(Dados!$T$2:$T$19995,Calc!$C170,Dados!$J$2:$J$19995,Calc!$B$169,Dados!BG$2:BG$19995,"&lt;&gt;Sem resposta",Dados!BG$2:BG$19995,"&lt;&gt;""")</f>
        <v>3.8690476190476191</v>
      </c>
      <c r="G170" s="152">
        <f>(COUNTIFS(Dados!$T$2:$T$19995,Calc!$C170,Dados!$J$2:$J$19995,Calc!$B$169,Dados!BH$2:BH$19995,"Ótima")*5+COUNTIFS(Dados!$T$2:$T$19995,Calc!$C170,Dados!$J$2:$J$19995,Calc!$B$169,Dados!BH$2:BH$19995,"Boa")*3.75+COUNTIFS(Dados!$T$2:$T$19995,Calc!$C170,Dados!$J$2:$J$19995,Calc!$B$169,Dados!BH$2:BH$19995,"Regular")*2.5+COUNTIFS(Dados!$T$2:$T$19995,Calc!$C170,Dados!$J$2:$J$19995,Calc!$B$169,Dados!BH$2:BH$19995,"Ruim")*1.25+COUNTIFS(Dados!$T$2:$T$19995,Calc!$C170,Dados!$J$2:$J$19995,Calc!$B$169,Dados!BH$2:BH$19995,"Péssima")*0)/COUNTIFS(Dados!$T$2:$T$19995,Calc!$C170,Dados!$J$2:$J$19995,Calc!$B$169,Dados!BH$2:BH$19995,"&lt;&gt;Sem resposta",Dados!BH$2:BH$19995,"&lt;&gt;""")</f>
        <v>3.8690476190476191</v>
      </c>
      <c r="H170" s="152">
        <f>(COUNTIFS(Dados!$T$2:$T$19995,Calc!$C170,Dados!$J$2:$J$19995,Calc!$B$169,Dados!BI$2:BI$19995,"Ótima")*5+COUNTIFS(Dados!$T$2:$T$19995,Calc!$C170,Dados!$J$2:$J$19995,Calc!$B$169,Dados!BI$2:BI$19995,"Boa")*3.75+COUNTIFS(Dados!$T$2:$T$19995,Calc!$C170,Dados!$J$2:$J$19995,Calc!$B$169,Dados!BI$2:BI$19995,"Regular")*2.5+COUNTIFS(Dados!$T$2:$T$19995,Calc!$C170,Dados!$J$2:$J$19995,Calc!$B$169,Dados!BI$2:BI$19995,"Ruim")*1.25+COUNTIFS(Dados!$T$2:$T$19995,Calc!$C170,Dados!$J$2:$J$19995,Calc!$B$169,Dados!BI$2:BI$19995,"Péssima")*0)/COUNTIFS(Dados!$T$2:$T$19995,Calc!$C170,Dados!$J$2:$J$19995,Calc!$B$169,Dados!BI$2:BI$19995,"&lt;&gt;Sem resposta",Dados!BI$2:BI$19995,"&lt;&gt;""")</f>
        <v>2.6785714285714284</v>
      </c>
      <c r="I170" s="152">
        <f>(COUNTIFS(Dados!$T$2:$T$19995,Calc!$C170,Dados!$J$2:$J$19995,Calc!$B$169,Dados!BJ$2:BJ$19995,"Ótima")*5+COUNTIFS(Dados!$T$2:$T$19995,Calc!$C170,Dados!$J$2:$J$19995,Calc!$B$169,Dados!BJ$2:BJ$19995,"Boa")*3.75+COUNTIFS(Dados!$T$2:$T$19995,Calc!$C170,Dados!$J$2:$J$19995,Calc!$B$169,Dados!BJ$2:BJ$19995,"Regular")*2.5+COUNTIFS(Dados!$T$2:$T$19995,Calc!$C170,Dados!$J$2:$J$19995,Calc!$B$169,Dados!BJ$2:BJ$19995,"Ruim")*1.25+COUNTIFS(Dados!$T$2:$T$19995,Calc!$C170,Dados!$J$2:$J$19995,Calc!$B$169,Dados!BJ$2:BJ$19995,"Péssima")*0)/COUNTIFS(Dados!$T$2:$T$19995,Calc!$C170,Dados!$J$2:$J$19995,Calc!$B$169,Dados!BJ$2:BJ$19995,"&lt;&gt;Sem resposta",Dados!BJ$2:BJ$19995,"&lt;&gt;""")</f>
        <v>4.2857142857142856</v>
      </c>
      <c r="J170" s="152">
        <f>(COUNTIFS(Dados!$T$2:$T$19995,Calc!$C170,Dados!$J$2:$J$19995,Calc!$B$169,Dados!BK$2:BK$19995,"Superou as expectativas")*5+COUNTIFS(Dados!$T$2:$T$19995,Calc!$C170,Dados!$J$2:$J$19995,Calc!$B$169,Dados!BK$2:BK$19995,"Atendeu as expectativas")*2.5+COUNTIFS(Dados!$T$2:$T$19995,Calc!$C170,Dados!$J$2:$J$19995,Calc!$B$169,Dados!BK$2:BK$19995,"Não atendeu as expectativas")*0)/COUNTIFS(Dados!$T$2:$T$19995,Calc!$C170,Dados!$J$2:$J$19995,Calc!$B$169,Dados!BK$2:BK$19995,"&lt;&gt;Sem resposta",Dados!BK$2:BK$19995,"&lt;&gt;""")</f>
        <v>3.2142857142857144</v>
      </c>
      <c r="K170" s="152">
        <f>(COUNTIFS(Dados!$T$2:$T$19995,Calc!$C170,Dados!$J$2:$J$19995,Calc!$B$169,Dados!BL$2:BL$19995,"Superou as expectativas")*5+COUNTIFS(Dados!$T$2:$T$19995,Calc!$C170,Dados!$J$2:$J$19995,Calc!$B$169,Dados!BL$2:BL$19995,"Atendeu as expectativas")*2.5+COUNTIFS(Dados!$T$2:$T$19995,Calc!$C170,Dados!$J$2:$J$19995,Calc!$B$169,Dados!BL$2:BL$19995,"Não atendeu as expectativas")*0)/COUNTIFS(Dados!$T$2:$T$19995,Calc!$C170,Dados!$J$2:$J$19995,Calc!$B$169,Dados!BL$2:BL$19995,"&lt;&gt;Sem resposta",Dados!BL$2:BL$19995,"&lt;&gt;""")</f>
        <v>3.9285714285714284</v>
      </c>
      <c r="L170" s="195">
        <f t="shared" si="33"/>
        <v>3.7127976190476186</v>
      </c>
    </row>
    <row r="171" spans="2:12" s="28" customFormat="1">
      <c r="B171" s="143" t="s">
        <v>459</v>
      </c>
      <c r="C171" s="182" t="s">
        <v>1078</v>
      </c>
      <c r="D171" s="152">
        <f>(COUNTIFS(Dados!$T$2:$T$19995,Calc!$C171,Dados!$J$2:$J$19995,Calc!$B$169,Dados!BE$2:BE$19995,"Ótima")*5+COUNTIFS(Dados!$T$2:$T$19995,Calc!$C171,Dados!$J$2:$J$19995,Calc!$B$169,Dados!BE$2:BE$19995,"Boa")*3.75+COUNTIFS(Dados!$T$2:$T$19995,Calc!$C171,Dados!$J$2:$J$19995,Calc!$B$169,Dados!BE$2:BE$19995,"Regular")*2.5+COUNTIFS(Dados!$T$2:$T$19995,Calc!$C171,Dados!$J$2:$J$19995,Calc!$B$169,Dados!BE$2:BE$19995,"Ruim")*1.25+COUNTIFS(Dados!$T$2:$T$19995,Calc!$C171,Dados!$J$2:$J$19995,Calc!$B$169,Dados!BE$2:BE$19995,"Péssima")*0)/COUNTIFS(Dados!$T$2:$T$19995,Calc!$C171,Dados!$J$2:$J$19995,Calc!$B$169,Dados!BE$2:BE$19995,"&lt;&gt;Sem resposta",Dados!BE$2:BE$19995,"&lt;&gt;""")</f>
        <v>4.3478260869565215</v>
      </c>
      <c r="E171" s="152">
        <f>(COUNTIFS(Dados!$T$2:$T$19995,Calc!$C171,Dados!$J$2:$J$19995,Calc!$B$169,Dados!BF$2:BF$19995,"Ótima")*5+COUNTIFS(Dados!$T$2:$T$19995,Calc!$C171,Dados!$J$2:$J$19995,Calc!$B$169,Dados!BF$2:BF$19995,"Boa")*3.75+COUNTIFS(Dados!$T$2:$T$19995,Calc!$C171,Dados!$J$2:$J$19995,Calc!$B$169,Dados!BF$2:BF$19995,"Regular")*2.5+COUNTIFS(Dados!$T$2:$T$19995,Calc!$C171,Dados!$J$2:$J$19995,Calc!$B$169,Dados!BF$2:BF$19995,"Ruim")*1.25+COUNTIFS(Dados!$T$2:$T$19995,Calc!$C171,Dados!$J$2:$J$19995,Calc!$B$169,Dados!BF$2:BF$19995,"Péssima")*0)/COUNTIFS(Dados!$T$2:$T$19995,Calc!$C171,Dados!$J$2:$J$19995,Calc!$B$169,Dados!BF$2:BF$19995,"&lt;&gt;Sem resposta",Dados!BF$2:BF$19995,"&lt;&gt;""")</f>
        <v>3.8043478260869565</v>
      </c>
      <c r="F171" s="152">
        <f>(COUNTIFS(Dados!$T$2:$T$19995,Calc!$C171,Dados!$J$2:$J$19995,Calc!$B$169,Dados!BG$2:BG$19995,"Ótima")*5+COUNTIFS(Dados!$T$2:$T$19995,Calc!$C171,Dados!$J$2:$J$19995,Calc!$B$169,Dados!BG$2:BG$19995,"Boa")*3.75+COUNTIFS(Dados!$T$2:$T$19995,Calc!$C171,Dados!$J$2:$J$19995,Calc!$B$169,Dados!BG$2:BG$19995,"Regular")*2.5+COUNTIFS(Dados!$T$2:$T$19995,Calc!$C171,Dados!$J$2:$J$19995,Calc!$B$169,Dados!BG$2:BG$19995,"Ruim")*1.25+COUNTIFS(Dados!$T$2:$T$19995,Calc!$C171,Dados!$J$2:$J$19995,Calc!$B$169,Dados!BG$2:BG$19995,"Péssima")*0)/COUNTIFS(Dados!$T$2:$T$19995,Calc!$C171,Dados!$J$2:$J$19995,Calc!$B$169,Dados!BG$2:BG$19995,"&lt;&gt;Sem resposta",Dados!BG$2:BG$19995,"&lt;&gt;""")</f>
        <v>3.9673913043478262</v>
      </c>
      <c r="G171" s="152">
        <f>(COUNTIFS(Dados!$T$2:$T$19995,Calc!$C171,Dados!$J$2:$J$19995,Calc!$B$169,Dados!BH$2:BH$19995,"Ótima")*5+COUNTIFS(Dados!$T$2:$T$19995,Calc!$C171,Dados!$J$2:$J$19995,Calc!$B$169,Dados!BH$2:BH$19995,"Boa")*3.75+COUNTIFS(Dados!$T$2:$T$19995,Calc!$C171,Dados!$J$2:$J$19995,Calc!$B$169,Dados!BH$2:BH$19995,"Regular")*2.5+COUNTIFS(Dados!$T$2:$T$19995,Calc!$C171,Dados!$J$2:$J$19995,Calc!$B$169,Dados!BH$2:BH$19995,"Ruim")*1.25+COUNTIFS(Dados!$T$2:$T$19995,Calc!$C171,Dados!$J$2:$J$19995,Calc!$B$169,Dados!BH$2:BH$19995,"Péssima")*0)/COUNTIFS(Dados!$T$2:$T$19995,Calc!$C171,Dados!$J$2:$J$19995,Calc!$B$169,Dados!BH$2:BH$19995,"&lt;&gt;Sem resposta",Dados!BH$2:BH$19995,"&lt;&gt;""")</f>
        <v>4.2391304347826084</v>
      </c>
      <c r="H171" s="152">
        <f>(COUNTIFS(Dados!$T$2:$T$19995,Calc!$C171,Dados!$J$2:$J$19995,Calc!$B$169,Dados!BI$2:BI$19995,"Ótima")*5+COUNTIFS(Dados!$T$2:$T$19995,Calc!$C171,Dados!$J$2:$J$19995,Calc!$B$169,Dados!BI$2:BI$19995,"Boa")*3.75+COUNTIFS(Dados!$T$2:$T$19995,Calc!$C171,Dados!$J$2:$J$19995,Calc!$B$169,Dados!BI$2:BI$19995,"Regular")*2.5+COUNTIFS(Dados!$T$2:$T$19995,Calc!$C171,Dados!$J$2:$J$19995,Calc!$B$169,Dados!BI$2:BI$19995,"Ruim")*1.25+COUNTIFS(Dados!$T$2:$T$19995,Calc!$C171,Dados!$J$2:$J$19995,Calc!$B$169,Dados!BI$2:BI$19995,"Péssima")*0)/COUNTIFS(Dados!$T$2:$T$19995,Calc!$C171,Dados!$J$2:$J$19995,Calc!$B$169,Dados!BI$2:BI$19995,"&lt;&gt;Sem resposta",Dados!BI$2:BI$19995,"&lt;&gt;""")</f>
        <v>3.0434782608695654</v>
      </c>
      <c r="I171" s="152">
        <f>(COUNTIFS(Dados!$T$2:$T$19995,Calc!$C171,Dados!$J$2:$J$19995,Calc!$B$169,Dados!BJ$2:BJ$19995,"Ótima")*5+COUNTIFS(Dados!$T$2:$T$19995,Calc!$C171,Dados!$J$2:$J$19995,Calc!$B$169,Dados!BJ$2:BJ$19995,"Boa")*3.75+COUNTIFS(Dados!$T$2:$T$19995,Calc!$C171,Dados!$J$2:$J$19995,Calc!$B$169,Dados!BJ$2:BJ$19995,"Regular")*2.5+COUNTIFS(Dados!$T$2:$T$19995,Calc!$C171,Dados!$J$2:$J$19995,Calc!$B$169,Dados!BJ$2:BJ$19995,"Ruim")*1.25+COUNTIFS(Dados!$T$2:$T$19995,Calc!$C171,Dados!$J$2:$J$19995,Calc!$B$169,Dados!BJ$2:BJ$19995,"Péssima")*0)/COUNTIFS(Dados!$T$2:$T$19995,Calc!$C171,Dados!$J$2:$J$19995,Calc!$B$169,Dados!BJ$2:BJ$19995,"&lt;&gt;Sem resposta",Dados!BJ$2:BJ$19995,"&lt;&gt;""")</f>
        <v>4.5652173913043477</v>
      </c>
      <c r="J171" s="152">
        <f>(COUNTIFS(Dados!$T$2:$T$19995,Calc!$C171,Dados!$J$2:$J$19995,Calc!$B$169,Dados!BK$2:BK$19995,"Superou as expectativas")*5+COUNTIFS(Dados!$T$2:$T$19995,Calc!$C171,Dados!$J$2:$J$19995,Calc!$B$169,Dados!BK$2:BK$19995,"Atendeu as expectativas")*2.5+COUNTIFS(Dados!$T$2:$T$19995,Calc!$C171,Dados!$J$2:$J$19995,Calc!$B$169,Dados!BK$2:BK$19995,"Não atendeu as expectativas")*0)/COUNTIFS(Dados!$T$2:$T$19995,Calc!$C171,Dados!$J$2:$J$19995,Calc!$B$169,Dados!BK$2:BK$19995,"&lt;&gt;Sem resposta",Dados!BK$2:BK$19995,"&lt;&gt;""")</f>
        <v>2.8260869565217392</v>
      </c>
      <c r="K171" s="152">
        <f>(COUNTIFS(Dados!$T$2:$T$19995,Calc!$C171,Dados!$J$2:$J$19995,Calc!$B$169,Dados!BL$2:BL$19995,"Superou as expectativas")*5+COUNTIFS(Dados!$T$2:$T$19995,Calc!$C171,Dados!$J$2:$J$19995,Calc!$B$169,Dados!BL$2:BL$19995,"Atendeu as expectativas")*2.5+COUNTIFS(Dados!$T$2:$T$19995,Calc!$C171,Dados!$J$2:$J$19995,Calc!$B$169,Dados!BL$2:BL$19995,"Não atendeu as expectativas")*0)/COUNTIFS(Dados!$T$2:$T$19995,Calc!$C171,Dados!$J$2:$J$19995,Calc!$B$169,Dados!BL$2:BL$19995,"&lt;&gt;Sem resposta",Dados!BL$2:BL$19995,"&lt;&gt;""")</f>
        <v>3.3695652173913042</v>
      </c>
      <c r="L171" s="195">
        <f t="shared" si="33"/>
        <v>3.7703804347826089</v>
      </c>
    </row>
    <row r="172" spans="2:12" s="28" customFormat="1">
      <c r="B172" s="143" t="s">
        <v>543</v>
      </c>
      <c r="C172" s="178" t="s">
        <v>543</v>
      </c>
      <c r="D172" s="150">
        <f>(COUNTIFS(Dados!$J$2:$J$19995,Calc!$B$172,Dados!BE$2:BE$19995,"Ótima")*5+COUNTIFS(Dados!$J$2:$J$19995,Calc!$B$172,Dados!BE$2:BE$19995,"Boa")*3.75+COUNTIFS(Dados!$J$2:$J$19995,Calc!$B$172,Dados!BE$2:BE$19995,"Regular")*2.5+COUNTIFS(Dados!$J$2:$J$19995,Calc!$B$172,Dados!BE$2:BE$19995,"Ruim")*1.25+COUNTIFS(Dados!$J$2:$J$19995,Calc!$B$172,Dados!BE$2:BE$19995,"Péssima")*0)/COUNTIFS(Dados!$J$2:$J$19995,Calc!$B$172,Dados!BE$2:BE$19995,"&lt;&gt;Sem resposta",Dados!BE$2:BE$19995,"&lt;&gt;""")</f>
        <v>3.9642857142857144</v>
      </c>
      <c r="E172" s="150">
        <f>(COUNTIFS(Dados!$J$2:$J$19995,Calc!$B$172,Dados!BF$2:BF$19995,"Ótima")*5+COUNTIFS(Dados!$J$2:$J$19995,Calc!$B$172,Dados!BF$2:BF$19995,"Boa")*3.75+COUNTIFS(Dados!$J$2:$J$19995,Calc!$B$172,Dados!BF$2:BF$19995,"Regular")*2.5+COUNTIFS(Dados!$J$2:$J$19995,Calc!$B$172,Dados!BF$2:BF$19995,"Ruim")*1.25+COUNTIFS(Dados!$J$2:$J$19995,Calc!$B$172,Dados!BF$2:BF$19995,"Péssima")*0)/COUNTIFS(Dados!$J$2:$J$19995,Calc!$B$172,Dados!BF$2:BF$19995,"&lt;&gt;Sem resposta",Dados!BF$2:BF$19995,"&lt;&gt;""")</f>
        <v>3.8928571428571428</v>
      </c>
      <c r="F172" s="150">
        <f>(COUNTIFS(Dados!$J$2:$J$19995,Calc!$B$172,Dados!BG$2:BG$19995,"Ótima")*5+COUNTIFS(Dados!$J$2:$J$19995,Calc!$B$172,Dados!BG$2:BG$19995,"Boa")*3.75+COUNTIFS(Dados!$J$2:$J$19995,Calc!$B$172,Dados!BG$2:BG$19995,"Regular")*2.5+COUNTIFS(Dados!$J$2:$J$19995,Calc!$B$172,Dados!BG$2:BG$19995,"Ruim")*1.25+COUNTIFS(Dados!$J$2:$J$19995,Calc!$B$172,Dados!BG$2:BG$19995,"Péssima")*0)/COUNTIFS(Dados!$J$2:$J$19995,Calc!$B$172,Dados!BG$2:BG$19995,"&lt;&gt;Sem resposta",Dados!BG$2:BG$19995,"&lt;&gt;""")</f>
        <v>3.5661764705882355</v>
      </c>
      <c r="G172" s="150">
        <f>(COUNTIFS(Dados!$J$2:$J$19995,Calc!$B$172,Dados!BH$2:BH$19995,"Ótima")*5+COUNTIFS(Dados!$J$2:$J$19995,Calc!$B$172,Dados!BH$2:BH$19995,"Boa")*3.75+COUNTIFS(Dados!$J$2:$J$19995,Calc!$B$172,Dados!BH$2:BH$19995,"Regular")*2.5+COUNTIFS(Dados!$J$2:$J$19995,Calc!$B$172,Dados!BH$2:BH$19995,"Ruim")*1.25+COUNTIFS(Dados!$J$2:$J$19995,Calc!$B$172,Dados!BH$2:BH$19995,"Péssima")*0)/COUNTIFS(Dados!$J$2:$J$19995,Calc!$B$172,Dados!BH$2:BH$19995,"&lt;&gt;Sem resposta",Dados!BH$2:BH$19995,"&lt;&gt;""")</f>
        <v>3.7857142857142856</v>
      </c>
      <c r="H172" s="150">
        <f>(COUNTIFS(Dados!$J$2:$J$19995,Calc!$B$172,Dados!BI$2:BI$19995,"Ótima")*5+COUNTIFS(Dados!$J$2:$J$19995,Calc!$B$172,Dados!BI$2:BI$19995,"Boa")*3.75+COUNTIFS(Dados!$J$2:$J$19995,Calc!$B$172,Dados!BI$2:BI$19995,"Regular")*2.5+COUNTIFS(Dados!$J$2:$J$19995,Calc!$B$172,Dados!BI$2:BI$19995,"Ruim")*1.25+COUNTIFS(Dados!$J$2:$J$19995,Calc!$B$172,Dados!BI$2:BI$19995,"Péssima")*0)/COUNTIFS(Dados!$J$2:$J$19995,Calc!$B$172,Dados!BI$2:BI$19995,"&lt;&gt;Sem resposta",Dados!BI$2:BI$19995,"&lt;&gt;""")</f>
        <v>2.5714285714285716</v>
      </c>
      <c r="I172" s="150">
        <f>(COUNTIFS(Dados!$J$2:$J$19995,Calc!$B$172,Dados!BJ$2:BJ$19995,"Ótima")*5+COUNTIFS(Dados!$J$2:$J$19995,Calc!$B$172,Dados!BJ$2:BJ$19995,"Boa")*3.75+COUNTIFS(Dados!$J$2:$J$19995,Calc!$B$172,Dados!BJ$2:BJ$19995,"Regular")*2.5+COUNTIFS(Dados!$J$2:$J$19995,Calc!$B$172,Dados!BJ$2:BJ$19995,"Ruim")*1.25+COUNTIFS(Dados!$J$2:$J$19995,Calc!$B$172,Dados!BJ$2:BJ$19995,"Péssima")*0)/COUNTIFS(Dados!$J$2:$J$19995,Calc!$B$172,Dados!BJ$2:BJ$19995,"&lt;&gt;Sem resposta",Dados!BJ$2:BJ$19995,"&lt;&gt;""")</f>
        <v>4.2142857142857144</v>
      </c>
      <c r="J172" s="150">
        <f>(COUNTIFS(Dados!$J$2:$J$19995,Calc!$B$172,Dados!BK$2:BK$19995,"Superou as expectativas")*5+COUNTIFS(Dados!$J$2:$J$19995,Calc!$B$172,Dados!BK$2:BK$19995,"Atendeu as expectativas")*2.5+COUNTIFS(Dados!$J$2:$J$19995,Calc!$B$172,Dados!BK$2:BK$19995,"Não atendeu as expectativas")*0)/COUNTIFS(Dados!$J$2:$J$19995,Calc!$B$172,Dados!BK$2:BK$19995,"&lt;&gt;Sem resposta",Dados!BK$2:BK$19995,"&lt;&gt;""")</f>
        <v>2.9285714285714284</v>
      </c>
      <c r="K172" s="150">
        <f>(COUNTIFS(Dados!$J$2:$J$19995,Calc!$B$172,Dados!BL$2:BL$19995,"Superou as expectativas")*5+COUNTIFS(Dados!$J$2:$J$19995,Calc!$B$172,Dados!BL$2:BL$19995,"Atendeu as expectativas")*2.5+COUNTIFS(Dados!$J$2:$J$19995,Calc!$B$172,Dados!BL$2:BL$19995,"Não atendeu as expectativas")*0)/COUNTIFS(Dados!$J$2:$J$19995,Calc!$B$172,Dados!BL$2:BL$19995,"&lt;&gt;Sem resposta",Dados!BL$2:BL$19995,"&lt;&gt;""")</f>
        <v>3.5714285714285716</v>
      </c>
      <c r="L172" s="195">
        <f t="shared" si="33"/>
        <v>3.5618434873949583</v>
      </c>
    </row>
    <row r="173" spans="2:12" s="28" customFormat="1">
      <c r="B173" s="143" t="s">
        <v>543</v>
      </c>
      <c r="C173" s="181" t="s">
        <v>544</v>
      </c>
      <c r="D173" s="152">
        <f>(COUNTIFS(Dados!$U$2:$U$19995,Calc!$C173,Dados!$J$2:$J$19995,Calc!$B$172,Dados!BE$2:BE$19995,"Ótima")*5+COUNTIFS(Dados!$U$2:$U$19995,Calc!$C173,Dados!$J$2:$J$19995,Calc!$B$172,Dados!BE$2:BE$19995,"Boa")*3.75+COUNTIFS(Dados!$U$2:$U$19995,Calc!$C173,Dados!$J$2:$J$19995,Calc!$B$172,Dados!BE$2:BE$19995,"Regular")*2.5+COUNTIFS(Dados!$U$2:$U$19995,Calc!$C173,Dados!$J$2:$J$19995,Calc!$B$172,Dados!BE$2:BE$19995,"Ruim")*1.25+COUNTIFS(Dados!$U$2:$U$19995,Calc!$C173,Dados!$J$2:$J$19995,Calc!$B$172,Dados!BE$2:BE$19995,"Péssima")*0)/COUNTIFS(Dados!$U$2:$U$19995,Calc!$C173,Dados!$J$2:$J$19995,Calc!$B$172,Dados!BE$2:BE$19995,"&lt;&gt;Sem resposta",Dados!BE$2:BE$19995,"&lt;&gt;""")</f>
        <v>3.6875</v>
      </c>
      <c r="E173" s="152">
        <f>(COUNTIFS(Dados!$U$2:$U$19995,Calc!$C173,Dados!$J$2:$J$19995,Calc!$B$172,Dados!BF$2:BF$19995,"Ótima")*5+COUNTIFS(Dados!$U$2:$U$19995,Calc!$C173,Dados!$J$2:$J$19995,Calc!$B$172,Dados!BF$2:BF$19995,"Boa")*3.75+COUNTIFS(Dados!$U$2:$U$19995,Calc!$C173,Dados!$J$2:$J$19995,Calc!$B$172,Dados!BF$2:BF$19995,"Regular")*2.5+COUNTIFS(Dados!$U$2:$U$19995,Calc!$C173,Dados!$J$2:$J$19995,Calc!$B$172,Dados!BF$2:BF$19995,"Ruim")*1.25+COUNTIFS(Dados!$U$2:$U$19995,Calc!$C173,Dados!$J$2:$J$19995,Calc!$B$172,Dados!BF$2:BF$19995,"Péssima")*0)/COUNTIFS(Dados!$U$2:$U$19995,Calc!$C173,Dados!$J$2:$J$19995,Calc!$B$172,Dados!BF$2:BF$19995,"&lt;&gt;Sem resposta",Dados!BF$2:BF$19995,"&lt;&gt;""")</f>
        <v>3.8125</v>
      </c>
      <c r="F173" s="152">
        <f>(COUNTIFS(Dados!$U$2:$U$19995,Calc!$C173,Dados!$J$2:$J$19995,Calc!$B$172,Dados!BG$2:BG$19995,"Ótima")*5+COUNTIFS(Dados!$U$2:$U$19995,Calc!$C173,Dados!$J$2:$J$19995,Calc!$B$172,Dados!BG$2:BG$19995,"Boa")*3.75+COUNTIFS(Dados!$U$2:$U$19995,Calc!$C173,Dados!$J$2:$J$19995,Calc!$B$172,Dados!BG$2:BG$19995,"Regular")*2.5+COUNTIFS(Dados!$U$2:$U$19995,Calc!$C173,Dados!$J$2:$J$19995,Calc!$B$172,Dados!BG$2:BG$19995,"Ruim")*1.25+COUNTIFS(Dados!$U$2:$U$19995,Calc!$C173,Dados!$J$2:$J$19995,Calc!$B$172,Dados!BG$2:BG$19995,"Péssima")*0)/COUNTIFS(Dados!$U$2:$U$19995,Calc!$C173,Dados!$J$2:$J$19995,Calc!$B$172,Dados!BG$2:BG$19995,"&lt;&gt;Sem resposta",Dados!BG$2:BG$19995,"&lt;&gt;""")</f>
        <v>3.75</v>
      </c>
      <c r="G173" s="152">
        <f>(COUNTIFS(Dados!$U$2:$U$19995,Calc!$C173,Dados!$J$2:$J$19995,Calc!$B$172,Dados!BH$2:BH$19995,"Ótima")*5+COUNTIFS(Dados!$U$2:$U$19995,Calc!$C173,Dados!$J$2:$J$19995,Calc!$B$172,Dados!BH$2:BH$19995,"Boa")*3.75+COUNTIFS(Dados!$U$2:$U$19995,Calc!$C173,Dados!$J$2:$J$19995,Calc!$B$172,Dados!BH$2:BH$19995,"Regular")*2.5+COUNTIFS(Dados!$U$2:$U$19995,Calc!$C173,Dados!$J$2:$J$19995,Calc!$B$172,Dados!BH$2:BH$19995,"Ruim")*1.25+COUNTIFS(Dados!$U$2:$U$19995,Calc!$C173,Dados!$J$2:$J$19995,Calc!$B$172,Dados!BH$2:BH$19995,"Péssima")*0)/COUNTIFS(Dados!$U$2:$U$19995,Calc!$C173,Dados!$J$2:$J$19995,Calc!$B$172,Dados!BH$2:BH$19995,"&lt;&gt;Sem resposta",Dados!BH$2:BH$19995,"&lt;&gt;""")</f>
        <v>3.8125</v>
      </c>
      <c r="H173" s="152">
        <f>(COUNTIFS(Dados!$U$2:$U$19995,Calc!$C173,Dados!$J$2:$J$19995,Calc!$B$172,Dados!BI$2:BI$19995,"Ótima")*5+COUNTIFS(Dados!$U$2:$U$19995,Calc!$C173,Dados!$J$2:$J$19995,Calc!$B$172,Dados!BI$2:BI$19995,"Boa")*3.75+COUNTIFS(Dados!$U$2:$U$19995,Calc!$C173,Dados!$J$2:$J$19995,Calc!$B$172,Dados!BI$2:BI$19995,"Regular")*2.5+COUNTIFS(Dados!$U$2:$U$19995,Calc!$C173,Dados!$J$2:$J$19995,Calc!$B$172,Dados!BI$2:BI$19995,"Ruim")*1.25+COUNTIFS(Dados!$U$2:$U$19995,Calc!$C173,Dados!$J$2:$J$19995,Calc!$B$172,Dados!BI$2:BI$19995,"Péssima")*0)/COUNTIFS(Dados!$U$2:$U$19995,Calc!$C173,Dados!$J$2:$J$19995,Calc!$B$172,Dados!BI$2:BI$19995,"&lt;&gt;Sem resposta",Dados!BI$2:BI$19995,"&lt;&gt;""")</f>
        <v>2.375</v>
      </c>
      <c r="I173" s="152">
        <f>(COUNTIFS(Dados!$U$2:$U$19995,Calc!$C173,Dados!$J$2:$J$19995,Calc!$B$172,Dados!BJ$2:BJ$19995,"Ótima")*5+COUNTIFS(Dados!$U$2:$U$19995,Calc!$C173,Dados!$J$2:$J$19995,Calc!$B$172,Dados!BJ$2:BJ$19995,"Boa")*3.75+COUNTIFS(Dados!$U$2:$U$19995,Calc!$C173,Dados!$J$2:$J$19995,Calc!$B$172,Dados!BJ$2:BJ$19995,"Regular")*2.5+COUNTIFS(Dados!$U$2:$U$19995,Calc!$C173,Dados!$J$2:$J$19995,Calc!$B$172,Dados!BJ$2:BJ$19995,"Ruim")*1.25+COUNTIFS(Dados!$U$2:$U$19995,Calc!$C173,Dados!$J$2:$J$19995,Calc!$B$172,Dados!BJ$2:BJ$19995,"Péssima")*0)/COUNTIFS(Dados!$U$2:$U$19995,Calc!$C173,Dados!$J$2:$J$19995,Calc!$B$172,Dados!BJ$2:BJ$19995,"&lt;&gt;Sem resposta",Dados!BJ$2:BJ$19995,"&lt;&gt;""")</f>
        <v>4.0625</v>
      </c>
      <c r="J173" s="152">
        <f>(COUNTIFS(Dados!$U$2:$U$19995,Calc!$C173,Dados!$J$2:$J$19995,Calc!$B$172,Dados!BK$2:BK$19995,"Superou as expectativas")*5+COUNTIFS(Dados!$U$2:$U$19995,Calc!$C173,Dados!$J$2:$J$19995,Calc!$B$172,Dados!BK$2:BK$19995,"Atendeu as expectativas")*2.5+COUNTIFS(Dados!$U$2:$U$19995,Calc!$C173,Dados!$J$2:$J$19995,Calc!$B$172,Dados!BK$2:BK$19995,"Não atendeu as expectativas")*0)/COUNTIFS(Dados!$U$2:$U$19995,Calc!$C173,Dados!$J$2:$J$19995,Calc!$B$172,Dados!BK$2:BK$19995,"&lt;&gt;Sem resposta",Dados!BK$2:BK$19995,"&lt;&gt;""")</f>
        <v>3</v>
      </c>
      <c r="K173" s="152">
        <f>(COUNTIFS(Dados!$U$2:$U$19995,Calc!$C173,Dados!$J$2:$J$19995,Calc!$B$172,Dados!BL$2:BL$19995,"Superou as expectativas")*5+COUNTIFS(Dados!$U$2:$U$19995,Calc!$C173,Dados!$J$2:$J$19995,Calc!$B$172,Dados!BL$2:BL$19995,"Atendeu as expectativas")*2.5+COUNTIFS(Dados!$U$2:$U$19995,Calc!$C173,Dados!$J$2:$J$19995,Calc!$B$172,Dados!BL$2:BL$19995,"Não atendeu as expectativas")*0)/COUNTIFS(Dados!$U$2:$U$19995,Calc!$C173,Dados!$J$2:$J$19995,Calc!$B$172,Dados!BL$2:BL$19995,"&lt;&gt;Sem resposta",Dados!BL$2:BL$19995,"&lt;&gt;""")</f>
        <v>3.5</v>
      </c>
      <c r="L173" s="195">
        <f t="shared" si="33"/>
        <v>3.5</v>
      </c>
    </row>
    <row r="174" spans="2:12" s="28" customFormat="1">
      <c r="B174" s="143" t="s">
        <v>543</v>
      </c>
      <c r="C174" s="181" t="s">
        <v>879</v>
      </c>
      <c r="D174" s="152">
        <f>(COUNTIFS(Dados!$U$2:$U$19995,Calc!$C174,Dados!$J$2:$J$19995,Calc!$B$172,Dados!BE$2:BE$19995,"Ótima")*5+COUNTIFS(Dados!$U$2:$U$19995,Calc!$C174,Dados!$J$2:$J$19995,Calc!$B$172,Dados!BE$2:BE$19995,"Boa")*3.75+COUNTIFS(Dados!$U$2:$U$19995,Calc!$C174,Dados!$J$2:$J$19995,Calc!$B$172,Dados!BE$2:BE$19995,"Regular")*2.5+COUNTIFS(Dados!$U$2:$U$19995,Calc!$C174,Dados!$J$2:$J$19995,Calc!$B$172,Dados!BE$2:BE$19995,"Ruim")*1.25+COUNTIFS(Dados!$U$2:$U$19995,Calc!$C174,Dados!$J$2:$J$19995,Calc!$B$172,Dados!BE$2:BE$19995,"Péssima")*0)/COUNTIFS(Dados!$U$2:$U$19995,Calc!$C174,Dados!$J$2:$J$19995,Calc!$B$172,Dados!BE$2:BE$19995,"&lt;&gt;Sem resposta",Dados!BE$2:BE$19995,"&lt;&gt;""")</f>
        <v>4.4230769230769234</v>
      </c>
      <c r="E174" s="152">
        <f>(COUNTIFS(Dados!$U$2:$U$19995,Calc!$C174,Dados!$J$2:$J$19995,Calc!$B$172,Dados!BF$2:BF$19995,"Ótima")*5+COUNTIFS(Dados!$U$2:$U$19995,Calc!$C174,Dados!$J$2:$J$19995,Calc!$B$172,Dados!BF$2:BF$19995,"Boa")*3.75+COUNTIFS(Dados!$U$2:$U$19995,Calc!$C174,Dados!$J$2:$J$19995,Calc!$B$172,Dados!BF$2:BF$19995,"Regular")*2.5+COUNTIFS(Dados!$U$2:$U$19995,Calc!$C174,Dados!$J$2:$J$19995,Calc!$B$172,Dados!BF$2:BF$19995,"Ruim")*1.25+COUNTIFS(Dados!$U$2:$U$19995,Calc!$C174,Dados!$J$2:$J$19995,Calc!$B$172,Dados!BF$2:BF$19995,"Péssima")*0)/COUNTIFS(Dados!$U$2:$U$19995,Calc!$C174,Dados!$J$2:$J$19995,Calc!$B$172,Dados!BF$2:BF$19995,"&lt;&gt;Sem resposta",Dados!BF$2:BF$19995,"&lt;&gt;""")</f>
        <v>4.0384615384615383</v>
      </c>
      <c r="F174" s="152">
        <f>(COUNTIFS(Dados!$U$2:$U$19995,Calc!$C174,Dados!$J$2:$J$19995,Calc!$B$172,Dados!BG$2:BG$19995,"Ótima")*5+COUNTIFS(Dados!$U$2:$U$19995,Calc!$C174,Dados!$J$2:$J$19995,Calc!$B$172,Dados!BG$2:BG$19995,"Boa")*3.75+COUNTIFS(Dados!$U$2:$U$19995,Calc!$C174,Dados!$J$2:$J$19995,Calc!$B$172,Dados!BG$2:BG$19995,"Regular")*2.5+COUNTIFS(Dados!$U$2:$U$19995,Calc!$C174,Dados!$J$2:$J$19995,Calc!$B$172,Dados!BG$2:BG$19995,"Ruim")*1.25+COUNTIFS(Dados!$U$2:$U$19995,Calc!$C174,Dados!$J$2:$J$19995,Calc!$B$172,Dados!BG$2:BG$19995,"Péssima")*0)/COUNTIFS(Dados!$U$2:$U$19995,Calc!$C174,Dados!$J$2:$J$19995,Calc!$B$172,Dados!BG$2:BG$19995,"&lt;&gt;Sem resposta",Dados!BG$2:BG$19995,"&lt;&gt;""")</f>
        <v>3.1730769230769229</v>
      </c>
      <c r="G174" s="152">
        <f>(COUNTIFS(Dados!$U$2:$U$19995,Calc!$C174,Dados!$J$2:$J$19995,Calc!$B$172,Dados!BH$2:BH$19995,"Ótima")*5+COUNTIFS(Dados!$U$2:$U$19995,Calc!$C174,Dados!$J$2:$J$19995,Calc!$B$172,Dados!BH$2:BH$19995,"Boa")*3.75+COUNTIFS(Dados!$U$2:$U$19995,Calc!$C174,Dados!$J$2:$J$19995,Calc!$B$172,Dados!BH$2:BH$19995,"Regular")*2.5+COUNTIFS(Dados!$U$2:$U$19995,Calc!$C174,Dados!$J$2:$J$19995,Calc!$B$172,Dados!BH$2:BH$19995,"Ruim")*1.25+COUNTIFS(Dados!$U$2:$U$19995,Calc!$C174,Dados!$J$2:$J$19995,Calc!$B$172,Dados!BH$2:BH$19995,"Péssima")*0)/COUNTIFS(Dados!$U$2:$U$19995,Calc!$C174,Dados!$J$2:$J$19995,Calc!$B$172,Dados!BH$2:BH$19995,"&lt;&gt;Sem resposta",Dados!BH$2:BH$19995,"&lt;&gt;""")</f>
        <v>3.8461538461538463</v>
      </c>
      <c r="H174" s="152">
        <f>(COUNTIFS(Dados!$U$2:$U$19995,Calc!$C174,Dados!$J$2:$J$19995,Calc!$B$172,Dados!BI$2:BI$19995,"Ótima")*5+COUNTIFS(Dados!$U$2:$U$19995,Calc!$C174,Dados!$J$2:$J$19995,Calc!$B$172,Dados!BI$2:BI$19995,"Boa")*3.75+COUNTIFS(Dados!$U$2:$U$19995,Calc!$C174,Dados!$J$2:$J$19995,Calc!$B$172,Dados!BI$2:BI$19995,"Regular")*2.5+COUNTIFS(Dados!$U$2:$U$19995,Calc!$C174,Dados!$J$2:$J$19995,Calc!$B$172,Dados!BI$2:BI$19995,"Ruim")*1.25+COUNTIFS(Dados!$U$2:$U$19995,Calc!$C174,Dados!$J$2:$J$19995,Calc!$B$172,Dados!BI$2:BI$19995,"Péssima")*0)/COUNTIFS(Dados!$U$2:$U$19995,Calc!$C174,Dados!$J$2:$J$19995,Calc!$B$172,Dados!BI$2:BI$19995,"&lt;&gt;Sem resposta",Dados!BI$2:BI$19995,"&lt;&gt;""")</f>
        <v>2.7884615384615383</v>
      </c>
      <c r="I174" s="152">
        <f>(COUNTIFS(Dados!$U$2:$U$19995,Calc!$C174,Dados!$J$2:$J$19995,Calc!$B$172,Dados!BJ$2:BJ$19995,"Ótima")*5+COUNTIFS(Dados!$U$2:$U$19995,Calc!$C174,Dados!$J$2:$J$19995,Calc!$B$172,Dados!BJ$2:BJ$19995,"Boa")*3.75+COUNTIFS(Dados!$U$2:$U$19995,Calc!$C174,Dados!$J$2:$J$19995,Calc!$B$172,Dados!BJ$2:BJ$19995,"Regular")*2.5+COUNTIFS(Dados!$U$2:$U$19995,Calc!$C174,Dados!$J$2:$J$19995,Calc!$B$172,Dados!BJ$2:BJ$19995,"Ruim")*1.25+COUNTIFS(Dados!$U$2:$U$19995,Calc!$C174,Dados!$J$2:$J$19995,Calc!$B$172,Dados!BJ$2:BJ$19995,"Péssima")*0)/COUNTIFS(Dados!$U$2:$U$19995,Calc!$C174,Dados!$J$2:$J$19995,Calc!$B$172,Dados!BJ$2:BJ$19995,"&lt;&gt;Sem resposta",Dados!BJ$2:BJ$19995,"&lt;&gt;""")</f>
        <v>4.4230769230769234</v>
      </c>
      <c r="J174" s="152">
        <f>(COUNTIFS(Dados!$U$2:$U$19995,Calc!$C174,Dados!$J$2:$J$19995,Calc!$B$172,Dados!BK$2:BK$19995,"Superou as expectativas")*5+COUNTIFS(Dados!$U$2:$U$19995,Calc!$C174,Dados!$J$2:$J$19995,Calc!$B$172,Dados!BK$2:BK$19995,"Atendeu as expectativas")*2.5+COUNTIFS(Dados!$U$2:$U$19995,Calc!$C174,Dados!$J$2:$J$19995,Calc!$B$172,Dados!BK$2:BK$19995,"Não atendeu as expectativas")*0)/COUNTIFS(Dados!$U$2:$U$19995,Calc!$C174,Dados!$J$2:$J$19995,Calc!$B$172,Dados!BK$2:BK$19995,"&lt;&gt;Sem resposta",Dados!BK$2:BK$19995,"&lt;&gt;""")</f>
        <v>2.8846153846153846</v>
      </c>
      <c r="K174" s="152">
        <f>(COUNTIFS(Dados!$U$2:$U$19995,Calc!$C174,Dados!$J$2:$J$19995,Calc!$B$172,Dados!BL$2:BL$19995,"Superou as expectativas")*5+COUNTIFS(Dados!$U$2:$U$19995,Calc!$C174,Dados!$J$2:$J$19995,Calc!$B$172,Dados!BL$2:BL$19995,"Atendeu as expectativas")*2.5+COUNTIFS(Dados!$U$2:$U$19995,Calc!$C174,Dados!$J$2:$J$19995,Calc!$B$172,Dados!BL$2:BL$19995,"Não atendeu as expectativas")*0)/COUNTIFS(Dados!$U$2:$U$19995,Calc!$C174,Dados!$J$2:$J$19995,Calc!$B$172,Dados!BL$2:BL$19995,"&lt;&gt;Sem resposta",Dados!BL$2:BL$19995,"&lt;&gt;""")</f>
        <v>3.6538461538461537</v>
      </c>
      <c r="L174" s="195">
        <f t="shared" si="33"/>
        <v>3.6538461538461537</v>
      </c>
    </row>
    <row r="175" spans="2:12" s="28" customFormat="1" ht="25.5">
      <c r="B175" s="143" t="s">
        <v>543</v>
      </c>
      <c r="C175" s="181" t="s">
        <v>1515</v>
      </c>
      <c r="D175" s="152">
        <f>(COUNTIFS(Dados!$U$2:$U$19995,Calc!$C175,Dados!$J$2:$J$19995,Calc!$B$172,Dados!BE$2:BE$19995,"Ótima")*5+COUNTIFS(Dados!$U$2:$U$19995,Calc!$C175,Dados!$J$2:$J$19995,Calc!$B$172,Dados!BE$2:BE$19995,"Boa")*3.75+COUNTIFS(Dados!$U$2:$U$19995,Calc!$C175,Dados!$J$2:$J$19995,Calc!$B$172,Dados!BE$2:BE$19995,"Regular")*2.5+COUNTIFS(Dados!$U$2:$U$19995,Calc!$C175,Dados!$J$2:$J$19995,Calc!$B$172,Dados!BE$2:BE$19995,"Ruim")*1.25+COUNTIFS(Dados!$U$2:$U$19995,Calc!$C175,Dados!$J$2:$J$19995,Calc!$B$172,Dados!BE$2:BE$19995,"Péssima")*0)/COUNTIFS(Dados!$U$2:$U$19995,Calc!$C175,Dados!$J$2:$J$19995,Calc!$B$172,Dados!BE$2:BE$19995,"&lt;&gt;Sem resposta",Dados!BE$2:BE$19995,"&lt;&gt;""")</f>
        <v>3.75</v>
      </c>
      <c r="E175" s="152">
        <f>(COUNTIFS(Dados!$U$2:$U$19995,Calc!$C175,Dados!$J$2:$J$19995,Calc!$B$172,Dados!BF$2:BF$19995,"Ótima")*5+COUNTIFS(Dados!$U$2:$U$19995,Calc!$C175,Dados!$J$2:$J$19995,Calc!$B$172,Dados!BF$2:BF$19995,"Boa")*3.75+COUNTIFS(Dados!$U$2:$U$19995,Calc!$C175,Dados!$J$2:$J$19995,Calc!$B$172,Dados!BF$2:BF$19995,"Regular")*2.5+COUNTIFS(Dados!$U$2:$U$19995,Calc!$C175,Dados!$J$2:$J$19995,Calc!$B$172,Dados!BF$2:BF$19995,"Ruim")*1.25+COUNTIFS(Dados!$U$2:$U$19995,Calc!$C175,Dados!$J$2:$J$19995,Calc!$B$172,Dados!BF$2:BF$19995,"Péssima")*0)/COUNTIFS(Dados!$U$2:$U$19995,Calc!$C175,Dados!$J$2:$J$19995,Calc!$B$172,Dados!BF$2:BF$19995,"&lt;&gt;Sem resposta",Dados!BF$2:BF$19995,"&lt;&gt;""")</f>
        <v>3.75</v>
      </c>
      <c r="F175" s="152">
        <f>(COUNTIFS(Dados!$U$2:$U$19995,Calc!$C175,Dados!$J$2:$J$19995,Calc!$B$172,Dados!BG$2:BG$19995,"Ótima")*5+COUNTIFS(Dados!$U$2:$U$19995,Calc!$C175,Dados!$J$2:$J$19995,Calc!$B$172,Dados!BG$2:BG$19995,"Boa")*3.75+COUNTIFS(Dados!$U$2:$U$19995,Calc!$C175,Dados!$J$2:$J$19995,Calc!$B$172,Dados!BG$2:BG$19995,"Regular")*2.5+COUNTIFS(Dados!$U$2:$U$19995,Calc!$C175,Dados!$J$2:$J$19995,Calc!$B$172,Dados!BG$2:BG$19995,"Ruim")*1.25+COUNTIFS(Dados!$U$2:$U$19995,Calc!$C175,Dados!$J$2:$J$19995,Calc!$B$172,Dados!BG$2:BG$19995,"Péssima")*0)/COUNTIFS(Dados!$U$2:$U$19995,Calc!$C175,Dados!$J$2:$J$19995,Calc!$B$172,Dados!BG$2:BG$19995,"&lt;&gt;Sem resposta",Dados!BG$2:BG$19995,"&lt;&gt;""")</f>
        <v>4.375</v>
      </c>
      <c r="G175" s="152">
        <f>(COUNTIFS(Dados!$U$2:$U$19995,Calc!$C175,Dados!$J$2:$J$19995,Calc!$B$172,Dados!BH$2:BH$19995,"Ótima")*5+COUNTIFS(Dados!$U$2:$U$19995,Calc!$C175,Dados!$J$2:$J$19995,Calc!$B$172,Dados!BH$2:BH$19995,"Boa")*3.75+COUNTIFS(Dados!$U$2:$U$19995,Calc!$C175,Dados!$J$2:$J$19995,Calc!$B$172,Dados!BH$2:BH$19995,"Regular")*2.5+COUNTIFS(Dados!$U$2:$U$19995,Calc!$C175,Dados!$J$2:$J$19995,Calc!$B$172,Dados!BH$2:BH$19995,"Ruim")*1.25+COUNTIFS(Dados!$U$2:$U$19995,Calc!$C175,Dados!$J$2:$J$19995,Calc!$B$172,Dados!BH$2:BH$19995,"Péssima")*0)/COUNTIFS(Dados!$U$2:$U$19995,Calc!$C175,Dados!$J$2:$J$19995,Calc!$B$172,Dados!BH$2:BH$19995,"&lt;&gt;Sem resposta",Dados!BH$2:BH$19995,"&lt;&gt;""")</f>
        <v>3.125</v>
      </c>
      <c r="H175" s="152">
        <f>(COUNTIFS(Dados!$U$2:$U$19995,Calc!$C175,Dados!$J$2:$J$19995,Calc!$B$172,Dados!BI$2:BI$19995,"Ótima")*5+COUNTIFS(Dados!$U$2:$U$19995,Calc!$C175,Dados!$J$2:$J$19995,Calc!$B$172,Dados!BI$2:BI$19995,"Boa")*3.75+COUNTIFS(Dados!$U$2:$U$19995,Calc!$C175,Dados!$J$2:$J$19995,Calc!$B$172,Dados!BI$2:BI$19995,"Regular")*2.5+COUNTIFS(Dados!$U$2:$U$19995,Calc!$C175,Dados!$J$2:$J$19995,Calc!$B$172,Dados!BI$2:BI$19995,"Ruim")*1.25+COUNTIFS(Dados!$U$2:$U$19995,Calc!$C175,Dados!$J$2:$J$19995,Calc!$B$172,Dados!BI$2:BI$19995,"Péssima")*0)/COUNTIFS(Dados!$U$2:$U$19995,Calc!$C175,Dados!$J$2:$J$19995,Calc!$B$172,Dados!BI$2:BI$19995,"&lt;&gt;Sem resposta",Dados!BI$2:BI$19995,"&lt;&gt;""")</f>
        <v>3.125</v>
      </c>
      <c r="I175" s="152">
        <f>(COUNTIFS(Dados!$U$2:$U$19995,Calc!$C175,Dados!$J$2:$J$19995,Calc!$B$172,Dados!BJ$2:BJ$19995,"Ótima")*5+COUNTIFS(Dados!$U$2:$U$19995,Calc!$C175,Dados!$J$2:$J$19995,Calc!$B$172,Dados!BJ$2:BJ$19995,"Boa")*3.75+COUNTIFS(Dados!$U$2:$U$19995,Calc!$C175,Dados!$J$2:$J$19995,Calc!$B$172,Dados!BJ$2:BJ$19995,"Regular")*2.5+COUNTIFS(Dados!$U$2:$U$19995,Calc!$C175,Dados!$J$2:$J$19995,Calc!$B$172,Dados!BJ$2:BJ$19995,"Ruim")*1.25+COUNTIFS(Dados!$U$2:$U$19995,Calc!$C175,Dados!$J$2:$J$19995,Calc!$B$172,Dados!BJ$2:BJ$19995,"Péssima")*0)/COUNTIFS(Dados!$U$2:$U$19995,Calc!$C175,Dados!$J$2:$J$19995,Calc!$B$172,Dados!BJ$2:BJ$19995,"&lt;&gt;Sem resposta",Dados!BJ$2:BJ$19995,"&lt;&gt;""")</f>
        <v>4.375</v>
      </c>
      <c r="J175" s="152">
        <f>(COUNTIFS(Dados!$U$2:$U$19995,Calc!$C175,Dados!$J$2:$J$19995,Calc!$B$172,Dados!BK$2:BK$19995,"Superou as expectativas")*5+COUNTIFS(Dados!$U$2:$U$19995,Calc!$C175,Dados!$J$2:$J$19995,Calc!$B$172,Dados!BK$2:BK$19995,"Atendeu as expectativas")*2.5+COUNTIFS(Dados!$U$2:$U$19995,Calc!$C175,Dados!$J$2:$J$19995,Calc!$B$172,Dados!BK$2:BK$19995,"Não atendeu as expectativas")*0)/COUNTIFS(Dados!$U$2:$U$19995,Calc!$C175,Dados!$J$2:$J$19995,Calc!$B$172,Dados!BK$2:BK$19995,"&lt;&gt;Sem resposta",Dados!BK$2:BK$19995,"&lt;&gt;""")</f>
        <v>2.5</v>
      </c>
      <c r="K175" s="152">
        <f>(COUNTIFS(Dados!$U$2:$U$19995,Calc!$C175,Dados!$J$2:$J$19995,Calc!$B$172,Dados!BL$2:BL$19995,"Superou as expectativas")*5+COUNTIFS(Dados!$U$2:$U$19995,Calc!$C175,Dados!$J$2:$J$19995,Calc!$B$172,Dados!BL$2:BL$19995,"Atendeu as expectativas")*2.5+COUNTIFS(Dados!$U$2:$U$19995,Calc!$C175,Dados!$J$2:$J$19995,Calc!$B$172,Dados!BL$2:BL$19995,"Não atendeu as expectativas")*0)/COUNTIFS(Dados!$U$2:$U$19995,Calc!$C175,Dados!$J$2:$J$19995,Calc!$B$172,Dados!BL$2:BL$19995,"&lt;&gt;Sem resposta",Dados!BL$2:BL$19995,"&lt;&gt;""")</f>
        <v>3.75</v>
      </c>
      <c r="L175" s="195">
        <f t="shared" si="33"/>
        <v>3.59375</v>
      </c>
    </row>
    <row r="176" spans="2:12" s="28" customFormat="1">
      <c r="B176" s="143" t="s">
        <v>341</v>
      </c>
      <c r="C176" s="178" t="s">
        <v>341</v>
      </c>
      <c r="D176" s="150">
        <f>(COUNTIFS(Dados!$J$2:$J$19995,Calc!$B$176,Dados!BE$2:BE$19995,"Ótima")*5+COUNTIFS(Dados!$J$2:$J$19995,Calc!$B$176,Dados!BE$2:BE$19995,"Boa")*3.75+COUNTIFS(Dados!$J$2:$J$19995,Calc!$B$176,Dados!BE$2:BE$19995,"Regular")*2.5+COUNTIFS(Dados!$J$2:$J$19995,Calc!$B$176,Dados!BE$2:BE$19995,"Ruim")*1.25+COUNTIFS(Dados!$J$2:$J$19995,Calc!$B$176,Dados!BE$2:BE$19995,"Péssima")*0)/COUNTIFS(Dados!$J$2:$J$19995,Calc!$B$176,Dados!BE$2:BE$19995,"&lt;&gt;Sem resposta",Dados!BE$2:BE$19995,"&lt;&gt;""")</f>
        <v>4.140625</v>
      </c>
      <c r="E176" s="150">
        <f>(COUNTIFS(Dados!$J$2:$J$19995,Calc!$B$176,Dados!BF$2:BF$19995,"Ótima")*5+COUNTIFS(Dados!$J$2:$J$19995,Calc!$B$176,Dados!BF$2:BF$19995,"Boa")*3.75+COUNTIFS(Dados!$J$2:$J$19995,Calc!$B$176,Dados!BF$2:BF$19995,"Regular")*2.5+COUNTIFS(Dados!$J$2:$J$19995,Calc!$B$176,Dados!BF$2:BF$19995,"Ruim")*1.25+COUNTIFS(Dados!$J$2:$J$19995,Calc!$B$176,Dados!BF$2:BF$19995,"Péssima")*0)/COUNTIFS(Dados!$J$2:$J$19995,Calc!$B$176,Dados!BF$2:BF$19995,"&lt;&gt;Sem resposta",Dados!BF$2:BF$19995,"&lt;&gt;""")</f>
        <v>3.6458333333333335</v>
      </c>
      <c r="F176" s="150">
        <f>(COUNTIFS(Dados!$J$2:$J$19995,Calc!$B$176,Dados!BG$2:BG$19995,"Ótima")*5+COUNTIFS(Dados!$J$2:$J$19995,Calc!$B$176,Dados!BG$2:BG$19995,"Boa")*3.75+COUNTIFS(Dados!$J$2:$J$19995,Calc!$B$176,Dados!BG$2:BG$19995,"Regular")*2.5+COUNTIFS(Dados!$J$2:$J$19995,Calc!$B$176,Dados!BG$2:BG$19995,"Ruim")*1.25+COUNTIFS(Dados!$J$2:$J$19995,Calc!$B$176,Dados!BG$2:BG$19995,"Péssima")*0)/COUNTIFS(Dados!$J$2:$J$19995,Calc!$B$176,Dados!BG$2:BG$19995,"&lt;&gt;Sem resposta",Dados!BG$2:BG$19995,"&lt;&gt;""")</f>
        <v>3.75</v>
      </c>
      <c r="G176" s="150">
        <f>(COUNTIFS(Dados!$J$2:$J$19995,Calc!$B$176,Dados!BH$2:BH$19995,"Ótima")*5+COUNTIFS(Dados!$J$2:$J$19995,Calc!$B$176,Dados!BH$2:BH$19995,"Boa")*3.75+COUNTIFS(Dados!$J$2:$J$19995,Calc!$B$176,Dados!BH$2:BH$19995,"Regular")*2.5+COUNTIFS(Dados!$J$2:$J$19995,Calc!$B$176,Dados!BH$2:BH$19995,"Ruim")*1.25+COUNTIFS(Dados!$J$2:$J$19995,Calc!$B$176,Dados!BH$2:BH$19995,"Péssima")*0)/COUNTIFS(Dados!$J$2:$J$19995,Calc!$B$176,Dados!BH$2:BH$19995,"&lt;&gt;Sem resposta",Dados!BH$2:BH$19995,"&lt;&gt;""")</f>
        <v>3.8802083333333335</v>
      </c>
      <c r="H176" s="150">
        <f>(COUNTIFS(Dados!$J$2:$J$19995,Calc!$B$176,Dados!BI$2:BI$19995,"Ótima")*5+COUNTIFS(Dados!$J$2:$J$19995,Calc!$B$176,Dados!BI$2:BI$19995,"Boa")*3.75+COUNTIFS(Dados!$J$2:$J$19995,Calc!$B$176,Dados!BI$2:BI$19995,"Regular")*2.5+COUNTIFS(Dados!$J$2:$J$19995,Calc!$B$176,Dados!BI$2:BI$19995,"Ruim")*1.25+COUNTIFS(Dados!$J$2:$J$19995,Calc!$B$176,Dados!BI$2:BI$19995,"Péssima")*0)/COUNTIFS(Dados!$J$2:$J$19995,Calc!$B$176,Dados!BI$2:BI$19995,"&lt;&gt;Sem resposta",Dados!BI$2:BI$19995,"&lt;&gt;""")</f>
        <v>3.2291666666666665</v>
      </c>
      <c r="I176" s="150">
        <f>(COUNTIFS(Dados!$J$2:$J$19995,Calc!$B$176,Dados!BJ$2:BJ$19995,"Ótima")*5+COUNTIFS(Dados!$J$2:$J$19995,Calc!$B$176,Dados!BJ$2:BJ$19995,"Boa")*3.75+COUNTIFS(Dados!$J$2:$J$19995,Calc!$B$176,Dados!BJ$2:BJ$19995,"Regular")*2.5+COUNTIFS(Dados!$J$2:$J$19995,Calc!$B$176,Dados!BJ$2:BJ$19995,"Ruim")*1.25+COUNTIFS(Dados!$J$2:$J$19995,Calc!$B$176,Dados!BJ$2:BJ$19995,"Péssima")*0)/COUNTIFS(Dados!$J$2:$J$19995,Calc!$B$176,Dados!BJ$2:BJ$19995,"&lt;&gt;Sem resposta",Dados!BJ$2:BJ$19995,"&lt;&gt;""")</f>
        <v>4.348958333333333</v>
      </c>
      <c r="J176" s="150">
        <f>(COUNTIFS(Dados!$J$2:$J$19995,Calc!$B$176,Dados!BK$2:BK$19995,"Superou as expectativas")*5+COUNTIFS(Dados!$J$2:$J$19995,Calc!$B$176,Dados!BK$2:BK$19995,"Atendeu as expectativas")*2.5+COUNTIFS(Dados!$J$2:$J$19995,Calc!$B$176,Dados!BK$2:BK$19995,"Não atendeu as expectativas")*0)/COUNTIFS(Dados!$J$2:$J$19995,Calc!$B$176,Dados!BK$2:BK$19995,"&lt;&gt;Sem resposta",Dados!BK$2:BK$19995,"&lt;&gt;""")</f>
        <v>2.978723404255319</v>
      </c>
      <c r="K176" s="150">
        <f>(COUNTIFS(Dados!$J$2:$J$19995,Calc!$B$176,Dados!BL$2:BL$19995,"Superou as expectativas")*5+COUNTIFS(Dados!$J$2:$J$19995,Calc!$B$176,Dados!BL$2:BL$19995,"Atendeu as expectativas")*2.5+COUNTIFS(Dados!$J$2:$J$19995,Calc!$B$176,Dados!BL$2:BL$19995,"Não atendeu as expectativas")*0)/COUNTIFS(Dados!$J$2:$J$19995,Calc!$B$176,Dados!BL$2:BL$19995,"&lt;&gt;Sem resposta",Dados!BL$2:BL$19995,"&lt;&gt;""")</f>
        <v>3.0208333333333335</v>
      </c>
      <c r="L176" s="195">
        <f t="shared" si="33"/>
        <v>3.6242935505319149</v>
      </c>
    </row>
    <row r="177" spans="2:12" s="28" customFormat="1">
      <c r="B177" s="143" t="s">
        <v>341</v>
      </c>
      <c r="C177" s="182" t="s">
        <v>155</v>
      </c>
      <c r="D177" s="152">
        <f>(COUNTIFS(Dados!$V$2:$V$19995,Calc!$C177,Dados!$J$2:$J$19995,Calc!$B$176,Dados!BE$2:BE$19995,"Ótima")*5+COUNTIFS(Dados!$V$2:$V$19995,Calc!$C177,Dados!$J$2:$J$19995,Calc!$B$176,Dados!BE$2:BE$19995,"Boa")*3.75+COUNTIFS(Dados!$V$2:$V$19995,Calc!$C177,Dados!$J$2:$J$19995,Calc!$B$176,Dados!BE$2:BE$19995,"Regular")*2.5+COUNTIFS(Dados!$V$2:$V$19995,Calc!$C177,Dados!$J$2:$J$19995,Calc!$B$176,Dados!BE$2:BE$19995,"Ruim")*1.25+COUNTIFS(Dados!$V$2:$V$19995,Calc!$C177,Dados!$J$2:$J$19995,Calc!$B$176,Dados!BE$2:BE$19995,"Péssima")*0)/COUNTIFS(Dados!$V$2:$V$19995,Calc!$C177,Dados!$J$2:$J$19995,Calc!$B$176,Dados!BE$2:BE$19995,"&lt;&gt;Sem resposta",Dados!BE$2:BE$19995,"&lt;&gt;""")</f>
        <v>3.75</v>
      </c>
      <c r="E177" s="152">
        <f>(COUNTIFS(Dados!$V$2:$V$19995,Calc!$C177,Dados!$J$2:$J$19995,Calc!$B$176,Dados!BF$2:BF$19995,"Ótima")*5+COUNTIFS(Dados!$V$2:$V$19995,Calc!$C177,Dados!$J$2:$J$19995,Calc!$B$176,Dados!BF$2:BF$19995,"Boa")*3.75+COUNTIFS(Dados!$V$2:$V$19995,Calc!$C177,Dados!$J$2:$J$19995,Calc!$B$176,Dados!BF$2:BF$19995,"Regular")*2.5+COUNTIFS(Dados!$V$2:$V$19995,Calc!$C177,Dados!$J$2:$J$19995,Calc!$B$176,Dados!BF$2:BF$19995,"Ruim")*1.25+COUNTIFS(Dados!$V$2:$V$19995,Calc!$C177,Dados!$J$2:$J$19995,Calc!$B$176,Dados!BF$2:BF$19995,"Péssima")*0)/COUNTIFS(Dados!$V$2:$V$19995,Calc!$C177,Dados!$J$2:$J$19995,Calc!$B$176,Dados!BF$2:BF$19995,"&lt;&gt;Sem resposta",Dados!BF$2:BF$19995,"&lt;&gt;""")</f>
        <v>3.75</v>
      </c>
      <c r="F177" s="152">
        <f>(COUNTIFS(Dados!$V$2:$V$19995,Calc!$C177,Dados!$J$2:$J$19995,Calc!$B$176,Dados!BG$2:BG$19995,"Ótima")*5+COUNTIFS(Dados!$V$2:$V$19995,Calc!$C177,Dados!$J$2:$J$19995,Calc!$B$176,Dados!BG$2:BG$19995,"Boa")*3.75+COUNTIFS(Dados!$V$2:$V$19995,Calc!$C177,Dados!$J$2:$J$19995,Calc!$B$176,Dados!BG$2:BG$19995,"Regular")*2.5+COUNTIFS(Dados!$V$2:$V$19995,Calc!$C177,Dados!$J$2:$J$19995,Calc!$B$176,Dados!BG$2:BG$19995,"Ruim")*1.25+COUNTIFS(Dados!$V$2:$V$19995,Calc!$C177,Dados!$J$2:$J$19995,Calc!$B$176,Dados!BG$2:BG$19995,"Péssima")*0)/COUNTIFS(Dados!$V$2:$V$19995,Calc!$C177,Dados!$J$2:$J$19995,Calc!$B$176,Dados!BG$2:BG$19995,"&lt;&gt;Sem resposta",Dados!BG$2:BG$19995,"&lt;&gt;""")</f>
        <v>1.875</v>
      </c>
      <c r="G177" s="152">
        <f>(COUNTIFS(Dados!$V$2:$V$19995,Calc!$C177,Dados!$J$2:$J$19995,Calc!$B$176,Dados!BH$2:BH$19995,"Ótima")*5+COUNTIFS(Dados!$V$2:$V$19995,Calc!$C177,Dados!$J$2:$J$19995,Calc!$B$176,Dados!BH$2:BH$19995,"Boa")*3.75+COUNTIFS(Dados!$V$2:$V$19995,Calc!$C177,Dados!$J$2:$J$19995,Calc!$B$176,Dados!BH$2:BH$19995,"Regular")*2.5+COUNTIFS(Dados!$V$2:$V$19995,Calc!$C177,Dados!$J$2:$J$19995,Calc!$B$176,Dados!BH$2:BH$19995,"Ruim")*1.25+COUNTIFS(Dados!$V$2:$V$19995,Calc!$C177,Dados!$J$2:$J$19995,Calc!$B$176,Dados!BH$2:BH$19995,"Péssima")*0)/COUNTIFS(Dados!$V$2:$V$19995,Calc!$C177,Dados!$J$2:$J$19995,Calc!$B$176,Dados!BH$2:BH$19995,"&lt;&gt;Sem resposta",Dados!BH$2:BH$19995,"&lt;&gt;""")</f>
        <v>3.75</v>
      </c>
      <c r="H177" s="152">
        <f>(COUNTIFS(Dados!$V$2:$V$19995,Calc!$C177,Dados!$J$2:$J$19995,Calc!$B$176,Dados!BI$2:BI$19995,"Ótima")*5+COUNTIFS(Dados!$V$2:$V$19995,Calc!$C177,Dados!$J$2:$J$19995,Calc!$B$176,Dados!BI$2:BI$19995,"Boa")*3.75+COUNTIFS(Dados!$V$2:$V$19995,Calc!$C177,Dados!$J$2:$J$19995,Calc!$B$176,Dados!BI$2:BI$19995,"Regular")*2.5+COUNTIFS(Dados!$V$2:$V$19995,Calc!$C177,Dados!$J$2:$J$19995,Calc!$B$176,Dados!BI$2:BI$19995,"Ruim")*1.25+COUNTIFS(Dados!$V$2:$V$19995,Calc!$C177,Dados!$J$2:$J$19995,Calc!$B$176,Dados!BI$2:BI$19995,"Péssima")*0)/COUNTIFS(Dados!$V$2:$V$19995,Calc!$C177,Dados!$J$2:$J$19995,Calc!$B$176,Dados!BI$2:BI$19995,"&lt;&gt;Sem resposta",Dados!BI$2:BI$19995,"&lt;&gt;""")</f>
        <v>3.75</v>
      </c>
      <c r="I177" s="152">
        <f>(COUNTIFS(Dados!$V$2:$V$19995,Calc!$C177,Dados!$J$2:$J$19995,Calc!$B$176,Dados!BJ$2:BJ$19995,"Ótima")*5+COUNTIFS(Dados!$V$2:$V$19995,Calc!$C177,Dados!$J$2:$J$19995,Calc!$B$176,Dados!BJ$2:BJ$19995,"Boa")*3.75+COUNTIFS(Dados!$V$2:$V$19995,Calc!$C177,Dados!$J$2:$J$19995,Calc!$B$176,Dados!BJ$2:BJ$19995,"Regular")*2.5+COUNTIFS(Dados!$V$2:$V$19995,Calc!$C177,Dados!$J$2:$J$19995,Calc!$B$176,Dados!BJ$2:BJ$19995,"Ruim")*1.25+COUNTIFS(Dados!$V$2:$V$19995,Calc!$C177,Dados!$J$2:$J$19995,Calc!$B$176,Dados!BJ$2:BJ$19995,"Péssima")*0)/COUNTIFS(Dados!$V$2:$V$19995,Calc!$C177,Dados!$J$2:$J$19995,Calc!$B$176,Dados!BJ$2:BJ$19995,"&lt;&gt;Sem resposta",Dados!BJ$2:BJ$19995,"&lt;&gt;""")</f>
        <v>5</v>
      </c>
      <c r="J177" s="152">
        <f>(COUNTIFS(Dados!$V$2:$V$19995,Calc!$C177,Dados!$J$2:$J$19995,Calc!$B$176,Dados!BK$2:BK$19995,"Superou as expectativas")*5+COUNTIFS(Dados!$V$2:$V$19995,Calc!$C177,Dados!$J$2:$J$19995,Calc!$B$176,Dados!BK$2:BK$19995,"Atendeu as expectativas")*2.5+COUNTIFS(Dados!$V$2:$V$19995,Calc!$C177,Dados!$J$2:$J$19995,Calc!$B$176,Dados!BK$2:BK$19995,"Não atendeu as expectativas")*0)/COUNTIFS(Dados!$V$2:$V$19995,Calc!$C177,Dados!$J$2:$J$19995,Calc!$B$176,Dados!BK$2:BK$19995,"&lt;&gt;Sem resposta",Dados!BK$2:BK$19995,"&lt;&gt;""")</f>
        <v>2.5</v>
      </c>
      <c r="K177" s="152">
        <f>(COUNTIFS(Dados!$V$2:$V$19995,Calc!$C177,Dados!$J$2:$J$19995,Calc!$B$176,Dados!BL$2:BL$19995,"Superou as expectativas")*5+COUNTIFS(Dados!$V$2:$V$19995,Calc!$C177,Dados!$J$2:$J$19995,Calc!$B$176,Dados!BL$2:BL$19995,"Atendeu as expectativas")*2.5+COUNTIFS(Dados!$V$2:$V$19995,Calc!$C177,Dados!$J$2:$J$19995,Calc!$B$176,Dados!BL$2:BL$19995,"Não atendeu as expectativas")*0)/COUNTIFS(Dados!$V$2:$V$19995,Calc!$C177,Dados!$J$2:$J$19995,Calc!$B$176,Dados!BL$2:BL$19995,"&lt;&gt;Sem resposta",Dados!BL$2:BL$19995,"&lt;&gt;""")</f>
        <v>2.5</v>
      </c>
      <c r="L177" s="195">
        <f t="shared" si="33"/>
        <v>3.359375</v>
      </c>
    </row>
    <row r="178" spans="2:12" s="28" customFormat="1">
      <c r="B178" s="143" t="s">
        <v>341</v>
      </c>
      <c r="C178" s="182" t="s">
        <v>354</v>
      </c>
      <c r="D178" s="152">
        <f>(COUNTIFS(Dados!$V$2:$V$19995,Calc!$C178,Dados!$J$2:$J$19995,Calc!$B$176,Dados!BE$2:BE$19995,"Ótima")*5+COUNTIFS(Dados!$V$2:$V$19995,Calc!$C178,Dados!$J$2:$J$19995,Calc!$B$176,Dados!BE$2:BE$19995,"Boa")*3.75+COUNTIFS(Dados!$V$2:$V$19995,Calc!$C178,Dados!$J$2:$J$19995,Calc!$B$176,Dados!BE$2:BE$19995,"Regular")*2.5+COUNTIFS(Dados!$V$2:$V$19995,Calc!$C178,Dados!$J$2:$J$19995,Calc!$B$176,Dados!BE$2:BE$19995,"Ruim")*1.25+COUNTIFS(Dados!$V$2:$V$19995,Calc!$C178,Dados!$J$2:$J$19995,Calc!$B$176,Dados!BE$2:BE$19995,"Péssima")*0)/COUNTIFS(Dados!$V$2:$V$19995,Calc!$C178,Dados!$J$2:$J$19995,Calc!$B$176,Dados!BE$2:BE$19995,"&lt;&gt;Sem resposta",Dados!BE$2:BE$19995,"&lt;&gt;""")</f>
        <v>4.1891891891891895</v>
      </c>
      <c r="E178" s="152">
        <f>(COUNTIFS(Dados!$V$2:$V$19995,Calc!$C178,Dados!$J$2:$J$19995,Calc!$B$176,Dados!BF$2:BF$19995,"Ótima")*5+COUNTIFS(Dados!$V$2:$V$19995,Calc!$C178,Dados!$J$2:$J$19995,Calc!$B$176,Dados!BF$2:BF$19995,"Boa")*3.75+COUNTIFS(Dados!$V$2:$V$19995,Calc!$C178,Dados!$J$2:$J$19995,Calc!$B$176,Dados!BF$2:BF$19995,"Regular")*2.5+COUNTIFS(Dados!$V$2:$V$19995,Calc!$C178,Dados!$J$2:$J$19995,Calc!$B$176,Dados!BF$2:BF$19995,"Ruim")*1.25+COUNTIFS(Dados!$V$2:$V$19995,Calc!$C178,Dados!$J$2:$J$19995,Calc!$B$176,Dados!BF$2:BF$19995,"Péssima")*0)/COUNTIFS(Dados!$V$2:$V$19995,Calc!$C178,Dados!$J$2:$J$19995,Calc!$B$176,Dados!BF$2:BF$19995,"&lt;&gt;Sem resposta",Dados!BF$2:BF$19995,"&lt;&gt;""")</f>
        <v>3.6486486486486487</v>
      </c>
      <c r="F178" s="152">
        <f>(COUNTIFS(Dados!$V$2:$V$19995,Calc!$C178,Dados!$J$2:$J$19995,Calc!$B$176,Dados!BG$2:BG$19995,"Ótima")*5+COUNTIFS(Dados!$V$2:$V$19995,Calc!$C178,Dados!$J$2:$J$19995,Calc!$B$176,Dados!BG$2:BG$19995,"Boa")*3.75+COUNTIFS(Dados!$V$2:$V$19995,Calc!$C178,Dados!$J$2:$J$19995,Calc!$B$176,Dados!BG$2:BG$19995,"Regular")*2.5+COUNTIFS(Dados!$V$2:$V$19995,Calc!$C178,Dados!$J$2:$J$19995,Calc!$B$176,Dados!BG$2:BG$19995,"Ruim")*1.25+COUNTIFS(Dados!$V$2:$V$19995,Calc!$C178,Dados!$J$2:$J$19995,Calc!$B$176,Dados!BG$2:BG$19995,"Péssima")*0)/COUNTIFS(Dados!$V$2:$V$19995,Calc!$C178,Dados!$J$2:$J$19995,Calc!$B$176,Dados!BG$2:BG$19995,"&lt;&gt;Sem resposta",Dados!BG$2:BG$19995,"&lt;&gt;""")</f>
        <v>3.9189189189189189</v>
      </c>
      <c r="G178" s="152">
        <f>(COUNTIFS(Dados!$V$2:$V$19995,Calc!$C178,Dados!$J$2:$J$19995,Calc!$B$176,Dados!BH$2:BH$19995,"Ótima")*5+COUNTIFS(Dados!$V$2:$V$19995,Calc!$C178,Dados!$J$2:$J$19995,Calc!$B$176,Dados!BH$2:BH$19995,"Boa")*3.75+COUNTIFS(Dados!$V$2:$V$19995,Calc!$C178,Dados!$J$2:$J$19995,Calc!$B$176,Dados!BH$2:BH$19995,"Regular")*2.5+COUNTIFS(Dados!$V$2:$V$19995,Calc!$C178,Dados!$J$2:$J$19995,Calc!$B$176,Dados!BH$2:BH$19995,"Ruim")*1.25+COUNTIFS(Dados!$V$2:$V$19995,Calc!$C178,Dados!$J$2:$J$19995,Calc!$B$176,Dados!BH$2:BH$19995,"Péssima")*0)/COUNTIFS(Dados!$V$2:$V$19995,Calc!$C178,Dados!$J$2:$J$19995,Calc!$B$176,Dados!BH$2:BH$19995,"&lt;&gt;Sem resposta",Dados!BH$2:BH$19995,"&lt;&gt;""")</f>
        <v>3.9527027027027026</v>
      </c>
      <c r="H178" s="152">
        <f>(COUNTIFS(Dados!$V$2:$V$19995,Calc!$C178,Dados!$J$2:$J$19995,Calc!$B$176,Dados!BI$2:BI$19995,"Ótima")*5+COUNTIFS(Dados!$V$2:$V$19995,Calc!$C178,Dados!$J$2:$J$19995,Calc!$B$176,Dados!BI$2:BI$19995,"Boa")*3.75+COUNTIFS(Dados!$V$2:$V$19995,Calc!$C178,Dados!$J$2:$J$19995,Calc!$B$176,Dados!BI$2:BI$19995,"Regular")*2.5+COUNTIFS(Dados!$V$2:$V$19995,Calc!$C178,Dados!$J$2:$J$19995,Calc!$B$176,Dados!BI$2:BI$19995,"Ruim")*1.25+COUNTIFS(Dados!$V$2:$V$19995,Calc!$C178,Dados!$J$2:$J$19995,Calc!$B$176,Dados!BI$2:BI$19995,"Péssima")*0)/COUNTIFS(Dados!$V$2:$V$19995,Calc!$C178,Dados!$J$2:$J$19995,Calc!$B$176,Dados!BI$2:BI$19995,"&lt;&gt;Sem resposta",Dados!BI$2:BI$19995,"&lt;&gt;""")</f>
        <v>3.3783783783783785</v>
      </c>
      <c r="I178" s="152">
        <f>(COUNTIFS(Dados!$V$2:$V$19995,Calc!$C178,Dados!$J$2:$J$19995,Calc!$B$176,Dados!BJ$2:BJ$19995,"Ótima")*5+COUNTIFS(Dados!$V$2:$V$19995,Calc!$C178,Dados!$J$2:$J$19995,Calc!$B$176,Dados!BJ$2:BJ$19995,"Boa")*3.75+COUNTIFS(Dados!$V$2:$V$19995,Calc!$C178,Dados!$J$2:$J$19995,Calc!$B$176,Dados!BJ$2:BJ$19995,"Regular")*2.5+COUNTIFS(Dados!$V$2:$V$19995,Calc!$C178,Dados!$J$2:$J$19995,Calc!$B$176,Dados!BJ$2:BJ$19995,"Ruim")*1.25+COUNTIFS(Dados!$V$2:$V$19995,Calc!$C178,Dados!$J$2:$J$19995,Calc!$B$176,Dados!BJ$2:BJ$19995,"Péssima")*0)/COUNTIFS(Dados!$V$2:$V$19995,Calc!$C178,Dados!$J$2:$J$19995,Calc!$B$176,Dados!BJ$2:BJ$19995,"&lt;&gt;Sem resposta",Dados!BJ$2:BJ$19995,"&lt;&gt;""")</f>
        <v>4.3581081081081079</v>
      </c>
      <c r="J178" s="152">
        <f>(COUNTIFS(Dados!$V$2:$V$19995,Calc!$C178,Dados!$J$2:$J$19995,Calc!$B$176,Dados!BK$2:BK$19995,"Superou as expectativas")*5+COUNTIFS(Dados!$V$2:$V$19995,Calc!$C178,Dados!$J$2:$J$19995,Calc!$B$176,Dados!BK$2:BK$19995,"Atendeu as expectativas")*2.5+COUNTIFS(Dados!$V$2:$V$19995,Calc!$C178,Dados!$J$2:$J$19995,Calc!$B$176,Dados!BK$2:BK$19995,"Não atendeu as expectativas")*0)/COUNTIFS(Dados!$V$2:$V$19995,Calc!$C178,Dados!$J$2:$J$19995,Calc!$B$176,Dados!BK$2:BK$19995,"&lt;&gt;Sem resposta",Dados!BK$2:BK$19995,"&lt;&gt;""")</f>
        <v>3.125</v>
      </c>
      <c r="K178" s="152">
        <f>(COUNTIFS(Dados!$V$2:$V$19995,Calc!$C178,Dados!$J$2:$J$19995,Calc!$B$176,Dados!BL$2:BL$19995,"Superou as expectativas")*5+COUNTIFS(Dados!$V$2:$V$19995,Calc!$C178,Dados!$J$2:$J$19995,Calc!$B$176,Dados!BL$2:BL$19995,"Atendeu as expectativas")*2.5+COUNTIFS(Dados!$V$2:$V$19995,Calc!$C178,Dados!$J$2:$J$19995,Calc!$B$176,Dados!BL$2:BL$19995,"Não atendeu as expectativas")*0)/COUNTIFS(Dados!$V$2:$V$19995,Calc!$C178,Dados!$J$2:$J$19995,Calc!$B$176,Dados!BL$2:BL$19995,"&lt;&gt;Sem resposta",Dados!BL$2:BL$19995,"&lt;&gt;""")</f>
        <v>3.2432432432432434</v>
      </c>
      <c r="L178" s="195">
        <f t="shared" si="33"/>
        <v>3.7267736486486487</v>
      </c>
    </row>
    <row r="179" spans="2:12" s="28" customFormat="1">
      <c r="B179" s="143" t="s">
        <v>341</v>
      </c>
      <c r="C179" s="182" t="s">
        <v>346</v>
      </c>
      <c r="D179" s="152">
        <f>(COUNTIFS(Dados!$V$2:$V$19995,Calc!$C179,Dados!$J$2:$J$19995,Calc!$B$176,Dados!BE$2:BE$19995,"Ótima")*5+COUNTIFS(Dados!$V$2:$V$19995,Calc!$C179,Dados!$J$2:$J$19995,Calc!$B$176,Dados!BE$2:BE$19995,"Boa")*3.75+COUNTIFS(Dados!$V$2:$V$19995,Calc!$C179,Dados!$J$2:$J$19995,Calc!$B$176,Dados!BE$2:BE$19995,"Regular")*2.5+COUNTIFS(Dados!$V$2:$V$19995,Calc!$C179,Dados!$J$2:$J$19995,Calc!$B$176,Dados!BE$2:BE$19995,"Ruim")*1.25+COUNTIFS(Dados!$V$2:$V$19995,Calc!$C179,Dados!$J$2:$J$19995,Calc!$B$176,Dados!BE$2:BE$19995,"Péssima")*0)/COUNTIFS(Dados!$V$2:$V$19995,Calc!$C179,Dados!$J$2:$J$19995,Calc!$B$176,Dados!BE$2:BE$19995,"&lt;&gt;Sem resposta",Dados!BE$2:BE$19995,"&lt;&gt;""")</f>
        <v>4.0277777777777777</v>
      </c>
      <c r="E179" s="152">
        <f>(COUNTIFS(Dados!$V$2:$V$19995,Calc!$C179,Dados!$J$2:$J$19995,Calc!$B$176,Dados!BF$2:BF$19995,"Ótima")*5+COUNTIFS(Dados!$V$2:$V$19995,Calc!$C179,Dados!$J$2:$J$19995,Calc!$B$176,Dados!BF$2:BF$19995,"Boa")*3.75+COUNTIFS(Dados!$V$2:$V$19995,Calc!$C179,Dados!$J$2:$J$19995,Calc!$B$176,Dados!BF$2:BF$19995,"Regular")*2.5+COUNTIFS(Dados!$V$2:$V$19995,Calc!$C179,Dados!$J$2:$J$19995,Calc!$B$176,Dados!BF$2:BF$19995,"Ruim")*1.25+COUNTIFS(Dados!$V$2:$V$19995,Calc!$C179,Dados!$J$2:$J$19995,Calc!$B$176,Dados!BF$2:BF$19995,"Péssima")*0)/COUNTIFS(Dados!$V$2:$V$19995,Calc!$C179,Dados!$J$2:$J$19995,Calc!$B$176,Dados!BF$2:BF$19995,"&lt;&gt;Sem resposta",Dados!BF$2:BF$19995,"&lt;&gt;""")</f>
        <v>3.6111111111111112</v>
      </c>
      <c r="F179" s="152">
        <f>(COUNTIFS(Dados!$V$2:$V$19995,Calc!$C179,Dados!$J$2:$J$19995,Calc!$B$176,Dados!BG$2:BG$19995,"Ótima")*5+COUNTIFS(Dados!$V$2:$V$19995,Calc!$C179,Dados!$J$2:$J$19995,Calc!$B$176,Dados!BG$2:BG$19995,"Boa")*3.75+COUNTIFS(Dados!$V$2:$V$19995,Calc!$C179,Dados!$J$2:$J$19995,Calc!$B$176,Dados!BG$2:BG$19995,"Regular")*2.5+COUNTIFS(Dados!$V$2:$V$19995,Calc!$C179,Dados!$J$2:$J$19995,Calc!$B$176,Dados!BG$2:BG$19995,"Ruim")*1.25+COUNTIFS(Dados!$V$2:$V$19995,Calc!$C179,Dados!$J$2:$J$19995,Calc!$B$176,Dados!BG$2:BG$19995,"Péssima")*0)/COUNTIFS(Dados!$V$2:$V$19995,Calc!$C179,Dados!$J$2:$J$19995,Calc!$B$176,Dados!BG$2:BG$19995,"&lt;&gt;Sem resposta",Dados!BG$2:BG$19995,"&lt;&gt;""")</f>
        <v>3.4722222222222223</v>
      </c>
      <c r="G179" s="152">
        <f>(COUNTIFS(Dados!$V$2:$V$19995,Calc!$C179,Dados!$J$2:$J$19995,Calc!$B$176,Dados!BH$2:BH$19995,"Ótima")*5+COUNTIFS(Dados!$V$2:$V$19995,Calc!$C179,Dados!$J$2:$J$19995,Calc!$B$176,Dados!BH$2:BH$19995,"Boa")*3.75+COUNTIFS(Dados!$V$2:$V$19995,Calc!$C179,Dados!$J$2:$J$19995,Calc!$B$176,Dados!BH$2:BH$19995,"Regular")*2.5+COUNTIFS(Dados!$V$2:$V$19995,Calc!$C179,Dados!$J$2:$J$19995,Calc!$B$176,Dados!BH$2:BH$19995,"Ruim")*1.25+COUNTIFS(Dados!$V$2:$V$19995,Calc!$C179,Dados!$J$2:$J$19995,Calc!$B$176,Dados!BH$2:BH$19995,"Péssima")*0)/COUNTIFS(Dados!$V$2:$V$19995,Calc!$C179,Dados!$J$2:$J$19995,Calc!$B$176,Dados!BH$2:BH$19995,"&lt;&gt;Sem resposta",Dados!BH$2:BH$19995,"&lt;&gt;""")</f>
        <v>3.6111111111111112</v>
      </c>
      <c r="H179" s="152">
        <f>(COUNTIFS(Dados!$V$2:$V$19995,Calc!$C179,Dados!$J$2:$J$19995,Calc!$B$176,Dados!BI$2:BI$19995,"Ótima")*5+COUNTIFS(Dados!$V$2:$V$19995,Calc!$C179,Dados!$J$2:$J$19995,Calc!$B$176,Dados!BI$2:BI$19995,"Boa")*3.75+COUNTIFS(Dados!$V$2:$V$19995,Calc!$C179,Dados!$J$2:$J$19995,Calc!$B$176,Dados!BI$2:BI$19995,"Regular")*2.5+COUNTIFS(Dados!$V$2:$V$19995,Calc!$C179,Dados!$J$2:$J$19995,Calc!$B$176,Dados!BI$2:BI$19995,"Ruim")*1.25+COUNTIFS(Dados!$V$2:$V$19995,Calc!$C179,Dados!$J$2:$J$19995,Calc!$B$176,Dados!BI$2:BI$19995,"Péssima")*0)/COUNTIFS(Dados!$V$2:$V$19995,Calc!$C179,Dados!$J$2:$J$19995,Calc!$B$176,Dados!BI$2:BI$19995,"&lt;&gt;Sem resposta",Dados!BI$2:BI$19995,"&lt;&gt;""")</f>
        <v>2.5</v>
      </c>
      <c r="I179" s="152">
        <f>(COUNTIFS(Dados!$V$2:$V$19995,Calc!$C179,Dados!$J$2:$J$19995,Calc!$B$176,Dados!BJ$2:BJ$19995,"Ótima")*5+COUNTIFS(Dados!$V$2:$V$19995,Calc!$C179,Dados!$J$2:$J$19995,Calc!$B$176,Dados!BJ$2:BJ$19995,"Boa")*3.75+COUNTIFS(Dados!$V$2:$V$19995,Calc!$C179,Dados!$J$2:$J$19995,Calc!$B$176,Dados!BJ$2:BJ$19995,"Regular")*2.5+COUNTIFS(Dados!$V$2:$V$19995,Calc!$C179,Dados!$J$2:$J$19995,Calc!$B$176,Dados!BJ$2:BJ$19995,"Ruim")*1.25+COUNTIFS(Dados!$V$2:$V$19995,Calc!$C179,Dados!$J$2:$J$19995,Calc!$B$176,Dados!BJ$2:BJ$19995,"Péssima")*0)/COUNTIFS(Dados!$V$2:$V$19995,Calc!$C179,Dados!$J$2:$J$19995,Calc!$B$176,Dados!BJ$2:BJ$19995,"&lt;&gt;Sem resposta",Dados!BJ$2:BJ$19995,"&lt;&gt;""")</f>
        <v>4.166666666666667</v>
      </c>
      <c r="J179" s="152">
        <f>(COUNTIFS(Dados!$V$2:$V$19995,Calc!$C179,Dados!$J$2:$J$19995,Calc!$B$176,Dados!BK$2:BK$19995,"Superou as expectativas")*5+COUNTIFS(Dados!$V$2:$V$19995,Calc!$C179,Dados!$J$2:$J$19995,Calc!$B$176,Dados!BK$2:BK$19995,"Atendeu as expectativas")*2.5+COUNTIFS(Dados!$V$2:$V$19995,Calc!$C179,Dados!$J$2:$J$19995,Calc!$B$176,Dados!BK$2:BK$19995,"Não atendeu as expectativas")*0)/COUNTIFS(Dados!$V$2:$V$19995,Calc!$C179,Dados!$J$2:$J$19995,Calc!$B$176,Dados!BK$2:BK$19995,"&lt;&gt;Sem resposta",Dados!BK$2:BK$19995,"&lt;&gt;""")</f>
        <v>2.5</v>
      </c>
      <c r="K179" s="152">
        <f>(COUNTIFS(Dados!$V$2:$V$19995,Calc!$C179,Dados!$J$2:$J$19995,Calc!$B$176,Dados!BL$2:BL$19995,"Superou as expectativas")*5+COUNTIFS(Dados!$V$2:$V$19995,Calc!$C179,Dados!$J$2:$J$19995,Calc!$B$176,Dados!BL$2:BL$19995,"Atendeu as expectativas")*2.5+COUNTIFS(Dados!$V$2:$V$19995,Calc!$C179,Dados!$J$2:$J$19995,Calc!$B$176,Dados!BL$2:BL$19995,"Não atendeu as expectativas")*0)/COUNTIFS(Dados!$V$2:$V$19995,Calc!$C179,Dados!$J$2:$J$19995,Calc!$B$176,Dados!BL$2:BL$19995,"&lt;&gt;Sem resposta",Dados!BL$2:BL$19995,"&lt;&gt;""")</f>
        <v>2.2222222222222223</v>
      </c>
      <c r="L179" s="195">
        <f t="shared" si="33"/>
        <v>3.2638888888888888</v>
      </c>
    </row>
    <row r="180" spans="2:12" s="28" customFormat="1">
      <c r="B180" s="143" t="s">
        <v>305</v>
      </c>
      <c r="C180" s="178" t="s">
        <v>305</v>
      </c>
      <c r="D180" s="150">
        <f>(COUNTIFS(Dados!$J$2:$J$19995,Calc!$B$180,Dados!BE$2:BE$19995,"Ótima")*5+COUNTIFS(Dados!$J$2:$J$19995,Calc!$B$180,Dados!BE$2:BE$19995,"Boa")*3.75+COUNTIFS(Dados!$J$2:$J$19995,Calc!$B$180,Dados!BE$2:BE$19995,"Regular")*2.5+COUNTIFS(Dados!$J$2:$J$19995,Calc!$B$180,Dados!BE$2:BE$19995,"Ruim")*1.25+COUNTIFS(Dados!$J$2:$J$19995,Calc!$B$180,Dados!BE$2:BE$19995,"Péssima")*0)/COUNTIFS(Dados!$J$2:$J$19995,Calc!$B$180,Dados!BE$2:BE$19995,"&lt;&gt;Sem resposta",Dados!BE$2:BE$19995,"&lt;&gt;""")</f>
        <v>3.9402173913043477</v>
      </c>
      <c r="E180" s="150">
        <f>(COUNTIFS(Dados!$J$2:$J$19995,Calc!$B$180,Dados!BF$2:BF$19995,"Ótima")*5+COUNTIFS(Dados!$J$2:$J$19995,Calc!$B$180,Dados!BF$2:BF$19995,"Boa")*3.75+COUNTIFS(Dados!$J$2:$J$19995,Calc!$B$180,Dados!BF$2:BF$19995,"Regular")*2.5+COUNTIFS(Dados!$J$2:$J$19995,Calc!$B$180,Dados!BF$2:BF$19995,"Ruim")*1.25+COUNTIFS(Dados!$J$2:$J$19995,Calc!$B$180,Dados!BF$2:BF$19995,"Péssima")*0)/COUNTIFS(Dados!$J$2:$J$19995,Calc!$B$180,Dados!BF$2:BF$19995,"&lt;&gt;Sem resposta",Dados!BF$2:BF$19995,"&lt;&gt;""")</f>
        <v>2.2554347826086958</v>
      </c>
      <c r="F180" s="150">
        <f>(COUNTIFS(Dados!$J$2:$J$19995,Calc!$B$180,Dados!BG$2:BG$19995,"Ótima")*5+COUNTIFS(Dados!$J$2:$J$19995,Calc!$B$180,Dados!BG$2:BG$19995,"Boa")*3.75+COUNTIFS(Dados!$J$2:$J$19995,Calc!$B$180,Dados!BG$2:BG$19995,"Regular")*2.5+COUNTIFS(Dados!$J$2:$J$19995,Calc!$B$180,Dados!BG$2:BG$19995,"Ruim")*1.25+COUNTIFS(Dados!$J$2:$J$19995,Calc!$B$180,Dados!BG$2:BG$19995,"Péssima")*0)/COUNTIFS(Dados!$J$2:$J$19995,Calc!$B$180,Dados!BG$2:BG$19995,"&lt;&gt;Sem resposta",Dados!BG$2:BG$19995,"&lt;&gt;""")</f>
        <v>4.0489130434782608</v>
      </c>
      <c r="G180" s="150">
        <f>(COUNTIFS(Dados!$J$2:$J$19995,Calc!$B$180,Dados!BH$2:BH$19995,"Ótima")*5+COUNTIFS(Dados!$J$2:$J$19995,Calc!$B$180,Dados!BH$2:BH$19995,"Boa")*3.75+COUNTIFS(Dados!$J$2:$J$19995,Calc!$B$180,Dados!BH$2:BH$19995,"Regular")*2.5+COUNTIFS(Dados!$J$2:$J$19995,Calc!$B$180,Dados!BH$2:BH$19995,"Ruim")*1.25+COUNTIFS(Dados!$J$2:$J$19995,Calc!$B$180,Dados!BH$2:BH$19995,"Péssima")*0)/COUNTIFS(Dados!$J$2:$J$19995,Calc!$B$180,Dados!BH$2:BH$19995,"&lt;&gt;Sem resposta",Dados!BH$2:BH$19995,"&lt;&gt;""")</f>
        <v>4.0760869565217392</v>
      </c>
      <c r="H180" s="150">
        <f>(COUNTIFS(Dados!$J$2:$J$19995,Calc!$B$180,Dados!BI$2:BI$19995,"Ótima")*5+COUNTIFS(Dados!$J$2:$J$19995,Calc!$B$180,Dados!BI$2:BI$19995,"Boa")*3.75+COUNTIFS(Dados!$J$2:$J$19995,Calc!$B$180,Dados!BI$2:BI$19995,"Regular")*2.5+COUNTIFS(Dados!$J$2:$J$19995,Calc!$B$180,Dados!BI$2:BI$19995,"Ruim")*1.25+COUNTIFS(Dados!$J$2:$J$19995,Calc!$B$180,Dados!BI$2:BI$19995,"Péssima")*0)/COUNTIFS(Dados!$J$2:$J$19995,Calc!$B$180,Dados!BI$2:BI$19995,"&lt;&gt;Sem resposta",Dados!BI$2:BI$19995,"&lt;&gt;""")</f>
        <v>3.5597826086956523</v>
      </c>
      <c r="I180" s="150">
        <f>(COUNTIFS(Dados!$J$2:$J$19995,Calc!$B$180,Dados!BJ$2:BJ$19995,"Ótima")*5+COUNTIFS(Dados!$J$2:$J$19995,Calc!$B$180,Dados!BJ$2:BJ$19995,"Boa")*3.75+COUNTIFS(Dados!$J$2:$J$19995,Calc!$B$180,Dados!BJ$2:BJ$19995,"Regular")*2.5+COUNTIFS(Dados!$J$2:$J$19995,Calc!$B$180,Dados!BJ$2:BJ$19995,"Ruim")*1.25+COUNTIFS(Dados!$J$2:$J$19995,Calc!$B$180,Dados!BJ$2:BJ$19995,"Péssima")*0)/COUNTIFS(Dados!$J$2:$J$19995,Calc!$B$180,Dados!BJ$2:BJ$19995,"&lt;&gt;Sem resposta",Dados!BJ$2:BJ$19995,"&lt;&gt;""")</f>
        <v>4.3206521739130439</v>
      </c>
      <c r="J180" s="150">
        <f>(COUNTIFS(Dados!$J$2:$J$19995,Calc!$B$180,Dados!BK$2:BK$19995,"Superou as expectativas")*5+COUNTIFS(Dados!$J$2:$J$19995,Calc!$B$180,Dados!BK$2:BK$19995,"Atendeu as expectativas")*2.5+COUNTIFS(Dados!$J$2:$J$19995,Calc!$B$180,Dados!BK$2:BK$19995,"Não atendeu as expectativas")*0)/COUNTIFS(Dados!$J$2:$J$19995,Calc!$B$180,Dados!BK$2:BK$19995,"&lt;&gt;Sem resposta",Dados!BK$2:BK$19995,"&lt;&gt;""")</f>
        <v>3.7222222222222223</v>
      </c>
      <c r="K180" s="150">
        <f>(COUNTIFS(Dados!$J$2:$J$19995,Calc!$B$180,Dados!BL$2:BL$19995,"Superou as expectativas")*5+COUNTIFS(Dados!$J$2:$J$19995,Calc!$B$180,Dados!BL$2:BL$19995,"Atendeu as expectativas")*2.5+COUNTIFS(Dados!$J$2:$J$19995,Calc!$B$180,Dados!BL$2:BL$19995,"Não atendeu as expectativas")*0)/COUNTIFS(Dados!$J$2:$J$19995,Calc!$B$180,Dados!BL$2:BL$19995,"&lt;&gt;Sem resposta",Dados!BL$2:BL$19995,"&lt;&gt;""")</f>
        <v>3.2065217391304346</v>
      </c>
      <c r="L180" s="195">
        <f t="shared" si="33"/>
        <v>3.6412288647342992</v>
      </c>
    </row>
    <row r="181" spans="2:12" s="28" customFormat="1">
      <c r="B181" s="143" t="s">
        <v>305</v>
      </c>
      <c r="C181" s="182" t="s">
        <v>391</v>
      </c>
      <c r="D181" s="152">
        <f>(COUNTIFS(Dados!$W$2:$W$19995,Calc!$C181,Dados!$J$2:$J$19995,Calc!$B$180,Dados!BE$2:BE$19995,"Ótima")*5+COUNTIFS(Dados!$W$2:$W$19995,Calc!$C181,Dados!$J$2:$J$19995,Calc!$B$180,Dados!BE$2:BE$19995,"Boa")*3.75+COUNTIFS(Dados!$W$2:$W$19995,Calc!$C181,Dados!$J$2:$J$19995,Calc!$B$180,Dados!BE$2:BE$19995,"Regular")*2.5+COUNTIFS(Dados!$W$2:$W$19995,Calc!$C181,Dados!$J$2:$J$19995,Calc!$B$180,Dados!BE$2:BE$19995,"Ruim")*1.25+COUNTIFS(Dados!$W$2:$W$19995,Calc!$C181,Dados!$J$2:$J$19995,Calc!$B$180,Dados!BE$2:BE$19995,"Péssima")*0)/COUNTIFS(Dados!$W$2:$W$19995,Calc!$C181,Dados!$J$2:$J$19995,Calc!$B$180,Dados!BE$2:BE$19995,"&lt;&gt;Sem resposta",Dados!BE$2:BE$19995,"&lt;&gt;""")</f>
        <v>3.9732142857142856</v>
      </c>
      <c r="E181" s="152">
        <f>(COUNTIFS(Dados!$W$2:$W$19995,Calc!$C181,Dados!$J$2:$J$19995,Calc!$B$180,Dados!BF$2:BF$19995,"Ótima")*5+COUNTIFS(Dados!$W$2:$W$19995,Calc!$C181,Dados!$J$2:$J$19995,Calc!$B$180,Dados!BF$2:BF$19995,"Boa")*3.75+COUNTIFS(Dados!$W$2:$W$19995,Calc!$C181,Dados!$J$2:$J$19995,Calc!$B$180,Dados!BF$2:BF$19995,"Regular")*2.5+COUNTIFS(Dados!$W$2:$W$19995,Calc!$C181,Dados!$J$2:$J$19995,Calc!$B$180,Dados!BF$2:BF$19995,"Ruim")*1.25+COUNTIFS(Dados!$W$2:$W$19995,Calc!$C181,Dados!$J$2:$J$19995,Calc!$B$180,Dados!BF$2:BF$19995,"Péssima")*0)/COUNTIFS(Dados!$W$2:$W$19995,Calc!$C181,Dados!$J$2:$J$19995,Calc!$B$180,Dados!BF$2:BF$19995,"&lt;&gt;Sem resposta",Dados!BF$2:BF$19995,"&lt;&gt;""")</f>
        <v>2.1428571428571428</v>
      </c>
      <c r="F181" s="152">
        <f>(COUNTIFS(Dados!$W$2:$W$19995,Calc!$C181,Dados!$J$2:$J$19995,Calc!$B$180,Dados!BG$2:BG$19995,"Ótima")*5+COUNTIFS(Dados!$W$2:$W$19995,Calc!$C181,Dados!$J$2:$J$19995,Calc!$B$180,Dados!BG$2:BG$19995,"Boa")*3.75+COUNTIFS(Dados!$W$2:$W$19995,Calc!$C181,Dados!$J$2:$J$19995,Calc!$B$180,Dados!BG$2:BG$19995,"Regular")*2.5+COUNTIFS(Dados!$W$2:$W$19995,Calc!$C181,Dados!$J$2:$J$19995,Calc!$B$180,Dados!BG$2:BG$19995,"Ruim")*1.25+COUNTIFS(Dados!$W$2:$W$19995,Calc!$C181,Dados!$J$2:$J$19995,Calc!$B$180,Dados!BG$2:BG$19995,"Péssima")*0)/COUNTIFS(Dados!$W$2:$W$19995,Calc!$C181,Dados!$J$2:$J$19995,Calc!$B$180,Dados!BG$2:BG$19995,"&lt;&gt;Sem resposta",Dados!BG$2:BG$19995,"&lt;&gt;""")</f>
        <v>4.1964285714285712</v>
      </c>
      <c r="G181" s="152">
        <f>(COUNTIFS(Dados!$W$2:$W$19995,Calc!$C181,Dados!$J$2:$J$19995,Calc!$B$180,Dados!BH$2:BH$19995,"Ótima")*5+COUNTIFS(Dados!$W$2:$W$19995,Calc!$C181,Dados!$J$2:$J$19995,Calc!$B$180,Dados!BH$2:BH$19995,"Boa")*3.75+COUNTIFS(Dados!$W$2:$W$19995,Calc!$C181,Dados!$J$2:$J$19995,Calc!$B$180,Dados!BH$2:BH$19995,"Regular")*2.5+COUNTIFS(Dados!$W$2:$W$19995,Calc!$C181,Dados!$J$2:$J$19995,Calc!$B$180,Dados!BH$2:BH$19995,"Ruim")*1.25+COUNTIFS(Dados!$W$2:$W$19995,Calc!$C181,Dados!$J$2:$J$19995,Calc!$B$180,Dados!BH$2:BH$19995,"Péssima")*0)/COUNTIFS(Dados!$W$2:$W$19995,Calc!$C181,Dados!$J$2:$J$19995,Calc!$B$180,Dados!BH$2:BH$19995,"&lt;&gt;Sem resposta",Dados!BH$2:BH$19995,"&lt;&gt;""")</f>
        <v>4.2857142857142856</v>
      </c>
      <c r="H181" s="152">
        <f>(COUNTIFS(Dados!$W$2:$W$19995,Calc!$C181,Dados!$J$2:$J$19995,Calc!$B$180,Dados!BI$2:BI$19995,"Ótima")*5+COUNTIFS(Dados!$W$2:$W$19995,Calc!$C181,Dados!$J$2:$J$19995,Calc!$B$180,Dados!BI$2:BI$19995,"Boa")*3.75+COUNTIFS(Dados!$W$2:$W$19995,Calc!$C181,Dados!$J$2:$J$19995,Calc!$B$180,Dados!BI$2:BI$19995,"Regular")*2.5+COUNTIFS(Dados!$W$2:$W$19995,Calc!$C181,Dados!$J$2:$J$19995,Calc!$B$180,Dados!BI$2:BI$19995,"Ruim")*1.25+COUNTIFS(Dados!$W$2:$W$19995,Calc!$C181,Dados!$J$2:$J$19995,Calc!$B$180,Dados!BI$2:BI$19995,"Péssima")*0)/COUNTIFS(Dados!$W$2:$W$19995,Calc!$C181,Dados!$J$2:$J$19995,Calc!$B$180,Dados!BI$2:BI$19995,"&lt;&gt;Sem resposta",Dados!BI$2:BI$19995,"&lt;&gt;""")</f>
        <v>3.75</v>
      </c>
      <c r="I181" s="152">
        <f>(COUNTIFS(Dados!$W$2:$W$19995,Calc!$C181,Dados!$J$2:$J$19995,Calc!$B$180,Dados!BJ$2:BJ$19995,"Ótima")*5+COUNTIFS(Dados!$W$2:$W$19995,Calc!$C181,Dados!$J$2:$J$19995,Calc!$B$180,Dados!BJ$2:BJ$19995,"Boa")*3.75+COUNTIFS(Dados!$W$2:$W$19995,Calc!$C181,Dados!$J$2:$J$19995,Calc!$B$180,Dados!BJ$2:BJ$19995,"Regular")*2.5+COUNTIFS(Dados!$W$2:$W$19995,Calc!$C181,Dados!$J$2:$J$19995,Calc!$B$180,Dados!BJ$2:BJ$19995,"Ruim")*1.25+COUNTIFS(Dados!$W$2:$W$19995,Calc!$C181,Dados!$J$2:$J$19995,Calc!$B$180,Dados!BJ$2:BJ$19995,"Péssima")*0)/COUNTIFS(Dados!$W$2:$W$19995,Calc!$C181,Dados!$J$2:$J$19995,Calc!$B$180,Dados!BJ$2:BJ$19995,"&lt;&gt;Sem resposta",Dados!BJ$2:BJ$19995,"&lt;&gt;""")</f>
        <v>4.5535714285714288</v>
      </c>
      <c r="J181" s="152">
        <f>(COUNTIFS(Dados!$W$2:$W$19995,Calc!$C181,Dados!$J$2:$J$19995,Calc!$B$180,Dados!BK$2:BK$19995,"Superou as expectativas")*5+COUNTIFS(Dados!$W$2:$W$19995,Calc!$C181,Dados!$J$2:$J$19995,Calc!$B$180,Dados!BK$2:BK$19995,"Atendeu as expectativas")*2.5+COUNTIFS(Dados!$W$2:$W$19995,Calc!$C181,Dados!$J$2:$J$19995,Calc!$B$180,Dados!BK$2:BK$19995,"Não atendeu as expectativas")*0)/COUNTIFS(Dados!$W$2:$W$19995,Calc!$C181,Dados!$J$2:$J$19995,Calc!$B$180,Dados!BK$2:BK$19995,"&lt;&gt;Sem resposta",Dados!BK$2:BK$19995,"&lt;&gt;""")</f>
        <v>3.8888888888888888</v>
      </c>
      <c r="K181" s="152">
        <f>(COUNTIFS(Dados!$W$2:$W$19995,Calc!$C181,Dados!$J$2:$J$19995,Calc!$B$180,Dados!BL$2:BL$19995,"Superou as expectativas")*5+COUNTIFS(Dados!$W$2:$W$19995,Calc!$C181,Dados!$J$2:$J$19995,Calc!$B$180,Dados!BL$2:BL$19995,"Atendeu as expectativas")*2.5+COUNTIFS(Dados!$W$2:$W$19995,Calc!$C181,Dados!$J$2:$J$19995,Calc!$B$180,Dados!BL$2:BL$19995,"Não atendeu as expectativas")*0)/COUNTIFS(Dados!$W$2:$W$19995,Calc!$C181,Dados!$J$2:$J$19995,Calc!$B$180,Dados!BL$2:BL$19995,"&lt;&gt;Sem resposta",Dados!BL$2:BL$19995,"&lt;&gt;""")</f>
        <v>3.125</v>
      </c>
      <c r="L181" s="195">
        <f t="shared" si="33"/>
        <v>3.7394593253968256</v>
      </c>
    </row>
    <row r="182" spans="2:12" s="28" customFormat="1">
      <c r="B182" s="143" t="s">
        <v>305</v>
      </c>
      <c r="C182" s="182" t="s">
        <v>227</v>
      </c>
      <c r="D182" s="152">
        <f>(COUNTIFS(Dados!$W$2:$W$19995,Calc!$C182,Dados!$J$2:$J$19995,Calc!$B$180,Dados!BE$2:BE$19995,"Ótima")*5+COUNTIFS(Dados!$W$2:$W$19995,Calc!$C182,Dados!$J$2:$J$19995,Calc!$B$180,Dados!BE$2:BE$19995,"Boa")*3.75+COUNTIFS(Dados!$W$2:$W$19995,Calc!$C182,Dados!$J$2:$J$19995,Calc!$B$180,Dados!BE$2:BE$19995,"Regular")*2.5+COUNTIFS(Dados!$W$2:$W$19995,Calc!$C182,Dados!$J$2:$J$19995,Calc!$B$180,Dados!BE$2:BE$19995,"Ruim")*1.25+COUNTIFS(Dados!$W$2:$W$19995,Calc!$C182,Dados!$J$2:$J$19995,Calc!$B$180,Dados!BE$2:BE$19995,"Péssima")*0)/COUNTIFS(Dados!$W$2:$W$19995,Calc!$C182,Dados!$J$2:$J$19995,Calc!$B$180,Dados!BE$2:BE$19995,"&lt;&gt;Sem resposta",Dados!BE$2:BE$19995,"&lt;&gt;""")</f>
        <v>3.8888888888888888</v>
      </c>
      <c r="E182" s="152">
        <f>(COUNTIFS(Dados!$W$2:$W$19995,Calc!$C182,Dados!$J$2:$J$19995,Calc!$B$180,Dados!BF$2:BF$19995,"Ótima")*5+COUNTIFS(Dados!$W$2:$W$19995,Calc!$C182,Dados!$J$2:$J$19995,Calc!$B$180,Dados!BF$2:BF$19995,"Boa")*3.75+COUNTIFS(Dados!$W$2:$W$19995,Calc!$C182,Dados!$J$2:$J$19995,Calc!$B$180,Dados!BF$2:BF$19995,"Regular")*2.5+COUNTIFS(Dados!$W$2:$W$19995,Calc!$C182,Dados!$J$2:$J$19995,Calc!$B$180,Dados!BF$2:BF$19995,"Ruim")*1.25+COUNTIFS(Dados!$W$2:$W$19995,Calc!$C182,Dados!$J$2:$J$19995,Calc!$B$180,Dados!BF$2:BF$19995,"Péssima")*0)/COUNTIFS(Dados!$W$2:$W$19995,Calc!$C182,Dados!$J$2:$J$19995,Calc!$B$180,Dados!BF$2:BF$19995,"&lt;&gt;Sem resposta",Dados!BF$2:BF$19995,"&lt;&gt;""")</f>
        <v>2.4305555555555554</v>
      </c>
      <c r="F182" s="152">
        <f>(COUNTIFS(Dados!$W$2:$W$19995,Calc!$C182,Dados!$J$2:$J$19995,Calc!$B$180,Dados!BG$2:BG$19995,"Ótima")*5+COUNTIFS(Dados!$W$2:$W$19995,Calc!$C182,Dados!$J$2:$J$19995,Calc!$B$180,Dados!BG$2:BG$19995,"Boa")*3.75+COUNTIFS(Dados!$W$2:$W$19995,Calc!$C182,Dados!$J$2:$J$19995,Calc!$B$180,Dados!BG$2:BG$19995,"Regular")*2.5+COUNTIFS(Dados!$W$2:$W$19995,Calc!$C182,Dados!$J$2:$J$19995,Calc!$B$180,Dados!BG$2:BG$19995,"Ruim")*1.25+COUNTIFS(Dados!$W$2:$W$19995,Calc!$C182,Dados!$J$2:$J$19995,Calc!$B$180,Dados!BG$2:BG$19995,"Péssima")*0)/COUNTIFS(Dados!$W$2:$W$19995,Calc!$C182,Dados!$J$2:$J$19995,Calc!$B$180,Dados!BG$2:BG$19995,"&lt;&gt;Sem resposta",Dados!BG$2:BG$19995,"&lt;&gt;""")</f>
        <v>3.8194444444444446</v>
      </c>
      <c r="G182" s="152">
        <f>(COUNTIFS(Dados!$W$2:$W$19995,Calc!$C182,Dados!$J$2:$J$19995,Calc!$B$180,Dados!BH$2:BH$19995,"Ótima")*5+COUNTIFS(Dados!$W$2:$W$19995,Calc!$C182,Dados!$J$2:$J$19995,Calc!$B$180,Dados!BH$2:BH$19995,"Boa")*3.75+COUNTIFS(Dados!$W$2:$W$19995,Calc!$C182,Dados!$J$2:$J$19995,Calc!$B$180,Dados!BH$2:BH$19995,"Regular")*2.5+COUNTIFS(Dados!$W$2:$W$19995,Calc!$C182,Dados!$J$2:$J$19995,Calc!$B$180,Dados!BH$2:BH$19995,"Ruim")*1.25+COUNTIFS(Dados!$W$2:$W$19995,Calc!$C182,Dados!$J$2:$J$19995,Calc!$B$180,Dados!BH$2:BH$19995,"Péssima")*0)/COUNTIFS(Dados!$W$2:$W$19995,Calc!$C182,Dados!$J$2:$J$19995,Calc!$B$180,Dados!BH$2:BH$19995,"&lt;&gt;Sem resposta",Dados!BH$2:BH$19995,"&lt;&gt;""")</f>
        <v>3.75</v>
      </c>
      <c r="H182" s="152">
        <f>(COUNTIFS(Dados!$W$2:$W$19995,Calc!$C182,Dados!$J$2:$J$19995,Calc!$B$180,Dados!BI$2:BI$19995,"Ótima")*5+COUNTIFS(Dados!$W$2:$W$19995,Calc!$C182,Dados!$J$2:$J$19995,Calc!$B$180,Dados!BI$2:BI$19995,"Boa")*3.75+COUNTIFS(Dados!$W$2:$W$19995,Calc!$C182,Dados!$J$2:$J$19995,Calc!$B$180,Dados!BI$2:BI$19995,"Regular")*2.5+COUNTIFS(Dados!$W$2:$W$19995,Calc!$C182,Dados!$J$2:$J$19995,Calc!$B$180,Dados!BI$2:BI$19995,"Ruim")*1.25+COUNTIFS(Dados!$W$2:$W$19995,Calc!$C182,Dados!$J$2:$J$19995,Calc!$B$180,Dados!BI$2:BI$19995,"Péssima")*0)/COUNTIFS(Dados!$W$2:$W$19995,Calc!$C182,Dados!$J$2:$J$19995,Calc!$B$180,Dados!BI$2:BI$19995,"&lt;&gt;Sem resposta",Dados!BI$2:BI$19995,"&lt;&gt;""")</f>
        <v>3.2638888888888888</v>
      </c>
      <c r="I182" s="152">
        <f>(COUNTIFS(Dados!$W$2:$W$19995,Calc!$C182,Dados!$J$2:$J$19995,Calc!$B$180,Dados!BJ$2:BJ$19995,"Ótima")*5+COUNTIFS(Dados!$W$2:$W$19995,Calc!$C182,Dados!$J$2:$J$19995,Calc!$B$180,Dados!BJ$2:BJ$19995,"Boa")*3.75+COUNTIFS(Dados!$W$2:$W$19995,Calc!$C182,Dados!$J$2:$J$19995,Calc!$B$180,Dados!BJ$2:BJ$19995,"Regular")*2.5+COUNTIFS(Dados!$W$2:$W$19995,Calc!$C182,Dados!$J$2:$J$19995,Calc!$B$180,Dados!BJ$2:BJ$19995,"Ruim")*1.25+COUNTIFS(Dados!$W$2:$W$19995,Calc!$C182,Dados!$J$2:$J$19995,Calc!$B$180,Dados!BJ$2:BJ$19995,"Péssima")*0)/COUNTIFS(Dados!$W$2:$W$19995,Calc!$C182,Dados!$J$2:$J$19995,Calc!$B$180,Dados!BJ$2:BJ$19995,"&lt;&gt;Sem resposta",Dados!BJ$2:BJ$19995,"&lt;&gt;""")</f>
        <v>3.9583333333333335</v>
      </c>
      <c r="J182" s="152">
        <f>(COUNTIFS(Dados!$W$2:$W$19995,Calc!$C182,Dados!$J$2:$J$19995,Calc!$B$180,Dados!BK$2:BK$19995,"Superou as expectativas")*5+COUNTIFS(Dados!$W$2:$W$19995,Calc!$C182,Dados!$J$2:$J$19995,Calc!$B$180,Dados!BK$2:BK$19995,"Atendeu as expectativas")*2.5+COUNTIFS(Dados!$W$2:$W$19995,Calc!$C182,Dados!$J$2:$J$19995,Calc!$B$180,Dados!BK$2:BK$19995,"Não atendeu as expectativas")*0)/COUNTIFS(Dados!$W$2:$W$19995,Calc!$C182,Dados!$J$2:$J$19995,Calc!$B$180,Dados!BK$2:BK$19995,"&lt;&gt;Sem resposta",Dados!BK$2:BK$19995,"&lt;&gt;""")</f>
        <v>3.4722222222222223</v>
      </c>
      <c r="K182" s="152">
        <f>(COUNTIFS(Dados!$W$2:$W$19995,Calc!$C182,Dados!$J$2:$J$19995,Calc!$B$180,Dados!BL$2:BL$19995,"Superou as expectativas")*5+COUNTIFS(Dados!$W$2:$W$19995,Calc!$C182,Dados!$J$2:$J$19995,Calc!$B$180,Dados!BL$2:BL$19995,"Atendeu as expectativas")*2.5+COUNTIFS(Dados!$W$2:$W$19995,Calc!$C182,Dados!$J$2:$J$19995,Calc!$B$180,Dados!BL$2:BL$19995,"Não atendeu as expectativas")*0)/COUNTIFS(Dados!$W$2:$W$19995,Calc!$C182,Dados!$J$2:$J$19995,Calc!$B$180,Dados!BL$2:BL$19995,"&lt;&gt;Sem resposta",Dados!BL$2:BL$19995,"&lt;&gt;""")</f>
        <v>3.3333333333333335</v>
      </c>
      <c r="L182" s="195">
        <f t="shared" si="33"/>
        <v>3.489583333333333</v>
      </c>
    </row>
    <row r="183" spans="2:12" s="28" customFormat="1">
      <c r="B183" s="143" t="s">
        <v>97</v>
      </c>
      <c r="C183" s="178" t="s">
        <v>97</v>
      </c>
      <c r="D183" s="150">
        <f>(COUNTIFS(Dados!$J$2:$J$19995,Calc!$B$183,Dados!BE$2:BE$19995,"Ótima")*5+COUNTIFS(Dados!$J$2:$J$19995,Calc!$B$183,Dados!BE$2:BE$19995,"Boa")*3.75+COUNTIFS(Dados!$J$2:$J$19995,Calc!$B$183,Dados!BE$2:BE$19995,"Regular")*2.5+COUNTIFS(Dados!$J$2:$J$19995,Calc!$B$183,Dados!BE$2:BE$19995,"Ruim")*1.25+COUNTIFS(Dados!$J$2:$J$19995,Calc!$B$183,Dados!BE$2:BE$19995,"Péssima")*0)/COUNTIFS(Dados!$J$2:$J$19995,Calc!$B$183,Dados!BE$2:BE$19995,"&lt;&gt;Sem resposta",Dados!BE$2:BE$19995,"&lt;&gt;""")</f>
        <v>4.5058139534883717</v>
      </c>
      <c r="E183" s="150">
        <f>(COUNTIFS(Dados!$J$2:$J$19995,Calc!$B$183,Dados!BF$2:BF$19995,"Ótima")*5+COUNTIFS(Dados!$J$2:$J$19995,Calc!$B$183,Dados!BF$2:BF$19995,"Boa")*3.75+COUNTIFS(Dados!$J$2:$J$19995,Calc!$B$183,Dados!BF$2:BF$19995,"Regular")*2.5+COUNTIFS(Dados!$J$2:$J$19995,Calc!$B$183,Dados!BF$2:BF$19995,"Ruim")*1.25+COUNTIFS(Dados!$J$2:$J$19995,Calc!$B$183,Dados!BF$2:BF$19995,"Péssima")*0)/COUNTIFS(Dados!$J$2:$J$19995,Calc!$B$183,Dados!BF$2:BF$19995,"&lt;&gt;Sem resposta",Dados!BF$2:BF$19995,"&lt;&gt;""")</f>
        <v>4.2441860465116283</v>
      </c>
      <c r="F183" s="150">
        <f>(COUNTIFS(Dados!$J$2:$J$19995,Calc!$B$183,Dados!BG$2:BG$19995,"Ótima")*5+COUNTIFS(Dados!$J$2:$J$19995,Calc!$B$183,Dados!BG$2:BG$19995,"Boa")*3.75+COUNTIFS(Dados!$J$2:$J$19995,Calc!$B$183,Dados!BG$2:BG$19995,"Regular")*2.5+COUNTIFS(Dados!$J$2:$J$19995,Calc!$B$183,Dados!BG$2:BG$19995,"Ruim")*1.25+COUNTIFS(Dados!$J$2:$J$19995,Calc!$B$183,Dados!BG$2:BG$19995,"Péssima")*0)/COUNTIFS(Dados!$J$2:$J$19995,Calc!$B$183,Dados!BG$2:BG$19995,"&lt;&gt;Sem resposta",Dados!BG$2:BG$19995,"&lt;&gt;""")</f>
        <v>4.2441860465116283</v>
      </c>
      <c r="G183" s="150">
        <f>(COUNTIFS(Dados!$J$2:$J$19995,Calc!$B$183,Dados!BH$2:BH$19995,"Ótima")*5+COUNTIFS(Dados!$J$2:$J$19995,Calc!$B$183,Dados!BH$2:BH$19995,"Boa")*3.75+COUNTIFS(Dados!$J$2:$J$19995,Calc!$B$183,Dados!BH$2:BH$19995,"Regular")*2.5+COUNTIFS(Dados!$J$2:$J$19995,Calc!$B$183,Dados!BH$2:BH$19995,"Ruim")*1.25+COUNTIFS(Dados!$J$2:$J$19995,Calc!$B$183,Dados!BH$2:BH$19995,"Péssima")*0)/COUNTIFS(Dados!$J$2:$J$19995,Calc!$B$183,Dados!BH$2:BH$19995,"&lt;&gt;Sem resposta",Dados!BH$2:BH$19995,"&lt;&gt;""")</f>
        <v>4.2151162790697674</v>
      </c>
      <c r="H183" s="150">
        <f>(COUNTIFS(Dados!$J$2:$J$19995,Calc!$B$183,Dados!BI$2:BI$19995,"Ótima")*5+COUNTIFS(Dados!$J$2:$J$19995,Calc!$B$183,Dados!BI$2:BI$19995,"Boa")*3.75+COUNTIFS(Dados!$J$2:$J$19995,Calc!$B$183,Dados!BI$2:BI$19995,"Regular")*2.5+COUNTIFS(Dados!$J$2:$J$19995,Calc!$B$183,Dados!BI$2:BI$19995,"Ruim")*1.25+COUNTIFS(Dados!$J$2:$J$19995,Calc!$B$183,Dados!BI$2:BI$19995,"Péssima")*0)/COUNTIFS(Dados!$J$2:$J$19995,Calc!$B$183,Dados!BI$2:BI$19995,"&lt;&gt;Sem resposta",Dados!BI$2:BI$19995,"&lt;&gt;""")</f>
        <v>3.5755813953488373</v>
      </c>
      <c r="I183" s="150">
        <f>(COUNTIFS(Dados!$J$2:$J$19995,Calc!$B$183,Dados!BJ$2:BJ$19995,"Ótima")*5+COUNTIFS(Dados!$J$2:$J$19995,Calc!$B$183,Dados!BJ$2:BJ$19995,"Boa")*3.75+COUNTIFS(Dados!$J$2:$J$19995,Calc!$B$183,Dados!BJ$2:BJ$19995,"Regular")*2.5+COUNTIFS(Dados!$J$2:$J$19995,Calc!$B$183,Dados!BJ$2:BJ$19995,"Ruim")*1.25+COUNTIFS(Dados!$J$2:$J$19995,Calc!$B$183,Dados!BJ$2:BJ$19995,"Péssima")*0)/COUNTIFS(Dados!$J$2:$J$19995,Calc!$B$183,Dados!BJ$2:BJ$19995,"&lt;&gt;Sem resposta",Dados!BJ$2:BJ$19995,"&lt;&gt;""")</f>
        <v>4.2441860465116283</v>
      </c>
      <c r="J183" s="150">
        <f>(COUNTIFS(Dados!$J$2:$J$19995,Calc!$B$183,Dados!BK$2:BK$19995,"Superou as expectativas")*5+COUNTIFS(Dados!$J$2:$J$19995,Calc!$B$183,Dados!BK$2:BK$19995,"Atendeu as expectativas")*2.5+COUNTIFS(Dados!$J$2:$J$19995,Calc!$B$183,Dados!BK$2:BK$19995,"Não atendeu as expectativas")*0)/COUNTIFS(Dados!$J$2:$J$19995,Calc!$B$183,Dados!BK$2:BK$19995,"&lt;&gt;Sem resposta",Dados!BK$2:BK$19995,"&lt;&gt;""")</f>
        <v>2.9761904761904763</v>
      </c>
      <c r="K183" s="150">
        <f>(COUNTIFS(Dados!$J$2:$J$19995,Calc!$B$183,Dados!BL$2:BL$19995,"Superou as expectativas")*5+COUNTIFS(Dados!$J$2:$J$19995,Calc!$B$183,Dados!BL$2:BL$19995,"Atendeu as expectativas")*2.5+COUNTIFS(Dados!$J$2:$J$19995,Calc!$B$183,Dados!BL$2:BL$19995,"Não atendeu as expectativas")*0)/COUNTIFS(Dados!$J$2:$J$19995,Calc!$B$183,Dados!BL$2:BL$19995,"&lt;&gt;Sem resposta",Dados!BL$2:BL$19995,"&lt;&gt;""")</f>
        <v>3.8372093023255816</v>
      </c>
      <c r="L183" s="195">
        <f t="shared" si="33"/>
        <v>3.9803086932447407</v>
      </c>
    </row>
    <row r="184" spans="2:12" s="28" customFormat="1" ht="25.5">
      <c r="B184" s="143" t="s">
        <v>97</v>
      </c>
      <c r="C184" s="182" t="s">
        <v>326</v>
      </c>
      <c r="D184" s="152">
        <f>(COUNTIFS(Dados!$X$2:$X$19995,Calc!$C184,Dados!$J$2:$J$19995,Calc!$B$183,Dados!BE$2:BE$19995,"Ótima")*5+COUNTIFS(Dados!$X$2:$X$19995,Calc!$C184,Dados!$J$2:$J$19995,Calc!$B$183,Dados!BE$2:BE$19995,"Boa")*3.75+COUNTIFS(Dados!$X$2:$X$19995,Calc!$C184,Dados!$J$2:$J$19995,Calc!$B$183,Dados!BE$2:BE$19995,"Regular")*2.5+COUNTIFS(Dados!$X$2:$X$19995,Calc!$C184,Dados!$J$2:$J$19995,Calc!$B$183,Dados!BE$2:BE$19995,"Ruim")*1.25+COUNTIFS(Dados!$X$2:$X$19995,Calc!$C184,Dados!$J$2:$J$19995,Calc!$B$183,Dados!BE$2:BE$19995,"Péssima")*0)/COUNTIFS(Dados!$X$2:$X$19995,Calc!$C184,Dados!$J$2:$J$19995,Calc!$B$183,Dados!BE$2:BE$19995,"&lt;&gt;Sem resposta",Dados!BE$2:BE$19995,"&lt;&gt;""")</f>
        <v>4.4230769230769234</v>
      </c>
      <c r="E184" s="152">
        <f>(COUNTIFS(Dados!$X$2:$X$19995,Calc!$C184,Dados!$J$2:$J$19995,Calc!$B$183,Dados!BF$2:BF$19995,"Ótima")*5+COUNTIFS(Dados!$X$2:$X$19995,Calc!$C184,Dados!$J$2:$J$19995,Calc!$B$183,Dados!BF$2:BF$19995,"Boa")*3.75+COUNTIFS(Dados!$X$2:$X$19995,Calc!$C184,Dados!$J$2:$J$19995,Calc!$B$183,Dados!BF$2:BF$19995,"Regular")*2.5+COUNTIFS(Dados!$X$2:$X$19995,Calc!$C184,Dados!$J$2:$J$19995,Calc!$B$183,Dados!BF$2:BF$19995,"Ruim")*1.25+COUNTIFS(Dados!$X$2:$X$19995,Calc!$C184,Dados!$J$2:$J$19995,Calc!$B$183,Dados!BF$2:BF$19995,"Péssima")*0)/COUNTIFS(Dados!$X$2:$X$19995,Calc!$C184,Dados!$J$2:$J$19995,Calc!$B$183,Dados!BF$2:BF$19995,"&lt;&gt;Sem resposta",Dados!BF$2:BF$19995,"&lt;&gt;""")</f>
        <v>4.0865384615384617</v>
      </c>
      <c r="F184" s="152">
        <f>(COUNTIFS(Dados!$X$2:$X$19995,Calc!$C184,Dados!$J$2:$J$19995,Calc!$B$183,Dados!BG$2:BG$19995,"Ótima")*5+COUNTIFS(Dados!$X$2:$X$19995,Calc!$C184,Dados!$J$2:$J$19995,Calc!$B$183,Dados!BG$2:BG$19995,"Boa")*3.75+COUNTIFS(Dados!$X$2:$X$19995,Calc!$C184,Dados!$J$2:$J$19995,Calc!$B$183,Dados!BG$2:BG$19995,"Regular")*2.5+COUNTIFS(Dados!$X$2:$X$19995,Calc!$C184,Dados!$J$2:$J$19995,Calc!$B$183,Dados!BG$2:BG$19995,"Ruim")*1.25+COUNTIFS(Dados!$X$2:$X$19995,Calc!$C184,Dados!$J$2:$J$19995,Calc!$B$183,Dados!BG$2:BG$19995,"Péssima")*0)/COUNTIFS(Dados!$X$2:$X$19995,Calc!$C184,Dados!$J$2:$J$19995,Calc!$B$183,Dados!BG$2:BG$19995,"&lt;&gt;Sem resposta",Dados!BG$2:BG$19995,"&lt;&gt;""")</f>
        <v>4.4230769230769234</v>
      </c>
      <c r="G184" s="152">
        <f>(COUNTIFS(Dados!$X$2:$X$19995,Calc!$C184,Dados!$J$2:$J$19995,Calc!$B$183,Dados!BH$2:BH$19995,"Ótima")*5+COUNTIFS(Dados!$X$2:$X$19995,Calc!$C184,Dados!$J$2:$J$19995,Calc!$B$183,Dados!BH$2:BH$19995,"Boa")*3.75+COUNTIFS(Dados!$X$2:$X$19995,Calc!$C184,Dados!$J$2:$J$19995,Calc!$B$183,Dados!BH$2:BH$19995,"Regular")*2.5+COUNTIFS(Dados!$X$2:$X$19995,Calc!$C184,Dados!$J$2:$J$19995,Calc!$B$183,Dados!BH$2:BH$19995,"Ruim")*1.25+COUNTIFS(Dados!$X$2:$X$19995,Calc!$C184,Dados!$J$2:$J$19995,Calc!$B$183,Dados!BH$2:BH$19995,"Péssima")*0)/COUNTIFS(Dados!$X$2:$X$19995,Calc!$C184,Dados!$J$2:$J$19995,Calc!$B$183,Dados!BH$2:BH$19995,"&lt;&gt;Sem resposta",Dados!BH$2:BH$19995,"&lt;&gt;""")</f>
        <v>4.4230769230769234</v>
      </c>
      <c r="H184" s="152">
        <f>(COUNTIFS(Dados!$X$2:$X$19995,Calc!$C184,Dados!$J$2:$J$19995,Calc!$B$183,Dados!BI$2:BI$19995,"Ótima")*5+COUNTIFS(Dados!$X$2:$X$19995,Calc!$C184,Dados!$J$2:$J$19995,Calc!$B$183,Dados!BI$2:BI$19995,"Boa")*3.75+COUNTIFS(Dados!$X$2:$X$19995,Calc!$C184,Dados!$J$2:$J$19995,Calc!$B$183,Dados!BI$2:BI$19995,"Regular")*2.5+COUNTIFS(Dados!$X$2:$X$19995,Calc!$C184,Dados!$J$2:$J$19995,Calc!$B$183,Dados!BI$2:BI$19995,"Ruim")*1.25+COUNTIFS(Dados!$X$2:$X$19995,Calc!$C184,Dados!$J$2:$J$19995,Calc!$B$183,Dados!BI$2:BI$19995,"Péssima")*0)/COUNTIFS(Dados!$X$2:$X$19995,Calc!$C184,Dados!$J$2:$J$19995,Calc!$B$183,Dados!BI$2:BI$19995,"&lt;&gt;Sem resposta",Dados!BI$2:BI$19995,"&lt;&gt;""")</f>
        <v>3.7980769230769229</v>
      </c>
      <c r="I184" s="152">
        <f>(COUNTIFS(Dados!$X$2:$X$19995,Calc!$C184,Dados!$J$2:$J$19995,Calc!$B$183,Dados!BJ$2:BJ$19995,"Ótima")*5+COUNTIFS(Dados!$X$2:$X$19995,Calc!$C184,Dados!$J$2:$J$19995,Calc!$B$183,Dados!BJ$2:BJ$19995,"Boa")*3.75+COUNTIFS(Dados!$X$2:$X$19995,Calc!$C184,Dados!$J$2:$J$19995,Calc!$B$183,Dados!BJ$2:BJ$19995,"Regular")*2.5+COUNTIFS(Dados!$X$2:$X$19995,Calc!$C184,Dados!$J$2:$J$19995,Calc!$B$183,Dados!BJ$2:BJ$19995,"Ruim")*1.25+COUNTIFS(Dados!$X$2:$X$19995,Calc!$C184,Dados!$J$2:$J$19995,Calc!$B$183,Dados!BJ$2:BJ$19995,"Péssima")*0)/COUNTIFS(Dados!$X$2:$X$19995,Calc!$C184,Dados!$J$2:$J$19995,Calc!$B$183,Dados!BJ$2:BJ$19995,"&lt;&gt;Sem resposta",Dados!BJ$2:BJ$19995,"&lt;&gt;""")</f>
        <v>4.4230769230769234</v>
      </c>
      <c r="J184" s="152">
        <f>(COUNTIFS(Dados!$X$2:$X$19995,Calc!$C184,Dados!$J$2:$J$19995,Calc!$B$183,Dados!BK$2:BK$19995,"Superou as expectativas")*5+COUNTIFS(Dados!$X$2:$X$19995,Calc!$C184,Dados!$J$2:$J$19995,Calc!$B$183,Dados!BK$2:BK$19995,"Atendeu as expectativas")*2.5+COUNTIFS(Dados!$X$2:$X$19995,Calc!$C184,Dados!$J$2:$J$19995,Calc!$B$183,Dados!BK$2:BK$19995,"Não atendeu as expectativas")*0)/COUNTIFS(Dados!$X$2:$X$19995,Calc!$C184,Dados!$J$2:$J$19995,Calc!$B$183,Dados!BK$2:BK$19995,"&lt;&gt;Sem resposta",Dados!BK$2:BK$19995,"&lt;&gt;""")</f>
        <v>3</v>
      </c>
      <c r="K184" s="152">
        <f>(COUNTIFS(Dados!$X$2:$X$19995,Calc!$C184,Dados!$J$2:$J$19995,Calc!$B$183,Dados!BL$2:BL$19995,"Superou as expectativas")*5+COUNTIFS(Dados!$X$2:$X$19995,Calc!$C184,Dados!$J$2:$J$19995,Calc!$B$183,Dados!BL$2:BL$19995,"Atendeu as expectativas")*2.5+COUNTIFS(Dados!$X$2:$X$19995,Calc!$C184,Dados!$J$2:$J$19995,Calc!$B$183,Dados!BL$2:BL$19995,"Não atendeu as expectativas")*0)/COUNTIFS(Dados!$X$2:$X$19995,Calc!$C184,Dados!$J$2:$J$19995,Calc!$B$183,Dados!BL$2:BL$19995,"&lt;&gt;Sem resposta",Dados!BL$2:BL$19995,"&lt;&gt;""")</f>
        <v>3.9423076923076925</v>
      </c>
      <c r="L184" s="195">
        <f t="shared" si="33"/>
        <v>4.0649038461538467</v>
      </c>
    </row>
    <row r="185" spans="2:12" s="28" customFormat="1">
      <c r="B185" s="143" t="s">
        <v>97</v>
      </c>
      <c r="C185" s="182" t="s">
        <v>98</v>
      </c>
      <c r="D185" s="152">
        <f>(COUNTIFS(Dados!$X$2:$X$19995,Calc!$C185,Dados!$J$2:$J$19995,Calc!$B$183,Dados!BE$2:BE$19995,"Ótima")*5+COUNTIFS(Dados!$X$2:$X$19995,Calc!$C185,Dados!$J$2:$J$19995,Calc!$B$183,Dados!BE$2:BE$19995,"Boa")*3.75+COUNTIFS(Dados!$X$2:$X$19995,Calc!$C185,Dados!$J$2:$J$19995,Calc!$B$183,Dados!BE$2:BE$19995,"Regular")*2.5+COUNTIFS(Dados!$X$2:$X$19995,Calc!$C185,Dados!$J$2:$J$19995,Calc!$B$183,Dados!BE$2:BE$19995,"Ruim")*1.25+COUNTIFS(Dados!$X$2:$X$19995,Calc!$C185,Dados!$J$2:$J$19995,Calc!$B$183,Dados!BE$2:BE$19995,"Péssima")*0)/COUNTIFS(Dados!$X$2:$X$19995,Calc!$C185,Dados!$J$2:$J$19995,Calc!$B$183,Dados!BE$2:BE$19995,"&lt;&gt;Sem resposta",Dados!BE$2:BE$19995,"&lt;&gt;""")</f>
        <v>4.632352941176471</v>
      </c>
      <c r="E185" s="152">
        <f>(COUNTIFS(Dados!$X$2:$X$19995,Calc!$C185,Dados!$J$2:$J$19995,Calc!$B$183,Dados!BF$2:BF$19995,"Ótima")*5+COUNTIFS(Dados!$X$2:$X$19995,Calc!$C185,Dados!$J$2:$J$19995,Calc!$B$183,Dados!BF$2:BF$19995,"Boa")*3.75+COUNTIFS(Dados!$X$2:$X$19995,Calc!$C185,Dados!$J$2:$J$19995,Calc!$B$183,Dados!BF$2:BF$19995,"Regular")*2.5+COUNTIFS(Dados!$X$2:$X$19995,Calc!$C185,Dados!$J$2:$J$19995,Calc!$B$183,Dados!BF$2:BF$19995,"Ruim")*1.25+COUNTIFS(Dados!$X$2:$X$19995,Calc!$C185,Dados!$J$2:$J$19995,Calc!$B$183,Dados!BF$2:BF$19995,"Péssima")*0)/COUNTIFS(Dados!$X$2:$X$19995,Calc!$C185,Dados!$J$2:$J$19995,Calc!$B$183,Dados!BF$2:BF$19995,"&lt;&gt;Sem resposta",Dados!BF$2:BF$19995,"&lt;&gt;""")</f>
        <v>4.4852941176470589</v>
      </c>
      <c r="F185" s="152">
        <f>(COUNTIFS(Dados!$X$2:$X$19995,Calc!$C185,Dados!$J$2:$J$19995,Calc!$B$183,Dados!BG$2:BG$19995,"Ótima")*5+COUNTIFS(Dados!$X$2:$X$19995,Calc!$C185,Dados!$J$2:$J$19995,Calc!$B$183,Dados!BG$2:BG$19995,"Boa")*3.75+COUNTIFS(Dados!$X$2:$X$19995,Calc!$C185,Dados!$J$2:$J$19995,Calc!$B$183,Dados!BG$2:BG$19995,"Regular")*2.5+COUNTIFS(Dados!$X$2:$X$19995,Calc!$C185,Dados!$J$2:$J$19995,Calc!$B$183,Dados!BG$2:BG$19995,"Ruim")*1.25+COUNTIFS(Dados!$X$2:$X$19995,Calc!$C185,Dados!$J$2:$J$19995,Calc!$B$183,Dados!BG$2:BG$19995,"Péssima")*0)/COUNTIFS(Dados!$X$2:$X$19995,Calc!$C185,Dados!$J$2:$J$19995,Calc!$B$183,Dados!BG$2:BG$19995,"&lt;&gt;Sem resposta",Dados!BG$2:BG$19995,"&lt;&gt;""")</f>
        <v>3.9705882352941178</v>
      </c>
      <c r="G185" s="152">
        <f>(COUNTIFS(Dados!$X$2:$X$19995,Calc!$C185,Dados!$J$2:$J$19995,Calc!$B$183,Dados!BH$2:BH$19995,"Ótima")*5+COUNTIFS(Dados!$X$2:$X$19995,Calc!$C185,Dados!$J$2:$J$19995,Calc!$B$183,Dados!BH$2:BH$19995,"Boa")*3.75+COUNTIFS(Dados!$X$2:$X$19995,Calc!$C185,Dados!$J$2:$J$19995,Calc!$B$183,Dados!BH$2:BH$19995,"Regular")*2.5+COUNTIFS(Dados!$X$2:$X$19995,Calc!$C185,Dados!$J$2:$J$19995,Calc!$B$183,Dados!BH$2:BH$19995,"Ruim")*1.25+COUNTIFS(Dados!$X$2:$X$19995,Calc!$C185,Dados!$J$2:$J$19995,Calc!$B$183,Dados!BH$2:BH$19995,"Péssima")*0)/COUNTIFS(Dados!$X$2:$X$19995,Calc!$C185,Dados!$J$2:$J$19995,Calc!$B$183,Dados!BH$2:BH$19995,"&lt;&gt;Sem resposta",Dados!BH$2:BH$19995,"&lt;&gt;""")</f>
        <v>3.8970588235294117</v>
      </c>
      <c r="H185" s="152">
        <f>(COUNTIFS(Dados!$X$2:$X$19995,Calc!$C185,Dados!$J$2:$J$19995,Calc!$B$183,Dados!BI$2:BI$19995,"Ótima")*5+COUNTIFS(Dados!$X$2:$X$19995,Calc!$C185,Dados!$J$2:$J$19995,Calc!$B$183,Dados!BI$2:BI$19995,"Boa")*3.75+COUNTIFS(Dados!$X$2:$X$19995,Calc!$C185,Dados!$J$2:$J$19995,Calc!$B$183,Dados!BI$2:BI$19995,"Regular")*2.5+COUNTIFS(Dados!$X$2:$X$19995,Calc!$C185,Dados!$J$2:$J$19995,Calc!$B$183,Dados!BI$2:BI$19995,"Ruim")*1.25+COUNTIFS(Dados!$X$2:$X$19995,Calc!$C185,Dados!$J$2:$J$19995,Calc!$B$183,Dados!BI$2:BI$19995,"Péssima")*0)/COUNTIFS(Dados!$X$2:$X$19995,Calc!$C185,Dados!$J$2:$J$19995,Calc!$B$183,Dados!BI$2:BI$19995,"&lt;&gt;Sem resposta",Dados!BI$2:BI$19995,"&lt;&gt;""")</f>
        <v>3.2352941176470589</v>
      </c>
      <c r="I185" s="152">
        <f>(COUNTIFS(Dados!$X$2:$X$19995,Calc!$C185,Dados!$J$2:$J$19995,Calc!$B$183,Dados!BJ$2:BJ$19995,"Ótima")*5+COUNTIFS(Dados!$X$2:$X$19995,Calc!$C185,Dados!$J$2:$J$19995,Calc!$B$183,Dados!BJ$2:BJ$19995,"Boa")*3.75+COUNTIFS(Dados!$X$2:$X$19995,Calc!$C185,Dados!$J$2:$J$19995,Calc!$B$183,Dados!BJ$2:BJ$19995,"Regular")*2.5+COUNTIFS(Dados!$X$2:$X$19995,Calc!$C185,Dados!$J$2:$J$19995,Calc!$B$183,Dados!BJ$2:BJ$19995,"Ruim")*1.25+COUNTIFS(Dados!$X$2:$X$19995,Calc!$C185,Dados!$J$2:$J$19995,Calc!$B$183,Dados!BJ$2:BJ$19995,"Péssima")*0)/COUNTIFS(Dados!$X$2:$X$19995,Calc!$C185,Dados!$J$2:$J$19995,Calc!$B$183,Dados!BJ$2:BJ$19995,"&lt;&gt;Sem resposta",Dados!BJ$2:BJ$19995,"&lt;&gt;""")</f>
        <v>3.9705882352941178</v>
      </c>
      <c r="J185" s="152">
        <f>(COUNTIFS(Dados!$X$2:$X$19995,Calc!$C185,Dados!$J$2:$J$19995,Calc!$B$183,Dados!BK$2:BK$19995,"Superou as expectativas")*5+COUNTIFS(Dados!$X$2:$X$19995,Calc!$C185,Dados!$J$2:$J$19995,Calc!$B$183,Dados!BK$2:BK$19995,"Atendeu as expectativas")*2.5+COUNTIFS(Dados!$X$2:$X$19995,Calc!$C185,Dados!$J$2:$J$19995,Calc!$B$183,Dados!BK$2:BK$19995,"Não atendeu as expectativas")*0)/COUNTIFS(Dados!$X$2:$X$19995,Calc!$C185,Dados!$J$2:$J$19995,Calc!$B$183,Dados!BK$2:BK$19995,"&lt;&gt;Sem resposta",Dados!BK$2:BK$19995,"&lt;&gt;""")</f>
        <v>2.9411764705882355</v>
      </c>
      <c r="K185" s="152">
        <f>(COUNTIFS(Dados!$X$2:$X$19995,Calc!$C185,Dados!$J$2:$J$19995,Calc!$B$183,Dados!BL$2:BL$19995,"Superou as expectativas")*5+COUNTIFS(Dados!$X$2:$X$19995,Calc!$C185,Dados!$J$2:$J$19995,Calc!$B$183,Dados!BL$2:BL$19995,"Atendeu as expectativas")*2.5+COUNTIFS(Dados!$X$2:$X$19995,Calc!$C185,Dados!$J$2:$J$19995,Calc!$B$183,Dados!BL$2:BL$19995,"Não atendeu as expectativas")*0)/COUNTIFS(Dados!$X$2:$X$19995,Calc!$C185,Dados!$J$2:$J$19995,Calc!$B$183,Dados!BL$2:BL$19995,"&lt;&gt;Sem resposta",Dados!BL$2:BL$19995,"&lt;&gt;""")</f>
        <v>3.6764705882352939</v>
      </c>
      <c r="L185" s="195">
        <f t="shared" si="33"/>
        <v>3.8511029411764701</v>
      </c>
    </row>
    <row r="186" spans="2:12" s="28" customFormat="1" ht="25.5">
      <c r="B186" s="143" t="s">
        <v>154</v>
      </c>
      <c r="C186" s="178" t="s">
        <v>154</v>
      </c>
      <c r="D186" s="150">
        <f>(COUNTIFS(Dados!$J$2:$J$19995,Calc!$B$186,Dados!BE$2:BE$19995,"Ótima")*5+COUNTIFS(Dados!$J$2:$J$19995,Calc!$B$186,Dados!BE$2:BE$19995,"Boa")*3.75+COUNTIFS(Dados!$J$2:$J$19995,Calc!$B$186,Dados!BE$2:BE$19995,"Regular")*2.5+COUNTIFS(Dados!$J$2:$J$19995,Calc!$B$186,Dados!BE$2:BE$19995,"Ruim")*1.25+COUNTIFS(Dados!$J$2:$J$19995,Calc!$B$186,Dados!BE$2:BE$19995,"Péssima")*0)/COUNTIFS(Dados!$J$2:$J$19995,Calc!$B$186,Dados!BE$2:BE$19995,"&lt;&gt;Sem resposta",Dados!BE$2:BE$19995,"&lt;&gt;""")</f>
        <v>4.591836734693878</v>
      </c>
      <c r="E186" s="150">
        <f>(COUNTIFS(Dados!$J$2:$J$19995,Calc!$B$186,Dados!BF$2:BF$19995,"Ótima")*5+COUNTIFS(Dados!$J$2:$J$19995,Calc!$B$186,Dados!BF$2:BF$19995,"Boa")*3.75+COUNTIFS(Dados!$J$2:$J$19995,Calc!$B$186,Dados!BF$2:BF$19995,"Regular")*2.5+COUNTIFS(Dados!$J$2:$J$19995,Calc!$B$186,Dados!BF$2:BF$19995,"Ruim")*1.25+COUNTIFS(Dados!$J$2:$J$19995,Calc!$B$186,Dados!BF$2:BF$19995,"Péssima")*0)/COUNTIFS(Dados!$J$2:$J$19995,Calc!$B$186,Dados!BF$2:BF$19995,"&lt;&gt;Sem resposta",Dados!BF$2:BF$19995,"&lt;&gt;""")</f>
        <v>4.6938775510204085</v>
      </c>
      <c r="F186" s="150">
        <f>(COUNTIFS(Dados!$J$2:$J$19995,Calc!$B$186,Dados!BG$2:BG$19995,"Ótima")*5+COUNTIFS(Dados!$J$2:$J$19995,Calc!$B$186,Dados!BG$2:BG$19995,"Boa")*3.75+COUNTIFS(Dados!$J$2:$J$19995,Calc!$B$186,Dados!BG$2:BG$19995,"Regular")*2.5+COUNTIFS(Dados!$J$2:$J$19995,Calc!$B$186,Dados!BG$2:BG$19995,"Ruim")*1.25+COUNTIFS(Dados!$J$2:$J$19995,Calc!$B$186,Dados!BG$2:BG$19995,"Péssima")*0)/COUNTIFS(Dados!$J$2:$J$19995,Calc!$B$186,Dados!BG$2:BG$19995,"&lt;&gt;Sem resposta",Dados!BG$2:BG$19995,"&lt;&gt;""")</f>
        <v>4.2602040816326534</v>
      </c>
      <c r="G186" s="150">
        <f>(COUNTIFS(Dados!$J$2:$J$19995,Calc!$B$186,Dados!BH$2:BH$19995,"Ótima")*5+COUNTIFS(Dados!$J$2:$J$19995,Calc!$B$186,Dados!BH$2:BH$19995,"Boa")*3.75+COUNTIFS(Dados!$J$2:$J$19995,Calc!$B$186,Dados!BH$2:BH$19995,"Regular")*2.5+COUNTIFS(Dados!$J$2:$J$19995,Calc!$B$186,Dados!BH$2:BH$19995,"Ruim")*1.25+COUNTIFS(Dados!$J$2:$J$19995,Calc!$B$186,Dados!BH$2:BH$19995,"Péssima")*0)/COUNTIFS(Dados!$J$2:$J$19995,Calc!$B$186,Dados!BH$2:BH$19995,"&lt;&gt;Sem resposta",Dados!BH$2:BH$19995,"&lt;&gt;""")</f>
        <v>4.1326530612244898</v>
      </c>
      <c r="H186" s="150">
        <f>(COUNTIFS(Dados!$J$2:$J$19995,Calc!$B$186,Dados!BI$2:BI$19995,"Ótima")*5+COUNTIFS(Dados!$J$2:$J$19995,Calc!$B$186,Dados!BI$2:BI$19995,"Boa")*3.75+COUNTIFS(Dados!$J$2:$J$19995,Calc!$B$186,Dados!BI$2:BI$19995,"Regular")*2.5+COUNTIFS(Dados!$J$2:$J$19995,Calc!$B$186,Dados!BI$2:BI$19995,"Ruim")*1.25+COUNTIFS(Dados!$J$2:$J$19995,Calc!$B$186,Dados!BI$2:BI$19995,"Péssima")*0)/COUNTIFS(Dados!$J$2:$J$19995,Calc!$B$186,Dados!BI$2:BI$19995,"&lt;&gt;Sem resposta",Dados!BI$2:BI$19995,"&lt;&gt;""")</f>
        <v>3.7244897959183674</v>
      </c>
      <c r="I186" s="150">
        <f>(COUNTIFS(Dados!$J$2:$J$19995,Calc!$B$186,Dados!BJ$2:BJ$19995,"Ótima")*5+COUNTIFS(Dados!$J$2:$J$19995,Calc!$B$186,Dados!BJ$2:BJ$19995,"Boa")*3.75+COUNTIFS(Dados!$J$2:$J$19995,Calc!$B$186,Dados!BJ$2:BJ$19995,"Regular")*2.5+COUNTIFS(Dados!$J$2:$J$19995,Calc!$B$186,Dados!BJ$2:BJ$19995,"Ruim")*1.25+COUNTIFS(Dados!$J$2:$J$19995,Calc!$B$186,Dados!BJ$2:BJ$19995,"Péssima")*0)/COUNTIFS(Dados!$J$2:$J$19995,Calc!$B$186,Dados!BJ$2:BJ$19995,"&lt;&gt;Sem resposta",Dados!BJ$2:BJ$19995,"&lt;&gt;""")</f>
        <v>4.6428571428571432</v>
      </c>
      <c r="J186" s="150">
        <f>(COUNTIFS(Dados!$J$2:$J$19995,Calc!$B$186,Dados!BK$2:BK$19995,"Superou as expectativas")*5+COUNTIFS(Dados!$J$2:$J$19995,Calc!$B$186,Dados!BK$2:BK$19995,"Atendeu as expectativas")*2.5+COUNTIFS(Dados!$J$2:$J$19995,Calc!$B$186,Dados!BK$2:BK$19995,"Não atendeu as expectativas")*0)/COUNTIFS(Dados!$J$2:$J$19995,Calc!$B$186,Dados!BK$2:BK$19995,"&lt;&gt;Sem resposta",Dados!BK$2:BK$19995,"&lt;&gt;""")</f>
        <v>3.4375</v>
      </c>
      <c r="K186" s="150">
        <f>(COUNTIFS(Dados!$J$2:$J$19995,Calc!$B$186,Dados!BL$2:BL$19995,"Superou as expectativas")*5+COUNTIFS(Dados!$J$2:$J$19995,Calc!$B$186,Dados!BL$2:BL$19995,"Atendeu as expectativas")*2.5+COUNTIFS(Dados!$J$2:$J$19995,Calc!$B$186,Dados!BL$2:BL$19995,"Não atendeu as expectativas")*0)/COUNTIFS(Dados!$J$2:$J$19995,Calc!$B$186,Dados!BL$2:BL$19995,"&lt;&gt;Sem resposta",Dados!BL$2:BL$19995,"&lt;&gt;""")</f>
        <v>4.2346938775510203</v>
      </c>
      <c r="L186" s="195">
        <f t="shared" si="33"/>
        <v>4.2147640306122449</v>
      </c>
    </row>
    <row r="187" spans="2:12" s="28" customFormat="1">
      <c r="B187" s="143" t="s">
        <v>154</v>
      </c>
      <c r="C187" s="182" t="s">
        <v>99</v>
      </c>
      <c r="D187" s="152">
        <f>(COUNTIFS(Dados!$Y$2:$Y$19995,Calc!$C187,Dados!$J$2:$J$19995,Calc!$B$186,Dados!BE$2:BE$19995,"Ótima")*5+COUNTIFS(Dados!$Y$2:$Y$19995,Calc!$C187,Dados!$J$2:$J$19995,Calc!$B$186,Dados!BE$2:BE$19995,"Boa")*3.75+COUNTIFS(Dados!$Y$2:$Y$19995,Calc!$C187,Dados!$J$2:$J$19995,Calc!$B$186,Dados!BE$2:BE$19995,"Regular")*2.5+COUNTIFS(Dados!$Y$2:$Y$19995,Calc!$C187,Dados!$J$2:$J$19995,Calc!$B$186,Dados!BE$2:BE$19995,"Ruim")*1.25+COUNTIFS(Dados!$Y$2:$Y$19995,Calc!$C187,Dados!$J$2:$J$19995,Calc!$B$186,Dados!BE$2:BE$19995,"Péssima")*0)/COUNTIFS(Dados!$Y$2:$Y$19995,Calc!$C187,Dados!$J$2:$J$19995,Calc!$B$186,Dados!BE$2:BE$19995,"&lt;&gt;Sem resposta",Dados!BE$2:BE$19995,"&lt;&gt;""")</f>
        <v>4.6875</v>
      </c>
      <c r="E187" s="152">
        <f>(COUNTIFS(Dados!$Y$2:$Y$19995,Calc!$C187,Dados!$J$2:$J$19995,Calc!$B$186,Dados!BF$2:BF$19995,"Ótima")*5+COUNTIFS(Dados!$Y$2:$Y$19995,Calc!$C187,Dados!$J$2:$J$19995,Calc!$B$186,Dados!BF$2:BF$19995,"Boa")*3.75+COUNTIFS(Dados!$Y$2:$Y$19995,Calc!$C187,Dados!$J$2:$J$19995,Calc!$B$186,Dados!BF$2:BF$19995,"Regular")*2.5+COUNTIFS(Dados!$Y$2:$Y$19995,Calc!$C187,Dados!$J$2:$J$19995,Calc!$B$186,Dados!BF$2:BF$19995,"Ruim")*1.25+COUNTIFS(Dados!$Y$2:$Y$19995,Calc!$C187,Dados!$J$2:$J$19995,Calc!$B$186,Dados!BF$2:BF$19995,"Péssima")*0)/COUNTIFS(Dados!$Y$2:$Y$19995,Calc!$C187,Dados!$J$2:$J$19995,Calc!$B$186,Dados!BF$2:BF$19995,"&lt;&gt;Sem resposta",Dados!BF$2:BF$19995,"&lt;&gt;""")</f>
        <v>4.75</v>
      </c>
      <c r="F187" s="152">
        <f>(COUNTIFS(Dados!$Y$2:$Y$19995,Calc!$C187,Dados!$J$2:$J$19995,Calc!$B$186,Dados!BG$2:BG$19995,"Ótima")*5+COUNTIFS(Dados!$Y$2:$Y$19995,Calc!$C187,Dados!$J$2:$J$19995,Calc!$B$186,Dados!BG$2:BG$19995,"Boa")*3.75+COUNTIFS(Dados!$Y$2:$Y$19995,Calc!$C187,Dados!$J$2:$J$19995,Calc!$B$186,Dados!BG$2:BG$19995,"Regular")*2.5+COUNTIFS(Dados!$Y$2:$Y$19995,Calc!$C187,Dados!$J$2:$J$19995,Calc!$B$186,Dados!BG$2:BG$19995,"Ruim")*1.25+COUNTIFS(Dados!$Y$2:$Y$19995,Calc!$C187,Dados!$J$2:$J$19995,Calc!$B$186,Dados!BG$2:BG$19995,"Péssima")*0)/COUNTIFS(Dados!$Y$2:$Y$19995,Calc!$C187,Dados!$J$2:$J$19995,Calc!$B$186,Dados!BG$2:BG$19995,"&lt;&gt;Sem resposta",Dados!BG$2:BG$19995,"&lt;&gt;""")</f>
        <v>4.125</v>
      </c>
      <c r="G187" s="152">
        <f>(COUNTIFS(Dados!$Y$2:$Y$19995,Calc!$C187,Dados!$J$2:$J$19995,Calc!$B$186,Dados!BH$2:BH$19995,"Ótima")*5+COUNTIFS(Dados!$Y$2:$Y$19995,Calc!$C187,Dados!$J$2:$J$19995,Calc!$B$186,Dados!BH$2:BH$19995,"Boa")*3.75+COUNTIFS(Dados!$Y$2:$Y$19995,Calc!$C187,Dados!$J$2:$J$19995,Calc!$B$186,Dados!BH$2:BH$19995,"Regular")*2.5+COUNTIFS(Dados!$Y$2:$Y$19995,Calc!$C187,Dados!$J$2:$J$19995,Calc!$B$186,Dados!BH$2:BH$19995,"Ruim")*1.25+COUNTIFS(Dados!$Y$2:$Y$19995,Calc!$C187,Dados!$J$2:$J$19995,Calc!$B$186,Dados!BH$2:BH$19995,"Péssima")*0)/COUNTIFS(Dados!$Y$2:$Y$19995,Calc!$C187,Dados!$J$2:$J$19995,Calc!$B$186,Dados!BH$2:BH$19995,"&lt;&gt;Sem resposta",Dados!BH$2:BH$19995,"&lt;&gt;""")</f>
        <v>4.125</v>
      </c>
      <c r="H187" s="152">
        <f>(COUNTIFS(Dados!$Y$2:$Y$19995,Calc!$C187,Dados!$J$2:$J$19995,Calc!$B$186,Dados!BI$2:BI$19995,"Ótima")*5+COUNTIFS(Dados!$Y$2:$Y$19995,Calc!$C187,Dados!$J$2:$J$19995,Calc!$B$186,Dados!BI$2:BI$19995,"Boa")*3.75+COUNTIFS(Dados!$Y$2:$Y$19995,Calc!$C187,Dados!$J$2:$J$19995,Calc!$B$186,Dados!BI$2:BI$19995,"Regular")*2.5+COUNTIFS(Dados!$Y$2:$Y$19995,Calc!$C187,Dados!$J$2:$J$19995,Calc!$B$186,Dados!BI$2:BI$19995,"Ruim")*1.25+COUNTIFS(Dados!$Y$2:$Y$19995,Calc!$C187,Dados!$J$2:$J$19995,Calc!$B$186,Dados!BI$2:BI$19995,"Péssima")*0)/COUNTIFS(Dados!$Y$2:$Y$19995,Calc!$C187,Dados!$J$2:$J$19995,Calc!$B$186,Dados!BI$2:BI$19995,"&lt;&gt;Sem resposta",Dados!BI$2:BI$19995,"&lt;&gt;""")</f>
        <v>2.9375</v>
      </c>
      <c r="I187" s="152">
        <f>(COUNTIFS(Dados!$Y$2:$Y$19995,Calc!$C187,Dados!$J$2:$J$19995,Calc!$B$186,Dados!BJ$2:BJ$19995,"Ótima")*5+COUNTIFS(Dados!$Y$2:$Y$19995,Calc!$C187,Dados!$J$2:$J$19995,Calc!$B$186,Dados!BJ$2:BJ$19995,"Boa")*3.75+COUNTIFS(Dados!$Y$2:$Y$19995,Calc!$C187,Dados!$J$2:$J$19995,Calc!$B$186,Dados!BJ$2:BJ$19995,"Regular")*2.5+COUNTIFS(Dados!$Y$2:$Y$19995,Calc!$C187,Dados!$J$2:$J$19995,Calc!$B$186,Dados!BJ$2:BJ$19995,"Ruim")*1.25+COUNTIFS(Dados!$Y$2:$Y$19995,Calc!$C187,Dados!$J$2:$J$19995,Calc!$B$186,Dados!BJ$2:BJ$19995,"Péssima")*0)/COUNTIFS(Dados!$Y$2:$Y$19995,Calc!$C187,Dados!$J$2:$J$19995,Calc!$B$186,Dados!BJ$2:BJ$19995,"&lt;&gt;Sem resposta",Dados!BJ$2:BJ$19995,"&lt;&gt;""")</f>
        <v>4.5625</v>
      </c>
      <c r="J187" s="152">
        <f>(COUNTIFS(Dados!$Y$2:$Y$19995,Calc!$C187,Dados!$J$2:$J$19995,Calc!$B$186,Dados!BK$2:BK$19995,"Superou as expectativas")*5+COUNTIFS(Dados!$Y$2:$Y$19995,Calc!$C187,Dados!$J$2:$J$19995,Calc!$B$186,Dados!BK$2:BK$19995,"Atendeu as expectativas")*2.5+COUNTIFS(Dados!$Y$2:$Y$19995,Calc!$C187,Dados!$J$2:$J$19995,Calc!$B$186,Dados!BK$2:BK$19995,"Não atendeu as expectativas")*0)/COUNTIFS(Dados!$Y$2:$Y$19995,Calc!$C187,Dados!$J$2:$J$19995,Calc!$B$186,Dados!BK$2:BK$19995,"&lt;&gt;Sem resposta",Dados!BK$2:BK$19995,"&lt;&gt;""")</f>
        <v>3.1578947368421053</v>
      </c>
      <c r="K187" s="152">
        <f>(COUNTIFS(Dados!$Y$2:$Y$19995,Calc!$C187,Dados!$J$2:$J$19995,Calc!$B$186,Dados!BL$2:BL$19995,"Superou as expectativas")*5+COUNTIFS(Dados!$Y$2:$Y$19995,Calc!$C187,Dados!$J$2:$J$19995,Calc!$B$186,Dados!BL$2:BL$19995,"Atendeu as expectativas")*2.5+COUNTIFS(Dados!$Y$2:$Y$19995,Calc!$C187,Dados!$J$2:$J$19995,Calc!$B$186,Dados!BL$2:BL$19995,"Não atendeu as expectativas")*0)/COUNTIFS(Dados!$Y$2:$Y$19995,Calc!$C187,Dados!$J$2:$J$19995,Calc!$B$186,Dados!BL$2:BL$19995,"&lt;&gt;Sem resposta",Dados!BL$2:BL$19995,"&lt;&gt;""")</f>
        <v>4.375</v>
      </c>
      <c r="L187" s="195">
        <f t="shared" si="33"/>
        <v>4.0900493421052637</v>
      </c>
    </row>
    <row r="188" spans="2:12" s="28" customFormat="1">
      <c r="B188" s="143" t="s">
        <v>154</v>
      </c>
      <c r="C188" s="182" t="s">
        <v>155</v>
      </c>
      <c r="D188" s="152">
        <f>(COUNTIFS(Dados!$Y$2:$Y$19995,Calc!$C188,Dados!$J$2:$J$19995,Calc!$B$186,Dados!BE$2:BE$19995,"Ótima")*5+COUNTIFS(Dados!$Y$2:$Y$19995,Calc!$C188,Dados!$J$2:$J$19995,Calc!$B$186,Dados!BE$2:BE$19995,"Boa")*3.75+COUNTIFS(Dados!$Y$2:$Y$19995,Calc!$C188,Dados!$J$2:$J$19995,Calc!$B$186,Dados!BE$2:BE$19995,"Regular")*2.5+COUNTIFS(Dados!$Y$2:$Y$19995,Calc!$C188,Dados!$J$2:$J$19995,Calc!$B$186,Dados!BE$2:BE$19995,"Ruim")*1.25+COUNTIFS(Dados!$Y$2:$Y$19995,Calc!$C188,Dados!$J$2:$J$19995,Calc!$B$186,Dados!BE$2:BE$19995,"Péssima")*0)/COUNTIFS(Dados!$Y$2:$Y$19995,Calc!$C188,Dados!$J$2:$J$19995,Calc!$B$186,Dados!BE$2:BE$19995,"&lt;&gt;Sem resposta",Dados!BE$2:BE$19995,"&lt;&gt;""")</f>
        <v>4.5258620689655169</v>
      </c>
      <c r="E188" s="152">
        <f>(COUNTIFS(Dados!$Y$2:$Y$19995,Calc!$C188,Dados!$J$2:$J$19995,Calc!$B$186,Dados!BF$2:BF$19995,"Ótima")*5+COUNTIFS(Dados!$Y$2:$Y$19995,Calc!$C188,Dados!$J$2:$J$19995,Calc!$B$186,Dados!BF$2:BF$19995,"Boa")*3.75+COUNTIFS(Dados!$Y$2:$Y$19995,Calc!$C188,Dados!$J$2:$J$19995,Calc!$B$186,Dados!BF$2:BF$19995,"Regular")*2.5+COUNTIFS(Dados!$Y$2:$Y$19995,Calc!$C188,Dados!$J$2:$J$19995,Calc!$B$186,Dados!BF$2:BF$19995,"Ruim")*1.25+COUNTIFS(Dados!$Y$2:$Y$19995,Calc!$C188,Dados!$J$2:$J$19995,Calc!$B$186,Dados!BF$2:BF$19995,"Péssima")*0)/COUNTIFS(Dados!$Y$2:$Y$19995,Calc!$C188,Dados!$J$2:$J$19995,Calc!$B$186,Dados!BF$2:BF$19995,"&lt;&gt;Sem resposta",Dados!BF$2:BF$19995,"&lt;&gt;""")</f>
        <v>4.6551724137931032</v>
      </c>
      <c r="F188" s="152">
        <f>(COUNTIFS(Dados!$Y$2:$Y$19995,Calc!$C188,Dados!$J$2:$J$19995,Calc!$B$186,Dados!BG$2:BG$19995,"Ótima")*5+COUNTIFS(Dados!$Y$2:$Y$19995,Calc!$C188,Dados!$J$2:$J$19995,Calc!$B$186,Dados!BG$2:BG$19995,"Boa")*3.75+COUNTIFS(Dados!$Y$2:$Y$19995,Calc!$C188,Dados!$J$2:$J$19995,Calc!$B$186,Dados!BG$2:BG$19995,"Regular")*2.5+COUNTIFS(Dados!$Y$2:$Y$19995,Calc!$C188,Dados!$J$2:$J$19995,Calc!$B$186,Dados!BG$2:BG$19995,"Ruim")*1.25+COUNTIFS(Dados!$Y$2:$Y$19995,Calc!$C188,Dados!$J$2:$J$19995,Calc!$B$186,Dados!BG$2:BG$19995,"Péssima")*0)/COUNTIFS(Dados!$Y$2:$Y$19995,Calc!$C188,Dados!$J$2:$J$19995,Calc!$B$186,Dados!BG$2:BG$19995,"&lt;&gt;Sem resposta",Dados!BG$2:BG$19995,"&lt;&gt;""")</f>
        <v>4.3534482758620694</v>
      </c>
      <c r="G188" s="152">
        <f>(COUNTIFS(Dados!$Y$2:$Y$19995,Calc!$C188,Dados!$J$2:$J$19995,Calc!$B$186,Dados!BH$2:BH$19995,"Ótima")*5+COUNTIFS(Dados!$Y$2:$Y$19995,Calc!$C188,Dados!$J$2:$J$19995,Calc!$B$186,Dados!BH$2:BH$19995,"Boa")*3.75+COUNTIFS(Dados!$Y$2:$Y$19995,Calc!$C188,Dados!$J$2:$J$19995,Calc!$B$186,Dados!BH$2:BH$19995,"Regular")*2.5+COUNTIFS(Dados!$Y$2:$Y$19995,Calc!$C188,Dados!$J$2:$J$19995,Calc!$B$186,Dados!BH$2:BH$19995,"Ruim")*1.25+COUNTIFS(Dados!$Y$2:$Y$19995,Calc!$C188,Dados!$J$2:$J$19995,Calc!$B$186,Dados!BH$2:BH$19995,"Péssima")*0)/COUNTIFS(Dados!$Y$2:$Y$19995,Calc!$C188,Dados!$J$2:$J$19995,Calc!$B$186,Dados!BH$2:BH$19995,"&lt;&gt;Sem resposta",Dados!BH$2:BH$19995,"&lt;&gt;""")</f>
        <v>4.1379310344827589</v>
      </c>
      <c r="H188" s="152">
        <f>(COUNTIFS(Dados!$Y$2:$Y$19995,Calc!$C188,Dados!$J$2:$J$19995,Calc!$B$186,Dados!BI$2:BI$19995,"Ótima")*5+COUNTIFS(Dados!$Y$2:$Y$19995,Calc!$C188,Dados!$J$2:$J$19995,Calc!$B$186,Dados!BI$2:BI$19995,"Boa")*3.75+COUNTIFS(Dados!$Y$2:$Y$19995,Calc!$C188,Dados!$J$2:$J$19995,Calc!$B$186,Dados!BI$2:BI$19995,"Regular")*2.5+COUNTIFS(Dados!$Y$2:$Y$19995,Calc!$C188,Dados!$J$2:$J$19995,Calc!$B$186,Dados!BI$2:BI$19995,"Ruim")*1.25+COUNTIFS(Dados!$Y$2:$Y$19995,Calc!$C188,Dados!$J$2:$J$19995,Calc!$B$186,Dados!BI$2:BI$19995,"Péssima")*0)/COUNTIFS(Dados!$Y$2:$Y$19995,Calc!$C188,Dados!$J$2:$J$19995,Calc!$B$186,Dados!BI$2:BI$19995,"&lt;&gt;Sem resposta",Dados!BI$2:BI$19995,"&lt;&gt;""")</f>
        <v>4.2672413793103452</v>
      </c>
      <c r="I188" s="152">
        <f>(COUNTIFS(Dados!$Y$2:$Y$19995,Calc!$C188,Dados!$J$2:$J$19995,Calc!$B$186,Dados!BJ$2:BJ$19995,"Ótima")*5+COUNTIFS(Dados!$Y$2:$Y$19995,Calc!$C188,Dados!$J$2:$J$19995,Calc!$B$186,Dados!BJ$2:BJ$19995,"Boa")*3.75+COUNTIFS(Dados!$Y$2:$Y$19995,Calc!$C188,Dados!$J$2:$J$19995,Calc!$B$186,Dados!BJ$2:BJ$19995,"Regular")*2.5+COUNTIFS(Dados!$Y$2:$Y$19995,Calc!$C188,Dados!$J$2:$J$19995,Calc!$B$186,Dados!BJ$2:BJ$19995,"Ruim")*1.25+COUNTIFS(Dados!$Y$2:$Y$19995,Calc!$C188,Dados!$J$2:$J$19995,Calc!$B$186,Dados!BJ$2:BJ$19995,"Péssima")*0)/COUNTIFS(Dados!$Y$2:$Y$19995,Calc!$C188,Dados!$J$2:$J$19995,Calc!$B$186,Dados!BJ$2:BJ$19995,"&lt;&gt;Sem resposta",Dados!BJ$2:BJ$19995,"&lt;&gt;""")</f>
        <v>4.6982758620689653</v>
      </c>
      <c r="J188" s="152">
        <f>(COUNTIFS(Dados!$Y$2:$Y$19995,Calc!$C188,Dados!$J$2:$J$19995,Calc!$B$186,Dados!BK$2:BK$19995,"Superou as expectativas")*5+COUNTIFS(Dados!$Y$2:$Y$19995,Calc!$C188,Dados!$J$2:$J$19995,Calc!$B$186,Dados!BK$2:BK$19995,"Atendeu as expectativas")*2.5+COUNTIFS(Dados!$Y$2:$Y$19995,Calc!$C188,Dados!$J$2:$J$19995,Calc!$B$186,Dados!BK$2:BK$19995,"Não atendeu as expectativas")*0)/COUNTIFS(Dados!$Y$2:$Y$19995,Calc!$C188,Dados!$J$2:$J$19995,Calc!$B$186,Dados!BK$2:BK$19995,"&lt;&gt;Sem resposta",Dados!BK$2:BK$19995,"&lt;&gt;""")</f>
        <v>3.6206896551724137</v>
      </c>
      <c r="K188" s="152">
        <f>(COUNTIFS(Dados!$Y$2:$Y$19995,Calc!$C188,Dados!$J$2:$J$19995,Calc!$B$186,Dados!BL$2:BL$19995,"Superou as expectativas")*5+COUNTIFS(Dados!$Y$2:$Y$19995,Calc!$C188,Dados!$J$2:$J$19995,Calc!$B$186,Dados!BL$2:BL$19995,"Atendeu as expectativas")*2.5+COUNTIFS(Dados!$Y$2:$Y$19995,Calc!$C188,Dados!$J$2:$J$19995,Calc!$B$186,Dados!BL$2:BL$19995,"Não atendeu as expectativas")*0)/COUNTIFS(Dados!$Y$2:$Y$19995,Calc!$C188,Dados!$J$2:$J$19995,Calc!$B$186,Dados!BL$2:BL$19995,"&lt;&gt;Sem resposta",Dados!BL$2:BL$19995,"&lt;&gt;""")</f>
        <v>4.1379310344827589</v>
      </c>
      <c r="L188" s="195">
        <f t="shared" si="33"/>
        <v>4.2995689655172411</v>
      </c>
    </row>
    <row r="189" spans="2:12" s="28" customFormat="1">
      <c r="B189" s="143" t="s">
        <v>697</v>
      </c>
      <c r="C189" s="178" t="s">
        <v>697</v>
      </c>
      <c r="D189" s="150">
        <f>(COUNTIFS(Dados!$J$2:$J$19995,Calc!$B$189,Dados!BE$2:BE$19995,"Ótima")*5+COUNTIFS(Dados!$J$2:$J$19995,Calc!$B$189,Dados!BE$2:BE$19995,"Boa")*3.75+COUNTIFS(Dados!$J$2:$J$19995,Calc!$B$189,Dados!BE$2:BE$19995,"Regular")*2.5+COUNTIFS(Dados!$J$2:$J$19995,Calc!$B$189,Dados!BE$2:BE$19995,"Ruim")*1.25+COUNTIFS(Dados!$J$2:$J$19995,Calc!$B$189,Dados!BE$2:BE$19995,"Péssima")*0)/COUNTIFS(Dados!$J$2:$J$19995,Calc!$B$189,Dados!BE$2:BE$19995,"&lt;&gt;Sem resposta",Dados!BE$2:BE$19995,"&lt;&gt;""")</f>
        <v>4.4034090909090908</v>
      </c>
      <c r="E189" s="150">
        <f>(COUNTIFS(Dados!$J$2:$J$19995,Calc!$B$189,Dados!BF$2:BF$19995,"Ótima")*5+COUNTIFS(Dados!$J$2:$J$19995,Calc!$B$189,Dados!BF$2:BF$19995,"Boa")*3.75+COUNTIFS(Dados!$J$2:$J$19995,Calc!$B$189,Dados!BF$2:BF$19995,"Regular")*2.5+COUNTIFS(Dados!$J$2:$J$19995,Calc!$B$189,Dados!BF$2:BF$19995,"Ruim")*1.25+COUNTIFS(Dados!$J$2:$J$19995,Calc!$B$189,Dados!BF$2:BF$19995,"Péssima")*0)/COUNTIFS(Dados!$J$2:$J$19995,Calc!$B$189,Dados!BF$2:BF$19995,"&lt;&gt;Sem resposta",Dados!BF$2:BF$19995,"&lt;&gt;""")</f>
        <v>3.2954545454545454</v>
      </c>
      <c r="F189" s="150">
        <f>(COUNTIFS(Dados!$J$2:$J$19995,Calc!$B$189,Dados!BG$2:BG$19995,"Ótima")*5+COUNTIFS(Dados!$J$2:$J$19995,Calc!$B$189,Dados!BG$2:BG$19995,"Boa")*3.75+COUNTIFS(Dados!$J$2:$J$19995,Calc!$B$189,Dados!BG$2:BG$19995,"Regular")*2.5+COUNTIFS(Dados!$J$2:$J$19995,Calc!$B$189,Dados!BG$2:BG$19995,"Ruim")*1.25+COUNTIFS(Dados!$J$2:$J$19995,Calc!$B$189,Dados!BG$2:BG$19995,"Péssima")*0)/COUNTIFS(Dados!$J$2:$J$19995,Calc!$B$189,Dados!BG$2:BG$19995,"&lt;&gt;Sem resposta",Dados!BG$2:BG$19995,"&lt;&gt;""")</f>
        <v>4.6306818181818183</v>
      </c>
      <c r="G189" s="150">
        <f>(COUNTIFS(Dados!$J$2:$J$19995,Calc!$B$189,Dados!BH$2:BH$19995,"Ótima")*5+COUNTIFS(Dados!$J$2:$J$19995,Calc!$B$189,Dados!BH$2:BH$19995,"Boa")*3.75+COUNTIFS(Dados!$J$2:$J$19995,Calc!$B$189,Dados!BH$2:BH$19995,"Regular")*2.5+COUNTIFS(Dados!$J$2:$J$19995,Calc!$B$189,Dados!BH$2:BH$19995,"Ruim")*1.25+COUNTIFS(Dados!$J$2:$J$19995,Calc!$B$189,Dados!BH$2:BH$19995,"Péssima")*0)/COUNTIFS(Dados!$J$2:$J$19995,Calc!$B$189,Dados!BH$2:BH$19995,"&lt;&gt;Sem resposta",Dados!BH$2:BH$19995,"&lt;&gt;""")</f>
        <v>4.4602272727272725</v>
      </c>
      <c r="H189" s="150">
        <f>(COUNTIFS(Dados!$J$2:$J$19995,Calc!$B$189,Dados!BI$2:BI$19995,"Ótima")*5+COUNTIFS(Dados!$J$2:$J$19995,Calc!$B$189,Dados!BI$2:BI$19995,"Boa")*3.75+COUNTIFS(Dados!$J$2:$J$19995,Calc!$B$189,Dados!BI$2:BI$19995,"Regular")*2.5+COUNTIFS(Dados!$J$2:$J$19995,Calc!$B$189,Dados!BI$2:BI$19995,"Ruim")*1.25+COUNTIFS(Dados!$J$2:$J$19995,Calc!$B$189,Dados!BI$2:BI$19995,"Péssima")*0)/COUNTIFS(Dados!$J$2:$J$19995,Calc!$B$189,Dados!BI$2:BI$19995,"&lt;&gt;Sem resposta",Dados!BI$2:BI$19995,"&lt;&gt;""")</f>
        <v>4.2897727272727275</v>
      </c>
      <c r="I189" s="150">
        <f>(COUNTIFS(Dados!$J$2:$J$19995,Calc!$B$189,Dados!BJ$2:BJ$19995,"Ótima")*5+COUNTIFS(Dados!$J$2:$J$19995,Calc!$B$189,Dados!BJ$2:BJ$19995,"Boa")*3.75+COUNTIFS(Dados!$J$2:$J$19995,Calc!$B$189,Dados!BJ$2:BJ$19995,"Regular")*2.5+COUNTIFS(Dados!$J$2:$J$19995,Calc!$B$189,Dados!BJ$2:BJ$19995,"Ruim")*1.25+COUNTIFS(Dados!$J$2:$J$19995,Calc!$B$189,Dados!BJ$2:BJ$19995,"Péssima")*0)/COUNTIFS(Dados!$J$2:$J$19995,Calc!$B$189,Dados!BJ$2:BJ$19995,"&lt;&gt;Sem resposta",Dados!BJ$2:BJ$19995,"&lt;&gt;""")</f>
        <v>4.6590909090909092</v>
      </c>
      <c r="J189" s="150">
        <f>(COUNTIFS(Dados!$J$2:$J$19995,Calc!$B$189,Dados!BK$2:BK$19995,"Superou as expectativas")*5+COUNTIFS(Dados!$J$2:$J$19995,Calc!$B$189,Dados!BK$2:BK$19995,"Atendeu as expectativas")*2.5+COUNTIFS(Dados!$J$2:$J$19995,Calc!$B$189,Dados!BK$2:BK$19995,"Não atendeu as expectativas")*0)/COUNTIFS(Dados!$J$2:$J$19995,Calc!$B$189,Dados!BK$2:BK$19995,"&lt;&gt;Sem resposta",Dados!BK$2:BK$19995,"&lt;&gt;""")</f>
        <v>3.6931818181818183</v>
      </c>
      <c r="K189" s="150">
        <f>(COUNTIFS(Dados!$J$2:$J$19995,Calc!$B$189,Dados!BL$2:BL$19995,"Superou as expectativas")*5+COUNTIFS(Dados!$J$2:$J$19995,Calc!$B$189,Dados!BL$2:BL$19995,"Atendeu as expectativas")*2.5+COUNTIFS(Dados!$J$2:$J$19995,Calc!$B$189,Dados!BL$2:BL$19995,"Não atendeu as expectativas")*0)/COUNTIFS(Dados!$J$2:$J$19995,Calc!$B$189,Dados!BL$2:BL$19995,"&lt;&gt;Sem resposta",Dados!BL$2:BL$19995,"&lt;&gt;""")</f>
        <v>3.6363636363636362</v>
      </c>
      <c r="L189" s="195">
        <f t="shared" si="33"/>
        <v>4.1335227272727266</v>
      </c>
    </row>
    <row r="190" spans="2:12" s="28" customFormat="1">
      <c r="B190" s="143" t="s">
        <v>697</v>
      </c>
      <c r="C190" s="182" t="s">
        <v>916</v>
      </c>
      <c r="D190" s="152">
        <f>(COUNTIFS(Dados!$Z$2:$Z$19995,Calc!$C190,Dados!$J$2:$J$19995,Calc!$B$189,Dados!BE$2:BE$19995,"Ótima")*5+COUNTIFS(Dados!$Z$2:$Z$19995,Calc!$C190,Dados!$J$2:$J$19995,Calc!$B$189,Dados!BE$2:BE$19995,"Boa")*3.75+COUNTIFS(Dados!$Z$2:$Z$19995,Calc!$C190,Dados!$J$2:$J$19995,Calc!$B$189,Dados!BE$2:BE$19995,"Regular")*2.5+COUNTIFS(Dados!$Z$2:$Z$19995,Calc!$C190,Dados!$J$2:$J$19995,Calc!$B$189,Dados!BE$2:BE$19995,"Ruim")*1.25+COUNTIFS(Dados!$Z$2:$Z$19995,Calc!$C190,Dados!$J$2:$J$19995,Calc!$B$189,Dados!BE$2:BE$19995,"Péssima")*0)/COUNTIFS(Dados!$Z$2:$Z$19995,Calc!$C190,Dados!$J$2:$J$19995,Calc!$B$189,Dados!BE$2:BE$19995,"&lt;&gt;Sem resposta",Dados!BE$2:BE$19995,"&lt;&gt;""")</f>
        <v>3.9772727272727271</v>
      </c>
      <c r="E190" s="152">
        <f>(COUNTIFS(Dados!$Z$2:$Z$19995,Calc!$C190,Dados!$J$2:$J$19995,Calc!$B$189,Dados!BF$2:BF$19995,"Ótima")*5+COUNTIFS(Dados!$Z$2:$Z$19995,Calc!$C190,Dados!$J$2:$J$19995,Calc!$B$189,Dados!BF$2:BF$19995,"Boa")*3.75+COUNTIFS(Dados!$Z$2:$Z$19995,Calc!$C190,Dados!$J$2:$J$19995,Calc!$B$189,Dados!BF$2:BF$19995,"Regular")*2.5+COUNTIFS(Dados!$Z$2:$Z$19995,Calc!$C190,Dados!$J$2:$J$19995,Calc!$B$189,Dados!BF$2:BF$19995,"Ruim")*1.25+COUNTIFS(Dados!$Z$2:$Z$19995,Calc!$C190,Dados!$J$2:$J$19995,Calc!$B$189,Dados!BF$2:BF$19995,"Péssima")*0)/COUNTIFS(Dados!$Z$2:$Z$19995,Calc!$C190,Dados!$J$2:$J$19995,Calc!$B$189,Dados!BF$2:BF$19995,"&lt;&gt;Sem resposta",Dados!BF$2:BF$19995,"&lt;&gt;""")</f>
        <v>2.7272727272727271</v>
      </c>
      <c r="F190" s="152">
        <f>(COUNTIFS(Dados!$Z$2:$Z$19995,Calc!$C190,Dados!$J$2:$J$19995,Calc!$B$189,Dados!BG$2:BG$19995,"Ótima")*5+COUNTIFS(Dados!$Z$2:$Z$19995,Calc!$C190,Dados!$J$2:$J$19995,Calc!$B$189,Dados!BG$2:BG$19995,"Boa")*3.75+COUNTIFS(Dados!$Z$2:$Z$19995,Calc!$C190,Dados!$J$2:$J$19995,Calc!$B$189,Dados!BG$2:BG$19995,"Regular")*2.5+COUNTIFS(Dados!$Z$2:$Z$19995,Calc!$C190,Dados!$J$2:$J$19995,Calc!$B$189,Dados!BG$2:BG$19995,"Ruim")*1.25+COUNTIFS(Dados!$Z$2:$Z$19995,Calc!$C190,Dados!$J$2:$J$19995,Calc!$B$189,Dados!BG$2:BG$19995,"Péssima")*0)/COUNTIFS(Dados!$Z$2:$Z$19995,Calc!$C190,Dados!$J$2:$J$19995,Calc!$B$189,Dados!BG$2:BG$19995,"&lt;&gt;Sem resposta",Dados!BG$2:BG$19995,"&lt;&gt;""")</f>
        <v>4.4318181818181817</v>
      </c>
      <c r="G190" s="152">
        <f>(COUNTIFS(Dados!$Z$2:$Z$19995,Calc!$C190,Dados!$J$2:$J$19995,Calc!$B$189,Dados!BH$2:BH$19995,"Ótima")*5+COUNTIFS(Dados!$Z$2:$Z$19995,Calc!$C190,Dados!$J$2:$J$19995,Calc!$B$189,Dados!BH$2:BH$19995,"Boa")*3.75+COUNTIFS(Dados!$Z$2:$Z$19995,Calc!$C190,Dados!$J$2:$J$19995,Calc!$B$189,Dados!BH$2:BH$19995,"Regular")*2.5+COUNTIFS(Dados!$Z$2:$Z$19995,Calc!$C190,Dados!$J$2:$J$19995,Calc!$B$189,Dados!BH$2:BH$19995,"Ruim")*1.25+COUNTIFS(Dados!$Z$2:$Z$19995,Calc!$C190,Dados!$J$2:$J$19995,Calc!$B$189,Dados!BH$2:BH$19995,"Péssima")*0)/COUNTIFS(Dados!$Z$2:$Z$19995,Calc!$C190,Dados!$J$2:$J$19995,Calc!$B$189,Dados!BH$2:BH$19995,"&lt;&gt;Sem resposta",Dados!BH$2:BH$19995,"&lt;&gt;""")</f>
        <v>4.4318181818181817</v>
      </c>
      <c r="H190" s="152">
        <f>(COUNTIFS(Dados!$Z$2:$Z$19995,Calc!$C190,Dados!$J$2:$J$19995,Calc!$B$189,Dados!BI$2:BI$19995,"Ótima")*5+COUNTIFS(Dados!$Z$2:$Z$19995,Calc!$C190,Dados!$J$2:$J$19995,Calc!$B$189,Dados!BI$2:BI$19995,"Boa")*3.75+COUNTIFS(Dados!$Z$2:$Z$19995,Calc!$C190,Dados!$J$2:$J$19995,Calc!$B$189,Dados!BI$2:BI$19995,"Regular")*2.5+COUNTIFS(Dados!$Z$2:$Z$19995,Calc!$C190,Dados!$J$2:$J$19995,Calc!$B$189,Dados!BI$2:BI$19995,"Ruim")*1.25+COUNTIFS(Dados!$Z$2:$Z$19995,Calc!$C190,Dados!$J$2:$J$19995,Calc!$B$189,Dados!BI$2:BI$19995,"Péssima")*0)/COUNTIFS(Dados!$Z$2:$Z$19995,Calc!$C190,Dados!$J$2:$J$19995,Calc!$B$189,Dados!BI$2:BI$19995,"&lt;&gt;Sem resposta",Dados!BI$2:BI$19995,"&lt;&gt;""")</f>
        <v>3.9772727272727271</v>
      </c>
      <c r="I190" s="152">
        <f>(COUNTIFS(Dados!$Z$2:$Z$19995,Calc!$C190,Dados!$J$2:$J$19995,Calc!$B$189,Dados!BJ$2:BJ$19995,"Ótima")*5+COUNTIFS(Dados!$Z$2:$Z$19995,Calc!$C190,Dados!$J$2:$J$19995,Calc!$B$189,Dados!BJ$2:BJ$19995,"Boa")*3.75+COUNTIFS(Dados!$Z$2:$Z$19995,Calc!$C190,Dados!$J$2:$J$19995,Calc!$B$189,Dados!BJ$2:BJ$19995,"Regular")*2.5+COUNTIFS(Dados!$Z$2:$Z$19995,Calc!$C190,Dados!$J$2:$J$19995,Calc!$B$189,Dados!BJ$2:BJ$19995,"Ruim")*1.25+COUNTIFS(Dados!$Z$2:$Z$19995,Calc!$C190,Dados!$J$2:$J$19995,Calc!$B$189,Dados!BJ$2:BJ$19995,"Péssima")*0)/COUNTIFS(Dados!$Z$2:$Z$19995,Calc!$C190,Dados!$J$2:$J$19995,Calc!$B$189,Dados!BJ$2:BJ$19995,"&lt;&gt;Sem resposta",Dados!BJ$2:BJ$19995,"&lt;&gt;""")</f>
        <v>4.4318181818181817</v>
      </c>
      <c r="J190" s="152">
        <f>(COUNTIFS(Dados!$Z$2:$Z$19995,Calc!$C190,Dados!$J$2:$J$19995,Calc!$B$189,Dados!BK$2:BK$19995,"Superou as expectativas")*5+COUNTIFS(Dados!$Z$2:$Z$19995,Calc!$C190,Dados!$J$2:$J$19995,Calc!$B$189,Dados!BK$2:BK$19995,"Atendeu as expectativas")*2.5+COUNTIFS(Dados!$Z$2:$Z$19995,Calc!$C190,Dados!$J$2:$J$19995,Calc!$B$189,Dados!BK$2:BK$19995,"Não atendeu as expectativas")*0)/COUNTIFS(Dados!$Z$2:$Z$19995,Calc!$C190,Dados!$J$2:$J$19995,Calc!$B$189,Dados!BK$2:BK$19995,"&lt;&gt;Sem resposta",Dados!BK$2:BK$19995,"&lt;&gt;""")</f>
        <v>3.8636363636363638</v>
      </c>
      <c r="K190" s="152">
        <f>(COUNTIFS(Dados!$Z$2:$Z$19995,Calc!$C190,Dados!$J$2:$J$19995,Calc!$B$189,Dados!BL$2:BL$19995,"Superou as expectativas")*5+COUNTIFS(Dados!$Z$2:$Z$19995,Calc!$C190,Dados!$J$2:$J$19995,Calc!$B$189,Dados!BL$2:BL$19995,"Atendeu as expectativas")*2.5+COUNTIFS(Dados!$Z$2:$Z$19995,Calc!$C190,Dados!$J$2:$J$19995,Calc!$B$189,Dados!BL$2:BL$19995,"Não atendeu as expectativas")*0)/COUNTIFS(Dados!$Z$2:$Z$19995,Calc!$C190,Dados!$J$2:$J$19995,Calc!$B$189,Dados!BL$2:BL$19995,"&lt;&gt;Sem resposta",Dados!BL$2:BL$19995,"&lt;&gt;""")</f>
        <v>2.9545454545454546</v>
      </c>
      <c r="L190" s="195">
        <f t="shared" si="33"/>
        <v>3.8494318181818179</v>
      </c>
    </row>
    <row r="191" spans="2:12" s="28" customFormat="1">
      <c r="B191" s="143" t="s">
        <v>697</v>
      </c>
      <c r="C191" s="181" t="s">
        <v>245</v>
      </c>
      <c r="D191" s="152">
        <f>(COUNTIFS(Dados!$Z$2:$Z$19995,Calc!$C191,Dados!$J$2:$J$19995,Calc!$B$189,Dados!BE$2:BE$19995,"Ótima")*5+COUNTIFS(Dados!$Z$2:$Z$19995,Calc!$C191,Dados!$J$2:$J$19995,Calc!$B$189,Dados!BE$2:BE$19995,"Boa")*3.75+COUNTIFS(Dados!$Z$2:$Z$19995,Calc!$C191,Dados!$J$2:$J$19995,Calc!$B$189,Dados!BE$2:BE$19995,"Regular")*2.5+COUNTIFS(Dados!$Z$2:$Z$19995,Calc!$C191,Dados!$J$2:$J$19995,Calc!$B$189,Dados!BE$2:BE$19995,"Ruim")*1.25+COUNTIFS(Dados!$Z$2:$Z$19995,Calc!$C191,Dados!$J$2:$J$19995,Calc!$B$189,Dados!BE$2:BE$19995,"Péssima")*0)/COUNTIFS(Dados!$Z$2:$Z$19995,Calc!$C191,Dados!$J$2:$J$19995,Calc!$B$189,Dados!BE$2:BE$19995,"&lt;&gt;Sem resposta",Dados!BE$2:BE$19995,"&lt;&gt;""")</f>
        <v>4.5454545454545459</v>
      </c>
      <c r="E191" s="152">
        <f>(COUNTIFS(Dados!$Z$2:$Z$19995,Calc!$C191,Dados!$J$2:$J$19995,Calc!$B$189,Dados!BF$2:BF$19995,"Ótima")*5+COUNTIFS(Dados!$Z$2:$Z$19995,Calc!$C191,Dados!$J$2:$J$19995,Calc!$B$189,Dados!BF$2:BF$19995,"Boa")*3.75+COUNTIFS(Dados!$Z$2:$Z$19995,Calc!$C191,Dados!$J$2:$J$19995,Calc!$B$189,Dados!BF$2:BF$19995,"Regular")*2.5+COUNTIFS(Dados!$Z$2:$Z$19995,Calc!$C191,Dados!$J$2:$J$19995,Calc!$B$189,Dados!BF$2:BF$19995,"Ruim")*1.25+COUNTIFS(Dados!$Z$2:$Z$19995,Calc!$C191,Dados!$J$2:$J$19995,Calc!$B$189,Dados!BF$2:BF$19995,"Péssima")*0)/COUNTIFS(Dados!$Z$2:$Z$19995,Calc!$C191,Dados!$J$2:$J$19995,Calc!$B$189,Dados!BF$2:BF$19995,"&lt;&gt;Sem resposta",Dados!BF$2:BF$19995,"&lt;&gt;""")</f>
        <v>3.4848484848484849</v>
      </c>
      <c r="F191" s="152">
        <f>(COUNTIFS(Dados!$Z$2:$Z$19995,Calc!$C191,Dados!$J$2:$J$19995,Calc!$B$189,Dados!BG$2:BG$19995,"Ótima")*5+COUNTIFS(Dados!$Z$2:$Z$19995,Calc!$C191,Dados!$J$2:$J$19995,Calc!$B$189,Dados!BG$2:BG$19995,"Boa")*3.75+COUNTIFS(Dados!$Z$2:$Z$19995,Calc!$C191,Dados!$J$2:$J$19995,Calc!$B$189,Dados!BG$2:BG$19995,"Regular")*2.5+COUNTIFS(Dados!$Z$2:$Z$19995,Calc!$C191,Dados!$J$2:$J$19995,Calc!$B$189,Dados!BG$2:BG$19995,"Ruim")*1.25+COUNTIFS(Dados!$Z$2:$Z$19995,Calc!$C191,Dados!$J$2:$J$19995,Calc!$B$189,Dados!BG$2:BG$19995,"Péssima")*0)/COUNTIFS(Dados!$Z$2:$Z$19995,Calc!$C191,Dados!$J$2:$J$19995,Calc!$B$189,Dados!BG$2:BG$19995,"&lt;&gt;Sem resposta",Dados!BG$2:BG$19995,"&lt;&gt;""")</f>
        <v>4.6969696969696972</v>
      </c>
      <c r="G191" s="152">
        <f>(COUNTIFS(Dados!$Z$2:$Z$19995,Calc!$C191,Dados!$J$2:$J$19995,Calc!$B$189,Dados!BH$2:BH$19995,"Ótima")*5+COUNTIFS(Dados!$Z$2:$Z$19995,Calc!$C191,Dados!$J$2:$J$19995,Calc!$B$189,Dados!BH$2:BH$19995,"Boa")*3.75+COUNTIFS(Dados!$Z$2:$Z$19995,Calc!$C191,Dados!$J$2:$J$19995,Calc!$B$189,Dados!BH$2:BH$19995,"Regular")*2.5+COUNTIFS(Dados!$Z$2:$Z$19995,Calc!$C191,Dados!$J$2:$J$19995,Calc!$B$189,Dados!BH$2:BH$19995,"Ruim")*1.25+COUNTIFS(Dados!$Z$2:$Z$19995,Calc!$C191,Dados!$J$2:$J$19995,Calc!$B$189,Dados!BH$2:BH$19995,"Péssima")*0)/COUNTIFS(Dados!$Z$2:$Z$19995,Calc!$C191,Dados!$J$2:$J$19995,Calc!$B$189,Dados!BH$2:BH$19995,"&lt;&gt;Sem resposta",Dados!BH$2:BH$19995,"&lt;&gt;""")</f>
        <v>4.4696969696969697</v>
      </c>
      <c r="H191" s="152">
        <f>(COUNTIFS(Dados!$Z$2:$Z$19995,Calc!$C191,Dados!$J$2:$J$19995,Calc!$B$189,Dados!BI$2:BI$19995,"Ótima")*5+COUNTIFS(Dados!$Z$2:$Z$19995,Calc!$C191,Dados!$J$2:$J$19995,Calc!$B$189,Dados!BI$2:BI$19995,"Boa")*3.75+COUNTIFS(Dados!$Z$2:$Z$19995,Calc!$C191,Dados!$J$2:$J$19995,Calc!$B$189,Dados!BI$2:BI$19995,"Regular")*2.5+COUNTIFS(Dados!$Z$2:$Z$19995,Calc!$C191,Dados!$J$2:$J$19995,Calc!$B$189,Dados!BI$2:BI$19995,"Ruim")*1.25+COUNTIFS(Dados!$Z$2:$Z$19995,Calc!$C191,Dados!$J$2:$J$19995,Calc!$B$189,Dados!BI$2:BI$19995,"Péssima")*0)/COUNTIFS(Dados!$Z$2:$Z$19995,Calc!$C191,Dados!$J$2:$J$19995,Calc!$B$189,Dados!BI$2:BI$19995,"&lt;&gt;Sem resposta",Dados!BI$2:BI$19995,"&lt;&gt;""")</f>
        <v>4.3939393939393936</v>
      </c>
      <c r="I191" s="152">
        <f>(COUNTIFS(Dados!$Z$2:$Z$19995,Calc!$C191,Dados!$J$2:$J$19995,Calc!$B$189,Dados!BJ$2:BJ$19995,"Ótima")*5+COUNTIFS(Dados!$Z$2:$Z$19995,Calc!$C191,Dados!$J$2:$J$19995,Calc!$B$189,Dados!BJ$2:BJ$19995,"Boa")*3.75+COUNTIFS(Dados!$Z$2:$Z$19995,Calc!$C191,Dados!$J$2:$J$19995,Calc!$B$189,Dados!BJ$2:BJ$19995,"Regular")*2.5+COUNTIFS(Dados!$Z$2:$Z$19995,Calc!$C191,Dados!$J$2:$J$19995,Calc!$B$189,Dados!BJ$2:BJ$19995,"Ruim")*1.25+COUNTIFS(Dados!$Z$2:$Z$19995,Calc!$C191,Dados!$J$2:$J$19995,Calc!$B$189,Dados!BJ$2:BJ$19995,"Péssima")*0)/COUNTIFS(Dados!$Z$2:$Z$19995,Calc!$C191,Dados!$J$2:$J$19995,Calc!$B$189,Dados!BJ$2:BJ$19995,"&lt;&gt;Sem resposta",Dados!BJ$2:BJ$19995,"&lt;&gt;""")</f>
        <v>4.7348484848484844</v>
      </c>
      <c r="J191" s="152">
        <f>(COUNTIFS(Dados!$Z$2:$Z$19995,Calc!$C191,Dados!$J$2:$J$19995,Calc!$B$189,Dados!BK$2:BK$19995,"Superou as expectativas")*5+COUNTIFS(Dados!$Z$2:$Z$19995,Calc!$C191,Dados!$J$2:$J$19995,Calc!$B$189,Dados!BK$2:BK$19995,"Atendeu as expectativas")*2.5+COUNTIFS(Dados!$Z$2:$Z$19995,Calc!$C191,Dados!$J$2:$J$19995,Calc!$B$189,Dados!BK$2:BK$19995,"Não atendeu as expectativas")*0)/COUNTIFS(Dados!$Z$2:$Z$19995,Calc!$C191,Dados!$J$2:$J$19995,Calc!$B$189,Dados!BK$2:BK$19995,"&lt;&gt;Sem resposta",Dados!BK$2:BK$19995,"&lt;&gt;""")</f>
        <v>3.6363636363636362</v>
      </c>
      <c r="K191" s="152">
        <f>(COUNTIFS(Dados!$Z$2:$Z$19995,Calc!$C191,Dados!$J$2:$J$19995,Calc!$B$189,Dados!BL$2:BL$19995,"Superou as expectativas")*5+COUNTIFS(Dados!$Z$2:$Z$19995,Calc!$C191,Dados!$J$2:$J$19995,Calc!$B$189,Dados!BL$2:BL$19995,"Atendeu as expectativas")*2.5+COUNTIFS(Dados!$Z$2:$Z$19995,Calc!$C191,Dados!$J$2:$J$19995,Calc!$B$189,Dados!BL$2:BL$19995,"Não atendeu as expectativas")*0)/COUNTIFS(Dados!$Z$2:$Z$19995,Calc!$C191,Dados!$J$2:$J$19995,Calc!$B$189,Dados!BL$2:BL$19995,"&lt;&gt;Sem resposta",Dados!BL$2:BL$19995,"&lt;&gt;""")</f>
        <v>3.8636363636363638</v>
      </c>
      <c r="L191" s="195">
        <f t="shared" si="33"/>
        <v>4.2282196969696972</v>
      </c>
    </row>
    <row r="192" spans="2:12" s="28" customFormat="1">
      <c r="B192" s="143" t="s">
        <v>95</v>
      </c>
      <c r="C192" s="178" t="s">
        <v>95</v>
      </c>
      <c r="D192" s="150">
        <f>(COUNTIFS(Dados!$J$2:$J$19995,Calc!$B$192,Dados!BE$2:BE$19995,"Ótima")*5+COUNTIFS(Dados!$J$2:$J$19995,Calc!$B$192,Dados!BE$2:BE$19995,"Boa")*3.75+COUNTIFS(Dados!$J$2:$J$19995,Calc!$B$192,Dados!BE$2:BE$19995,"Regular")*2.5+COUNTIFS(Dados!$J$2:$J$19995,Calc!$B$192,Dados!BE$2:BE$19995,"Ruim")*1.25+COUNTIFS(Dados!$J$2:$J$19995,Calc!$B$192,Dados!BE$2:BE$19995,"Péssima")*0)/COUNTIFS(Dados!$J$2:$J$19995,Calc!$B$192,Dados!BE$2:BE$19995,"&lt;&gt;Sem resposta",Dados!BE$2:BE$19995,"&lt;&gt;""")</f>
        <v>4.617437722419929</v>
      </c>
      <c r="E192" s="150">
        <f>(COUNTIFS(Dados!$J$2:$J$19995,Calc!$B$192,Dados!BF$2:BF$19995,"Ótima")*5+COUNTIFS(Dados!$J$2:$J$19995,Calc!$B$192,Dados!BF$2:BF$19995,"Boa")*3.75+COUNTIFS(Dados!$J$2:$J$19995,Calc!$B$192,Dados!BF$2:BF$19995,"Regular")*2.5+COUNTIFS(Dados!$J$2:$J$19995,Calc!$B$192,Dados!BF$2:BF$19995,"Ruim")*1.25+COUNTIFS(Dados!$J$2:$J$19995,Calc!$B$192,Dados!BF$2:BF$19995,"Péssima")*0)/COUNTIFS(Dados!$J$2:$J$19995,Calc!$B$192,Dados!BF$2:BF$19995,"&lt;&gt;Sem resposta",Dados!BF$2:BF$19995,"&lt;&gt;""")</f>
        <v>4.3727758007117439</v>
      </c>
      <c r="F192" s="150">
        <f>(COUNTIFS(Dados!$J$2:$J$19995,Calc!$B$192,Dados!BG$2:BG$19995,"Ótima")*5+COUNTIFS(Dados!$J$2:$J$19995,Calc!$B$192,Dados!BG$2:BG$19995,"Boa")*3.75+COUNTIFS(Dados!$J$2:$J$19995,Calc!$B$192,Dados!BG$2:BG$19995,"Regular")*2.5+COUNTIFS(Dados!$J$2:$J$19995,Calc!$B$192,Dados!BG$2:BG$19995,"Ruim")*1.25+COUNTIFS(Dados!$J$2:$J$19995,Calc!$B$192,Dados!BG$2:BG$19995,"Péssima")*0)/COUNTIFS(Dados!$J$2:$J$19995,Calc!$B$192,Dados!BG$2:BG$19995,"&lt;&gt;Sem resposta",Dados!BG$2:BG$19995,"&lt;&gt;""")</f>
        <v>4.21875</v>
      </c>
      <c r="G192" s="150">
        <f>(COUNTIFS(Dados!$J$2:$J$19995,Calc!$B$192,Dados!BH$2:BH$19995,"Ótima")*5+COUNTIFS(Dados!$J$2:$J$19995,Calc!$B$192,Dados!BH$2:BH$19995,"Boa")*3.75+COUNTIFS(Dados!$J$2:$J$19995,Calc!$B$192,Dados!BH$2:BH$19995,"Regular")*2.5+COUNTIFS(Dados!$J$2:$J$19995,Calc!$B$192,Dados!BH$2:BH$19995,"Ruim")*1.25+COUNTIFS(Dados!$J$2:$J$19995,Calc!$B$192,Dados!BH$2:BH$19995,"Péssima")*0)/COUNTIFS(Dados!$J$2:$J$19995,Calc!$B$192,Dados!BH$2:BH$19995,"&lt;&gt;Sem resposta",Dados!BH$2:BH$19995,"&lt;&gt;""")</f>
        <v>4.1875</v>
      </c>
      <c r="H192" s="150">
        <f>(COUNTIFS(Dados!$J$2:$J$19995,Calc!$B$192,Dados!BI$2:BI$19995,"Ótima")*5+COUNTIFS(Dados!$J$2:$J$19995,Calc!$B$192,Dados!BI$2:BI$19995,"Boa")*3.75+COUNTIFS(Dados!$J$2:$J$19995,Calc!$B$192,Dados!BI$2:BI$19995,"Regular")*2.5+COUNTIFS(Dados!$J$2:$J$19995,Calc!$B$192,Dados!BI$2:BI$19995,"Ruim")*1.25+COUNTIFS(Dados!$J$2:$J$19995,Calc!$B$192,Dados!BI$2:BI$19995,"Péssima")*0)/COUNTIFS(Dados!$J$2:$J$19995,Calc!$B$192,Dados!BI$2:BI$19995,"&lt;&gt;Sem resposta",Dados!BI$2:BI$19995,"&lt;&gt;""")</f>
        <v>3.8705357142857144</v>
      </c>
      <c r="I192" s="150">
        <f>(COUNTIFS(Dados!$J$2:$J$19995,Calc!$B$192,Dados!BJ$2:BJ$19995,"Ótima")*5+COUNTIFS(Dados!$J$2:$J$19995,Calc!$B$192,Dados!BJ$2:BJ$19995,"Boa")*3.75+COUNTIFS(Dados!$J$2:$J$19995,Calc!$B$192,Dados!BJ$2:BJ$19995,"Regular")*2.5+COUNTIFS(Dados!$J$2:$J$19995,Calc!$B$192,Dados!BJ$2:BJ$19995,"Ruim")*1.25+COUNTIFS(Dados!$J$2:$J$19995,Calc!$B$192,Dados!BJ$2:BJ$19995,"Péssima")*0)/COUNTIFS(Dados!$J$2:$J$19995,Calc!$B$192,Dados!BJ$2:BJ$19995,"&lt;&gt;Sem resposta",Dados!BJ$2:BJ$19995,"&lt;&gt;""")</f>
        <v>4.1428571428571432</v>
      </c>
      <c r="J192" s="150">
        <f>(COUNTIFS(Dados!$J$2:$J$19995,Calc!$B$192,Dados!BK$2:BK$19995,"Superou as expectativas")*5+COUNTIFS(Dados!$J$2:$J$19995,Calc!$B$192,Dados!BK$2:BK$19995,"Atendeu as expectativas")*2.5+COUNTIFS(Dados!$J$2:$J$19995,Calc!$B$192,Dados!BK$2:BK$19995,"Não atendeu as expectativas")*0)/COUNTIFS(Dados!$J$2:$J$19995,Calc!$B$192,Dados!BK$2:BK$19995,"&lt;&gt;Sem resposta",Dados!BK$2:BK$19995,"&lt;&gt;""")</f>
        <v>3.1768953068592056</v>
      </c>
      <c r="K192" s="150">
        <f>(COUNTIFS(Dados!$J$2:$J$19995,Calc!$B$192,Dados!BL$2:BL$19995,"Superou as expectativas")*5+COUNTIFS(Dados!$J$2:$J$19995,Calc!$B$192,Dados!BL$2:BL$19995,"Atendeu as expectativas")*2.5+COUNTIFS(Dados!$J$2:$J$19995,Calc!$B$192,Dados!BL$2:BL$19995,"Não atendeu as expectativas")*0)/COUNTIFS(Dados!$J$2:$J$19995,Calc!$B$192,Dados!BL$2:BL$19995,"&lt;&gt;Sem resposta",Dados!BL$2:BL$19995,"&lt;&gt;""")</f>
        <v>3.7813620071684588</v>
      </c>
      <c r="L192" s="195">
        <f t="shared" si="33"/>
        <v>4.0460142117877744</v>
      </c>
    </row>
    <row r="193" spans="2:12" s="28" customFormat="1">
      <c r="B193" s="143" t="s">
        <v>95</v>
      </c>
      <c r="C193" s="181" t="s">
        <v>1285</v>
      </c>
      <c r="D193" s="152">
        <f>(COUNTIFS(Dados!$AA$2:$AA$19995,Calc!$C193,Dados!$J$2:$J$19995,Calc!$B$192,Dados!BE$2:BE$19995,"Ótima")*5+COUNTIFS(Dados!$AA$2:$AA$19995,Calc!$C193,Dados!$J$2:$J$19995,Calc!$B$192,Dados!BE$2:BE$19995,"Boa")*3.75+COUNTIFS(Dados!$AA$2:$AA$19995,Calc!$C193,Dados!$J$2:$J$19995,Calc!$B$192,Dados!BE$2:BE$19995,"Regular")*2.5+COUNTIFS(Dados!$AA$2:$AA$19995,Calc!$C193,Dados!$J$2:$J$19995,Calc!$B$192,Dados!BE$2:BE$19995,"Ruim")*1.25+COUNTIFS(Dados!$AA$2:$AA$19995,Calc!$C193,Dados!$J$2:$J$19995,Calc!$B$192,Dados!BE$2:BE$19995,"Péssima")*0)/COUNTIFS(Dados!$AA$2:$AA$19995,Calc!$C193,Dados!$J$2:$J$19995,Calc!$B$192,Dados!BE$2:BE$19995,"&lt;&gt;Sem resposta",Dados!BE$2:BE$19995,"&lt;&gt;""")</f>
        <v>4.791666666666667</v>
      </c>
      <c r="E193" s="152">
        <f>(COUNTIFS(Dados!$AA$2:$AA$19995,Calc!$C193,Dados!$J$2:$J$19995,Calc!$B$192,Dados!BF$2:BF$19995,"Ótima")*5+COUNTIFS(Dados!$AA$2:$AA$19995,Calc!$C193,Dados!$J$2:$J$19995,Calc!$B$192,Dados!BF$2:BF$19995,"Boa")*3.75+COUNTIFS(Dados!$AA$2:$AA$19995,Calc!$C193,Dados!$J$2:$J$19995,Calc!$B$192,Dados!BF$2:BF$19995,"Regular")*2.5+COUNTIFS(Dados!$AA$2:$AA$19995,Calc!$C193,Dados!$J$2:$J$19995,Calc!$B$192,Dados!BF$2:BF$19995,"Ruim")*1.25+COUNTIFS(Dados!$AA$2:$AA$19995,Calc!$C193,Dados!$J$2:$J$19995,Calc!$B$192,Dados!BF$2:BF$19995,"Péssima")*0)/COUNTIFS(Dados!$AA$2:$AA$19995,Calc!$C193,Dados!$J$2:$J$19995,Calc!$B$192,Dados!BF$2:BF$19995,"&lt;&gt;Sem resposta",Dados!BF$2:BF$19995,"&lt;&gt;""")</f>
        <v>4.583333333333333</v>
      </c>
      <c r="F193" s="152">
        <f>(COUNTIFS(Dados!$AA$2:$AA$19995,Calc!$C193,Dados!$J$2:$J$19995,Calc!$B$192,Dados!BG$2:BG$19995,"Ótima")*5+COUNTIFS(Dados!$AA$2:$AA$19995,Calc!$C193,Dados!$J$2:$J$19995,Calc!$B$192,Dados!BG$2:BG$19995,"Boa")*3.75+COUNTIFS(Dados!$AA$2:$AA$19995,Calc!$C193,Dados!$J$2:$J$19995,Calc!$B$192,Dados!BG$2:BG$19995,"Regular")*2.5+COUNTIFS(Dados!$AA$2:$AA$19995,Calc!$C193,Dados!$J$2:$J$19995,Calc!$B$192,Dados!BG$2:BG$19995,"Ruim")*1.25+COUNTIFS(Dados!$AA$2:$AA$19995,Calc!$C193,Dados!$J$2:$J$19995,Calc!$B$192,Dados!BG$2:BG$19995,"Péssima")*0)/COUNTIFS(Dados!$AA$2:$AA$19995,Calc!$C193,Dados!$J$2:$J$19995,Calc!$B$192,Dados!BG$2:BG$19995,"&lt;&gt;Sem resposta",Dados!BG$2:BG$19995,"&lt;&gt;""")</f>
        <v>3.9583333333333335</v>
      </c>
      <c r="G193" s="152">
        <f>(COUNTIFS(Dados!$AA$2:$AA$19995,Calc!$C193,Dados!$J$2:$J$19995,Calc!$B$192,Dados!BH$2:BH$19995,"Ótima")*5+COUNTIFS(Dados!$AA$2:$AA$19995,Calc!$C193,Dados!$J$2:$J$19995,Calc!$B$192,Dados!BH$2:BH$19995,"Boa")*3.75+COUNTIFS(Dados!$AA$2:$AA$19995,Calc!$C193,Dados!$J$2:$J$19995,Calc!$B$192,Dados!BH$2:BH$19995,"Regular")*2.5+COUNTIFS(Dados!$AA$2:$AA$19995,Calc!$C193,Dados!$J$2:$J$19995,Calc!$B$192,Dados!BH$2:BH$19995,"Ruim")*1.25+COUNTIFS(Dados!$AA$2:$AA$19995,Calc!$C193,Dados!$J$2:$J$19995,Calc!$B$192,Dados!BH$2:BH$19995,"Péssima")*0)/COUNTIFS(Dados!$AA$2:$AA$19995,Calc!$C193,Dados!$J$2:$J$19995,Calc!$B$192,Dados!BH$2:BH$19995,"&lt;&gt;Sem resposta",Dados!BH$2:BH$19995,"&lt;&gt;""")</f>
        <v>4.166666666666667</v>
      </c>
      <c r="H193" s="152">
        <f>(COUNTIFS(Dados!$AA$2:$AA$19995,Calc!$C193,Dados!$J$2:$J$19995,Calc!$B$192,Dados!BI$2:BI$19995,"Ótima")*5+COUNTIFS(Dados!$AA$2:$AA$19995,Calc!$C193,Dados!$J$2:$J$19995,Calc!$B$192,Dados!BI$2:BI$19995,"Boa")*3.75+COUNTIFS(Dados!$AA$2:$AA$19995,Calc!$C193,Dados!$J$2:$J$19995,Calc!$B$192,Dados!BI$2:BI$19995,"Regular")*2.5+COUNTIFS(Dados!$AA$2:$AA$19995,Calc!$C193,Dados!$J$2:$J$19995,Calc!$B$192,Dados!BI$2:BI$19995,"Ruim")*1.25+COUNTIFS(Dados!$AA$2:$AA$19995,Calc!$C193,Dados!$J$2:$J$19995,Calc!$B$192,Dados!BI$2:BI$19995,"Péssima")*0)/COUNTIFS(Dados!$AA$2:$AA$19995,Calc!$C193,Dados!$J$2:$J$19995,Calc!$B$192,Dados!BI$2:BI$19995,"&lt;&gt;Sem resposta",Dados!BI$2:BI$19995,"&lt;&gt;""")</f>
        <v>4.166666666666667</v>
      </c>
      <c r="I193" s="152">
        <f>(COUNTIFS(Dados!$AA$2:$AA$19995,Calc!$C193,Dados!$J$2:$J$19995,Calc!$B$192,Dados!BJ$2:BJ$19995,"Ótima")*5+COUNTIFS(Dados!$AA$2:$AA$19995,Calc!$C193,Dados!$J$2:$J$19995,Calc!$B$192,Dados!BJ$2:BJ$19995,"Boa")*3.75+COUNTIFS(Dados!$AA$2:$AA$19995,Calc!$C193,Dados!$J$2:$J$19995,Calc!$B$192,Dados!BJ$2:BJ$19995,"Regular")*2.5+COUNTIFS(Dados!$AA$2:$AA$19995,Calc!$C193,Dados!$J$2:$J$19995,Calc!$B$192,Dados!BJ$2:BJ$19995,"Ruim")*1.25+COUNTIFS(Dados!$AA$2:$AA$19995,Calc!$C193,Dados!$J$2:$J$19995,Calc!$B$192,Dados!BJ$2:BJ$19995,"Péssima")*0)/COUNTIFS(Dados!$AA$2:$AA$19995,Calc!$C193,Dados!$J$2:$J$19995,Calc!$B$192,Dados!BJ$2:BJ$19995,"&lt;&gt;Sem resposta",Dados!BJ$2:BJ$19995,"&lt;&gt;""")</f>
        <v>3.9583333333333335</v>
      </c>
      <c r="J193" s="152">
        <f>(COUNTIFS(Dados!$AA$2:$AA$19995,Calc!$C193,Dados!$J$2:$J$19995,Calc!$B$192,Dados!BK$2:BK$19995,"Superou as expectativas")*5+COUNTIFS(Dados!$AA$2:$AA$19995,Calc!$C193,Dados!$J$2:$J$19995,Calc!$B$192,Dados!BK$2:BK$19995,"Atendeu as expectativas")*2.5+COUNTIFS(Dados!$AA$2:$AA$19995,Calc!$C193,Dados!$J$2:$J$19995,Calc!$B$192,Dados!BK$2:BK$19995,"Não atendeu as expectativas")*0)/COUNTIFS(Dados!$AA$2:$AA$19995,Calc!$C193,Dados!$J$2:$J$19995,Calc!$B$192,Dados!BK$2:BK$19995,"&lt;&gt;Sem resposta",Dados!BK$2:BK$19995,"&lt;&gt;""")</f>
        <v>2.5</v>
      </c>
      <c r="K193" s="152">
        <f>(COUNTIFS(Dados!$AA$2:$AA$19995,Calc!$C193,Dados!$J$2:$J$19995,Calc!$B$192,Dados!BL$2:BL$19995,"Superou as expectativas")*5+COUNTIFS(Dados!$AA$2:$AA$19995,Calc!$C193,Dados!$J$2:$J$19995,Calc!$B$192,Dados!BL$2:BL$19995,"Atendeu as expectativas")*2.5+COUNTIFS(Dados!$AA$2:$AA$19995,Calc!$C193,Dados!$J$2:$J$19995,Calc!$B$192,Dados!BL$2:BL$19995,"Não atendeu as expectativas")*0)/COUNTIFS(Dados!$AA$2:$AA$19995,Calc!$C193,Dados!$J$2:$J$19995,Calc!$B$192,Dados!BL$2:BL$19995,"&lt;&gt;Sem resposta",Dados!BL$2:BL$19995,"&lt;&gt;""")</f>
        <v>2.9166666666666665</v>
      </c>
      <c r="L193" s="195">
        <f t="shared" si="33"/>
        <v>3.8802083333333335</v>
      </c>
    </row>
    <row r="194" spans="2:12" s="28" customFormat="1" ht="38.25">
      <c r="B194" s="143" t="s">
        <v>95</v>
      </c>
      <c r="C194" s="181" t="s">
        <v>911</v>
      </c>
      <c r="D194" s="152">
        <f>(COUNTIFS(Dados!$AA$2:$AA$19995,Calc!$C194,Dados!$J$2:$J$19995,Calc!$B$192,Dados!BE$2:BE$19995,"Ótima")*5+COUNTIFS(Dados!$AA$2:$AA$19995,Calc!$C194,Dados!$J$2:$J$19995,Calc!$B$192,Dados!BE$2:BE$19995,"Boa")*3.75+COUNTIFS(Dados!$AA$2:$AA$19995,Calc!$C194,Dados!$J$2:$J$19995,Calc!$B$192,Dados!BE$2:BE$19995,"Regular")*2.5+COUNTIFS(Dados!$AA$2:$AA$19995,Calc!$C194,Dados!$J$2:$J$19995,Calc!$B$192,Dados!BE$2:BE$19995,"Ruim")*1.25+COUNTIFS(Dados!$AA$2:$AA$19995,Calc!$C194,Dados!$J$2:$J$19995,Calc!$B$192,Dados!BE$2:BE$19995,"Péssima")*0)/COUNTIFS(Dados!$AA$2:$AA$19995,Calc!$C194,Dados!$J$2:$J$19995,Calc!$B$192,Dados!BE$2:BE$19995,"&lt;&gt;Sem resposta",Dados!BE$2:BE$19995,"&lt;&gt;""")</f>
        <v>4.84375</v>
      </c>
      <c r="E194" s="152">
        <f>(COUNTIFS(Dados!$AA$2:$AA$19995,Calc!$C194,Dados!$J$2:$J$19995,Calc!$B$192,Dados!BF$2:BF$19995,"Ótima")*5+COUNTIFS(Dados!$AA$2:$AA$19995,Calc!$C194,Dados!$J$2:$J$19995,Calc!$B$192,Dados!BF$2:BF$19995,"Boa")*3.75+COUNTIFS(Dados!$AA$2:$AA$19995,Calc!$C194,Dados!$J$2:$J$19995,Calc!$B$192,Dados!BF$2:BF$19995,"Regular")*2.5+COUNTIFS(Dados!$AA$2:$AA$19995,Calc!$C194,Dados!$J$2:$J$19995,Calc!$B$192,Dados!BF$2:BF$19995,"Ruim")*1.25+COUNTIFS(Dados!$AA$2:$AA$19995,Calc!$C194,Dados!$J$2:$J$19995,Calc!$B$192,Dados!BF$2:BF$19995,"Péssima")*0)/COUNTIFS(Dados!$AA$2:$AA$19995,Calc!$C194,Dados!$J$2:$J$19995,Calc!$B$192,Dados!BF$2:BF$19995,"&lt;&gt;Sem resposta",Dados!BF$2:BF$19995,"&lt;&gt;""")</f>
        <v>4.84375</v>
      </c>
      <c r="F194" s="152">
        <f>(COUNTIFS(Dados!$AA$2:$AA$19995,Calc!$C194,Dados!$J$2:$J$19995,Calc!$B$192,Dados!BG$2:BG$19995,"Ótima")*5+COUNTIFS(Dados!$AA$2:$AA$19995,Calc!$C194,Dados!$J$2:$J$19995,Calc!$B$192,Dados!BG$2:BG$19995,"Boa")*3.75+COUNTIFS(Dados!$AA$2:$AA$19995,Calc!$C194,Dados!$J$2:$J$19995,Calc!$B$192,Dados!BG$2:BG$19995,"Regular")*2.5+COUNTIFS(Dados!$AA$2:$AA$19995,Calc!$C194,Dados!$J$2:$J$19995,Calc!$B$192,Dados!BG$2:BG$19995,"Ruim")*1.25+COUNTIFS(Dados!$AA$2:$AA$19995,Calc!$C194,Dados!$J$2:$J$19995,Calc!$B$192,Dados!BG$2:BG$19995,"Péssima")*0)/COUNTIFS(Dados!$AA$2:$AA$19995,Calc!$C194,Dados!$J$2:$J$19995,Calc!$B$192,Dados!BG$2:BG$19995,"&lt;&gt;Sem resposta",Dados!BG$2:BG$19995,"&lt;&gt;""")</f>
        <v>4.6875</v>
      </c>
      <c r="G194" s="152">
        <f>(COUNTIFS(Dados!$AA$2:$AA$19995,Calc!$C194,Dados!$J$2:$J$19995,Calc!$B$192,Dados!BH$2:BH$19995,"Ótima")*5+COUNTIFS(Dados!$AA$2:$AA$19995,Calc!$C194,Dados!$J$2:$J$19995,Calc!$B$192,Dados!BH$2:BH$19995,"Boa")*3.75+COUNTIFS(Dados!$AA$2:$AA$19995,Calc!$C194,Dados!$J$2:$J$19995,Calc!$B$192,Dados!BH$2:BH$19995,"Regular")*2.5+COUNTIFS(Dados!$AA$2:$AA$19995,Calc!$C194,Dados!$J$2:$J$19995,Calc!$B$192,Dados!BH$2:BH$19995,"Ruim")*1.25+COUNTIFS(Dados!$AA$2:$AA$19995,Calc!$C194,Dados!$J$2:$J$19995,Calc!$B$192,Dados!BH$2:BH$19995,"Péssima")*0)/COUNTIFS(Dados!$AA$2:$AA$19995,Calc!$C194,Dados!$J$2:$J$19995,Calc!$B$192,Dados!BH$2:BH$19995,"&lt;&gt;Sem resposta",Dados!BH$2:BH$19995,"&lt;&gt;""")</f>
        <v>4.375</v>
      </c>
      <c r="H194" s="152">
        <f>(COUNTIFS(Dados!$AA$2:$AA$19995,Calc!$C194,Dados!$J$2:$J$19995,Calc!$B$192,Dados!BI$2:BI$19995,"Ótima")*5+COUNTIFS(Dados!$AA$2:$AA$19995,Calc!$C194,Dados!$J$2:$J$19995,Calc!$B$192,Dados!BI$2:BI$19995,"Boa")*3.75+COUNTIFS(Dados!$AA$2:$AA$19995,Calc!$C194,Dados!$J$2:$J$19995,Calc!$B$192,Dados!BI$2:BI$19995,"Regular")*2.5+COUNTIFS(Dados!$AA$2:$AA$19995,Calc!$C194,Dados!$J$2:$J$19995,Calc!$B$192,Dados!BI$2:BI$19995,"Ruim")*1.25+COUNTIFS(Dados!$AA$2:$AA$19995,Calc!$C194,Dados!$J$2:$J$19995,Calc!$B$192,Dados!BI$2:BI$19995,"Péssima")*0)/COUNTIFS(Dados!$AA$2:$AA$19995,Calc!$C194,Dados!$J$2:$J$19995,Calc!$B$192,Dados!BI$2:BI$19995,"&lt;&gt;Sem resposta",Dados!BI$2:BI$19995,"&lt;&gt;""")</f>
        <v>4.53125</v>
      </c>
      <c r="I194" s="152">
        <f>(COUNTIFS(Dados!$AA$2:$AA$19995,Calc!$C194,Dados!$J$2:$J$19995,Calc!$B$192,Dados!BJ$2:BJ$19995,"Ótima")*5+COUNTIFS(Dados!$AA$2:$AA$19995,Calc!$C194,Dados!$J$2:$J$19995,Calc!$B$192,Dados!BJ$2:BJ$19995,"Boa")*3.75+COUNTIFS(Dados!$AA$2:$AA$19995,Calc!$C194,Dados!$J$2:$J$19995,Calc!$B$192,Dados!BJ$2:BJ$19995,"Regular")*2.5+COUNTIFS(Dados!$AA$2:$AA$19995,Calc!$C194,Dados!$J$2:$J$19995,Calc!$B$192,Dados!BJ$2:BJ$19995,"Ruim")*1.25+COUNTIFS(Dados!$AA$2:$AA$19995,Calc!$C194,Dados!$J$2:$J$19995,Calc!$B$192,Dados!BJ$2:BJ$19995,"Péssima")*0)/COUNTIFS(Dados!$AA$2:$AA$19995,Calc!$C194,Dados!$J$2:$J$19995,Calc!$B$192,Dados!BJ$2:BJ$19995,"&lt;&gt;Sem resposta",Dados!BJ$2:BJ$19995,"&lt;&gt;""")</f>
        <v>4.6875</v>
      </c>
      <c r="J194" s="152">
        <f>(COUNTIFS(Dados!$AA$2:$AA$19995,Calc!$C194,Dados!$J$2:$J$19995,Calc!$B$192,Dados!BK$2:BK$19995,"Superou as expectativas")*5+COUNTIFS(Dados!$AA$2:$AA$19995,Calc!$C194,Dados!$J$2:$J$19995,Calc!$B$192,Dados!BK$2:BK$19995,"Atendeu as expectativas")*2.5+COUNTIFS(Dados!$AA$2:$AA$19995,Calc!$C194,Dados!$J$2:$J$19995,Calc!$B$192,Dados!BK$2:BK$19995,"Não atendeu as expectativas")*0)/COUNTIFS(Dados!$AA$2:$AA$19995,Calc!$C194,Dados!$J$2:$J$19995,Calc!$B$192,Dados!BK$2:BK$19995,"&lt;&gt;Sem resposta",Dados!BK$2:BK$19995,"&lt;&gt;""")</f>
        <v>3.75</v>
      </c>
      <c r="K194" s="152">
        <f>(COUNTIFS(Dados!$AA$2:$AA$19995,Calc!$C194,Dados!$J$2:$J$19995,Calc!$B$192,Dados!BL$2:BL$19995,"Superou as expectativas")*5+COUNTIFS(Dados!$AA$2:$AA$19995,Calc!$C194,Dados!$J$2:$J$19995,Calc!$B$192,Dados!BL$2:BL$19995,"Atendeu as expectativas")*2.5+COUNTIFS(Dados!$AA$2:$AA$19995,Calc!$C194,Dados!$J$2:$J$19995,Calc!$B$192,Dados!BL$2:BL$19995,"Não atendeu as expectativas")*0)/COUNTIFS(Dados!$AA$2:$AA$19995,Calc!$C194,Dados!$J$2:$J$19995,Calc!$B$192,Dados!BL$2:BL$19995,"&lt;&gt;Sem resposta",Dados!BL$2:BL$19995,"&lt;&gt;""")</f>
        <v>4.6875</v>
      </c>
      <c r="L194" s="195">
        <f t="shared" si="33"/>
        <v>4.55078125</v>
      </c>
    </row>
    <row r="195" spans="2:12" s="28" customFormat="1">
      <c r="B195" s="143" t="s">
        <v>95</v>
      </c>
      <c r="C195" s="181" t="s">
        <v>96</v>
      </c>
      <c r="D195" s="152">
        <f>(COUNTIFS(Dados!$AA$2:$AA$19995,Calc!$C195,Dados!$J$2:$J$19995,Calc!$B$192,Dados!BE$2:BE$19995,"Ótima")*5+COUNTIFS(Dados!$AA$2:$AA$19995,Calc!$C195,Dados!$J$2:$J$19995,Calc!$B$192,Dados!BE$2:BE$19995,"Boa")*3.75+COUNTIFS(Dados!$AA$2:$AA$19995,Calc!$C195,Dados!$J$2:$J$19995,Calc!$B$192,Dados!BE$2:BE$19995,"Regular")*2.5+COUNTIFS(Dados!$AA$2:$AA$19995,Calc!$C195,Dados!$J$2:$J$19995,Calc!$B$192,Dados!BE$2:BE$19995,"Ruim")*1.25+COUNTIFS(Dados!$AA$2:$AA$19995,Calc!$C195,Dados!$J$2:$J$19995,Calc!$B$192,Dados!BE$2:BE$19995,"Péssima")*0)/COUNTIFS(Dados!$AA$2:$AA$19995,Calc!$C195,Dados!$J$2:$J$19995,Calc!$B$192,Dados!BE$2:BE$19995,"&lt;&gt;Sem resposta",Dados!BE$2:BE$19995,"&lt;&gt;""")</f>
        <v>4.615384615384615</v>
      </c>
      <c r="E195" s="152">
        <f>(COUNTIFS(Dados!$AA$2:$AA$19995,Calc!$C195,Dados!$J$2:$J$19995,Calc!$B$192,Dados!BF$2:BF$19995,"Ótima")*5+COUNTIFS(Dados!$AA$2:$AA$19995,Calc!$C195,Dados!$J$2:$J$19995,Calc!$B$192,Dados!BF$2:BF$19995,"Boa")*3.75+COUNTIFS(Dados!$AA$2:$AA$19995,Calc!$C195,Dados!$J$2:$J$19995,Calc!$B$192,Dados!BF$2:BF$19995,"Regular")*2.5+COUNTIFS(Dados!$AA$2:$AA$19995,Calc!$C195,Dados!$J$2:$J$19995,Calc!$B$192,Dados!BF$2:BF$19995,"Ruim")*1.25+COUNTIFS(Dados!$AA$2:$AA$19995,Calc!$C195,Dados!$J$2:$J$19995,Calc!$B$192,Dados!BF$2:BF$19995,"Péssima")*0)/COUNTIFS(Dados!$AA$2:$AA$19995,Calc!$C195,Dados!$J$2:$J$19995,Calc!$B$192,Dados!BF$2:BF$19995,"&lt;&gt;Sem resposta",Dados!BF$2:BF$19995,"&lt;&gt;""")</f>
        <v>4.5192307692307692</v>
      </c>
      <c r="F195" s="152">
        <f>(COUNTIFS(Dados!$AA$2:$AA$19995,Calc!$C195,Dados!$J$2:$J$19995,Calc!$B$192,Dados!BG$2:BG$19995,"Ótima")*5+COUNTIFS(Dados!$AA$2:$AA$19995,Calc!$C195,Dados!$J$2:$J$19995,Calc!$B$192,Dados!BG$2:BG$19995,"Boa")*3.75+COUNTIFS(Dados!$AA$2:$AA$19995,Calc!$C195,Dados!$J$2:$J$19995,Calc!$B$192,Dados!BG$2:BG$19995,"Regular")*2.5+COUNTIFS(Dados!$AA$2:$AA$19995,Calc!$C195,Dados!$J$2:$J$19995,Calc!$B$192,Dados!BG$2:BG$19995,"Ruim")*1.25+COUNTIFS(Dados!$AA$2:$AA$19995,Calc!$C195,Dados!$J$2:$J$19995,Calc!$B$192,Dados!BG$2:BG$19995,"Péssima")*0)/COUNTIFS(Dados!$AA$2:$AA$19995,Calc!$C195,Dados!$J$2:$J$19995,Calc!$B$192,Dados!BG$2:BG$19995,"&lt;&gt;Sem resposta",Dados!BG$2:BG$19995,"&lt;&gt;""")</f>
        <v>4.4407894736842106</v>
      </c>
      <c r="G195" s="152">
        <f>(COUNTIFS(Dados!$AA$2:$AA$19995,Calc!$C195,Dados!$J$2:$J$19995,Calc!$B$192,Dados!BH$2:BH$19995,"Ótima")*5+COUNTIFS(Dados!$AA$2:$AA$19995,Calc!$C195,Dados!$J$2:$J$19995,Calc!$B$192,Dados!BH$2:BH$19995,"Boa")*3.75+COUNTIFS(Dados!$AA$2:$AA$19995,Calc!$C195,Dados!$J$2:$J$19995,Calc!$B$192,Dados!BH$2:BH$19995,"Regular")*2.5+COUNTIFS(Dados!$AA$2:$AA$19995,Calc!$C195,Dados!$J$2:$J$19995,Calc!$B$192,Dados!BH$2:BH$19995,"Ruim")*1.25+COUNTIFS(Dados!$AA$2:$AA$19995,Calc!$C195,Dados!$J$2:$J$19995,Calc!$B$192,Dados!BH$2:BH$19995,"Péssima")*0)/COUNTIFS(Dados!$AA$2:$AA$19995,Calc!$C195,Dados!$J$2:$J$19995,Calc!$B$192,Dados!BH$2:BH$19995,"&lt;&gt;Sem resposta",Dados!BH$2:BH$19995,"&lt;&gt;""")</f>
        <v>4.3092105263157894</v>
      </c>
      <c r="H195" s="152">
        <f>(COUNTIFS(Dados!$AA$2:$AA$19995,Calc!$C195,Dados!$J$2:$J$19995,Calc!$B$192,Dados!BI$2:BI$19995,"Ótima")*5+COUNTIFS(Dados!$AA$2:$AA$19995,Calc!$C195,Dados!$J$2:$J$19995,Calc!$B$192,Dados!BI$2:BI$19995,"Boa")*3.75+COUNTIFS(Dados!$AA$2:$AA$19995,Calc!$C195,Dados!$J$2:$J$19995,Calc!$B$192,Dados!BI$2:BI$19995,"Regular")*2.5+COUNTIFS(Dados!$AA$2:$AA$19995,Calc!$C195,Dados!$J$2:$J$19995,Calc!$B$192,Dados!BI$2:BI$19995,"Ruim")*1.25+COUNTIFS(Dados!$AA$2:$AA$19995,Calc!$C195,Dados!$J$2:$J$19995,Calc!$B$192,Dados!BI$2:BI$19995,"Péssima")*0)/COUNTIFS(Dados!$AA$2:$AA$19995,Calc!$C195,Dados!$J$2:$J$19995,Calc!$B$192,Dados!BI$2:BI$19995,"&lt;&gt;Sem resposta",Dados!BI$2:BI$19995,"&lt;&gt;""")</f>
        <v>3.7828947368421053</v>
      </c>
      <c r="I195" s="152">
        <f>(COUNTIFS(Dados!$AA$2:$AA$19995,Calc!$C195,Dados!$J$2:$J$19995,Calc!$B$192,Dados!BJ$2:BJ$19995,"Ótima")*5+COUNTIFS(Dados!$AA$2:$AA$19995,Calc!$C195,Dados!$J$2:$J$19995,Calc!$B$192,Dados!BJ$2:BJ$19995,"Boa")*3.75+COUNTIFS(Dados!$AA$2:$AA$19995,Calc!$C195,Dados!$J$2:$J$19995,Calc!$B$192,Dados!BJ$2:BJ$19995,"Regular")*2.5+COUNTIFS(Dados!$AA$2:$AA$19995,Calc!$C195,Dados!$J$2:$J$19995,Calc!$B$192,Dados!BJ$2:BJ$19995,"Ruim")*1.25+COUNTIFS(Dados!$AA$2:$AA$19995,Calc!$C195,Dados!$J$2:$J$19995,Calc!$B$192,Dados!BJ$2:BJ$19995,"Péssima")*0)/COUNTIFS(Dados!$AA$2:$AA$19995,Calc!$C195,Dados!$J$2:$J$19995,Calc!$B$192,Dados!BJ$2:BJ$19995,"&lt;&gt;Sem resposta",Dados!BJ$2:BJ$19995,"&lt;&gt;""")</f>
        <v>4.1118421052631575</v>
      </c>
      <c r="J195" s="152">
        <f>(COUNTIFS(Dados!$AA$2:$AA$19995,Calc!$C195,Dados!$J$2:$J$19995,Calc!$B$192,Dados!BK$2:BK$19995,"Superou as expectativas")*5+COUNTIFS(Dados!$AA$2:$AA$19995,Calc!$C195,Dados!$J$2:$J$19995,Calc!$B$192,Dados!BK$2:BK$19995,"Atendeu as expectativas")*2.5+COUNTIFS(Dados!$AA$2:$AA$19995,Calc!$C195,Dados!$J$2:$J$19995,Calc!$B$192,Dados!BK$2:BK$19995,"Não atendeu as expectativas")*0)/COUNTIFS(Dados!$AA$2:$AA$19995,Calc!$C195,Dados!$J$2:$J$19995,Calc!$B$192,Dados!BK$2:BK$19995,"&lt;&gt;Sem resposta",Dados!BK$2:BK$19995,"&lt;&gt;""")</f>
        <v>3.0405405405405403</v>
      </c>
      <c r="K195" s="152">
        <f>(COUNTIFS(Dados!$AA$2:$AA$19995,Calc!$C195,Dados!$J$2:$J$19995,Calc!$B$192,Dados!BL$2:BL$19995,"Superou as expectativas")*5+COUNTIFS(Dados!$AA$2:$AA$19995,Calc!$C195,Dados!$J$2:$J$19995,Calc!$B$192,Dados!BL$2:BL$19995,"Atendeu as expectativas")*2.5+COUNTIFS(Dados!$AA$2:$AA$19995,Calc!$C195,Dados!$J$2:$J$19995,Calc!$B$192,Dados!BL$2:BL$19995,"Não atendeu as expectativas")*0)/COUNTIFS(Dados!$AA$2:$AA$19995,Calc!$C195,Dados!$J$2:$J$19995,Calc!$B$192,Dados!BL$2:BL$19995,"&lt;&gt;Sem resposta",Dados!BL$2:BL$19995,"&lt;&gt;""")</f>
        <v>3.8513513513513513</v>
      </c>
      <c r="L195" s="195">
        <f t="shared" si="33"/>
        <v>4.0839055148265677</v>
      </c>
    </row>
    <row r="196" spans="2:12" s="28" customFormat="1">
      <c r="B196" s="143" t="s">
        <v>95</v>
      </c>
      <c r="C196" s="181" t="s">
        <v>391</v>
      </c>
      <c r="D196" s="152">
        <f>(COUNTIFS(Dados!$AA$2:$AA$19995,Calc!$C196,Dados!$J$2:$J$19995,Calc!$B$192,Dados!BE$2:BE$19995,"Ótima")*5+COUNTIFS(Dados!$AA$2:$AA$19995,Calc!$C196,Dados!$J$2:$J$19995,Calc!$B$192,Dados!BE$2:BE$19995,"Boa")*3.75+COUNTIFS(Dados!$AA$2:$AA$19995,Calc!$C196,Dados!$J$2:$J$19995,Calc!$B$192,Dados!BE$2:BE$19995,"Regular")*2.5+COUNTIFS(Dados!$AA$2:$AA$19995,Calc!$C196,Dados!$J$2:$J$19995,Calc!$B$192,Dados!BE$2:BE$19995,"Ruim")*1.25+COUNTIFS(Dados!$AA$2:$AA$19995,Calc!$C196,Dados!$J$2:$J$19995,Calc!$B$192,Dados!BE$2:BE$19995,"Péssima")*0)/COUNTIFS(Dados!$AA$2:$AA$19995,Calc!$C196,Dados!$J$2:$J$19995,Calc!$B$192,Dados!BE$2:BE$19995,"&lt;&gt;Sem resposta",Dados!BE$2:BE$19995,"&lt;&gt;""")</f>
        <v>4.7222222222222223</v>
      </c>
      <c r="E196" s="152">
        <f>(COUNTIFS(Dados!$AA$2:$AA$19995,Calc!$C196,Dados!$J$2:$J$19995,Calc!$B$192,Dados!BF$2:BF$19995,"Ótima")*5+COUNTIFS(Dados!$AA$2:$AA$19995,Calc!$C196,Dados!$J$2:$J$19995,Calc!$B$192,Dados!BF$2:BF$19995,"Boa")*3.75+COUNTIFS(Dados!$AA$2:$AA$19995,Calc!$C196,Dados!$J$2:$J$19995,Calc!$B$192,Dados!BF$2:BF$19995,"Regular")*2.5+COUNTIFS(Dados!$AA$2:$AA$19995,Calc!$C196,Dados!$J$2:$J$19995,Calc!$B$192,Dados!BF$2:BF$19995,"Ruim")*1.25+COUNTIFS(Dados!$AA$2:$AA$19995,Calc!$C196,Dados!$J$2:$J$19995,Calc!$B$192,Dados!BF$2:BF$19995,"Péssima")*0)/COUNTIFS(Dados!$AA$2:$AA$19995,Calc!$C196,Dados!$J$2:$J$19995,Calc!$B$192,Dados!BF$2:BF$19995,"&lt;&gt;Sem resposta",Dados!BF$2:BF$19995,"&lt;&gt;""")</f>
        <v>4.4841269841269842</v>
      </c>
      <c r="F196" s="152">
        <f>(COUNTIFS(Dados!$AA$2:$AA$19995,Calc!$C196,Dados!$J$2:$J$19995,Calc!$B$192,Dados!BG$2:BG$19995,"Ótima")*5+COUNTIFS(Dados!$AA$2:$AA$19995,Calc!$C196,Dados!$J$2:$J$19995,Calc!$B$192,Dados!BG$2:BG$19995,"Boa")*3.75+COUNTIFS(Dados!$AA$2:$AA$19995,Calc!$C196,Dados!$J$2:$J$19995,Calc!$B$192,Dados!BG$2:BG$19995,"Regular")*2.5+COUNTIFS(Dados!$AA$2:$AA$19995,Calc!$C196,Dados!$J$2:$J$19995,Calc!$B$192,Dados!BG$2:BG$19995,"Ruim")*1.25+COUNTIFS(Dados!$AA$2:$AA$19995,Calc!$C196,Dados!$J$2:$J$19995,Calc!$B$192,Dados!BG$2:BG$19995,"Péssima")*0)/COUNTIFS(Dados!$AA$2:$AA$19995,Calc!$C196,Dados!$J$2:$J$19995,Calc!$B$192,Dados!BG$2:BG$19995,"&lt;&gt;Sem resposta",Dados!BG$2:BG$19995,"&lt;&gt;""")</f>
        <v>4.5436507936507935</v>
      </c>
      <c r="G196" s="152">
        <f>(COUNTIFS(Dados!$AA$2:$AA$19995,Calc!$C196,Dados!$J$2:$J$19995,Calc!$B$192,Dados!BH$2:BH$19995,"Ótima")*5+COUNTIFS(Dados!$AA$2:$AA$19995,Calc!$C196,Dados!$J$2:$J$19995,Calc!$B$192,Dados!BH$2:BH$19995,"Boa")*3.75+COUNTIFS(Dados!$AA$2:$AA$19995,Calc!$C196,Dados!$J$2:$J$19995,Calc!$B$192,Dados!BH$2:BH$19995,"Regular")*2.5+COUNTIFS(Dados!$AA$2:$AA$19995,Calc!$C196,Dados!$J$2:$J$19995,Calc!$B$192,Dados!BH$2:BH$19995,"Ruim")*1.25+COUNTIFS(Dados!$AA$2:$AA$19995,Calc!$C196,Dados!$J$2:$J$19995,Calc!$B$192,Dados!BH$2:BH$19995,"Péssima")*0)/COUNTIFS(Dados!$AA$2:$AA$19995,Calc!$C196,Dados!$J$2:$J$19995,Calc!$B$192,Dados!BH$2:BH$19995,"&lt;&gt;Sem resposta",Dados!BH$2:BH$19995,"&lt;&gt;""")</f>
        <v>4.4444444444444446</v>
      </c>
      <c r="H196" s="152">
        <f>(COUNTIFS(Dados!$AA$2:$AA$19995,Calc!$C196,Dados!$J$2:$J$19995,Calc!$B$192,Dados!BI$2:BI$19995,"Ótima")*5+COUNTIFS(Dados!$AA$2:$AA$19995,Calc!$C196,Dados!$J$2:$J$19995,Calc!$B$192,Dados!BI$2:BI$19995,"Boa")*3.75+COUNTIFS(Dados!$AA$2:$AA$19995,Calc!$C196,Dados!$J$2:$J$19995,Calc!$B$192,Dados!BI$2:BI$19995,"Regular")*2.5+COUNTIFS(Dados!$AA$2:$AA$19995,Calc!$C196,Dados!$J$2:$J$19995,Calc!$B$192,Dados!BI$2:BI$19995,"Ruim")*1.25+COUNTIFS(Dados!$AA$2:$AA$19995,Calc!$C196,Dados!$J$2:$J$19995,Calc!$B$192,Dados!BI$2:BI$19995,"Péssima")*0)/COUNTIFS(Dados!$AA$2:$AA$19995,Calc!$C196,Dados!$J$2:$J$19995,Calc!$B$192,Dados!BI$2:BI$19995,"&lt;&gt;Sem resposta",Dados!BI$2:BI$19995,"&lt;&gt;""")</f>
        <v>4.0674603174603172</v>
      </c>
      <c r="I196" s="152">
        <f>(COUNTIFS(Dados!$AA$2:$AA$19995,Calc!$C196,Dados!$J$2:$J$19995,Calc!$B$192,Dados!BJ$2:BJ$19995,"Ótima")*5+COUNTIFS(Dados!$AA$2:$AA$19995,Calc!$C196,Dados!$J$2:$J$19995,Calc!$B$192,Dados!BJ$2:BJ$19995,"Boa")*3.75+COUNTIFS(Dados!$AA$2:$AA$19995,Calc!$C196,Dados!$J$2:$J$19995,Calc!$B$192,Dados!BJ$2:BJ$19995,"Regular")*2.5+COUNTIFS(Dados!$AA$2:$AA$19995,Calc!$C196,Dados!$J$2:$J$19995,Calc!$B$192,Dados!BJ$2:BJ$19995,"Ruim")*1.25+COUNTIFS(Dados!$AA$2:$AA$19995,Calc!$C196,Dados!$J$2:$J$19995,Calc!$B$192,Dados!BJ$2:BJ$19995,"Péssima")*0)/COUNTIFS(Dados!$AA$2:$AA$19995,Calc!$C196,Dados!$J$2:$J$19995,Calc!$B$192,Dados!BJ$2:BJ$19995,"&lt;&gt;Sem resposta",Dados!BJ$2:BJ$19995,"&lt;&gt;""")</f>
        <v>4.246031746031746</v>
      </c>
      <c r="J196" s="152">
        <f>(COUNTIFS(Dados!$AA$2:$AA$19995,Calc!$C196,Dados!$J$2:$J$19995,Calc!$B$192,Dados!BK$2:BK$19995,"Superou as expectativas")*5+COUNTIFS(Dados!$AA$2:$AA$19995,Calc!$C196,Dados!$J$2:$J$19995,Calc!$B$192,Dados!BK$2:BK$19995,"Atendeu as expectativas")*2.5+COUNTIFS(Dados!$AA$2:$AA$19995,Calc!$C196,Dados!$J$2:$J$19995,Calc!$B$192,Dados!BK$2:BK$19995,"Não atendeu as expectativas")*0)/COUNTIFS(Dados!$AA$2:$AA$19995,Calc!$C196,Dados!$J$2:$J$19995,Calc!$B$192,Dados!BK$2:BK$19995,"&lt;&gt;Sem resposta",Dados!BK$2:BK$19995,"&lt;&gt;""")</f>
        <v>3.6904761904761907</v>
      </c>
      <c r="K196" s="152">
        <f>(COUNTIFS(Dados!$AA$2:$AA$19995,Calc!$C196,Dados!$J$2:$J$19995,Calc!$B$192,Dados!BL$2:BL$19995,"Superou as expectativas")*5+COUNTIFS(Dados!$AA$2:$AA$19995,Calc!$C196,Dados!$J$2:$J$19995,Calc!$B$192,Dados!BL$2:BL$19995,"Atendeu as expectativas")*2.5+COUNTIFS(Dados!$AA$2:$AA$19995,Calc!$C196,Dados!$J$2:$J$19995,Calc!$B$192,Dados!BL$2:BL$19995,"Não atendeu as expectativas")*0)/COUNTIFS(Dados!$AA$2:$AA$19995,Calc!$C196,Dados!$J$2:$J$19995,Calc!$B$192,Dados!BL$2:BL$19995,"&lt;&gt;Sem resposta",Dados!BL$2:BL$19995,"&lt;&gt;""")</f>
        <v>4.1269841269841274</v>
      </c>
      <c r="L196" s="195">
        <f t="shared" si="33"/>
        <v>4.2906746031746028</v>
      </c>
    </row>
    <row r="197" spans="2:12" s="28" customFormat="1">
      <c r="B197" s="143" t="s">
        <v>95</v>
      </c>
      <c r="C197" s="181" t="s">
        <v>844</v>
      </c>
      <c r="D197" s="152">
        <f>(COUNTIFS(Dados!$AA$2:$AA$19995,Calc!$C197,Dados!$J$2:$J$19995,Calc!$B$192,Dados!BE$2:BE$19995,"Ótima")*5+COUNTIFS(Dados!$AA$2:$AA$19995,Calc!$C197,Dados!$J$2:$J$19995,Calc!$B$192,Dados!BE$2:BE$19995,"Boa")*3.75+COUNTIFS(Dados!$AA$2:$AA$19995,Calc!$C197,Dados!$J$2:$J$19995,Calc!$B$192,Dados!BE$2:BE$19995,"Regular")*2.5+COUNTIFS(Dados!$AA$2:$AA$19995,Calc!$C197,Dados!$J$2:$J$19995,Calc!$B$192,Dados!BE$2:BE$19995,"Ruim")*1.25+COUNTIFS(Dados!$AA$2:$AA$19995,Calc!$C197,Dados!$J$2:$J$19995,Calc!$B$192,Dados!BE$2:BE$19995,"Péssima")*0)/COUNTIFS(Dados!$AA$2:$AA$19995,Calc!$C197,Dados!$J$2:$J$19995,Calc!$B$192,Dados!BE$2:BE$19995,"&lt;&gt;Sem resposta",Dados!BE$2:BE$19995,"&lt;&gt;""")</f>
        <v>4.6875</v>
      </c>
      <c r="E197" s="152">
        <f>(COUNTIFS(Dados!$AA$2:$AA$19995,Calc!$C197,Dados!$J$2:$J$19995,Calc!$B$192,Dados!BF$2:BF$19995,"Ótima")*5+COUNTIFS(Dados!$AA$2:$AA$19995,Calc!$C197,Dados!$J$2:$J$19995,Calc!$B$192,Dados!BF$2:BF$19995,"Boa")*3.75+COUNTIFS(Dados!$AA$2:$AA$19995,Calc!$C197,Dados!$J$2:$J$19995,Calc!$B$192,Dados!BF$2:BF$19995,"Regular")*2.5+COUNTIFS(Dados!$AA$2:$AA$19995,Calc!$C197,Dados!$J$2:$J$19995,Calc!$B$192,Dados!BF$2:BF$19995,"Ruim")*1.25+COUNTIFS(Dados!$AA$2:$AA$19995,Calc!$C197,Dados!$J$2:$J$19995,Calc!$B$192,Dados!BF$2:BF$19995,"Péssima")*0)/COUNTIFS(Dados!$AA$2:$AA$19995,Calc!$C197,Dados!$J$2:$J$19995,Calc!$B$192,Dados!BF$2:BF$19995,"&lt;&gt;Sem resposta",Dados!BF$2:BF$19995,"&lt;&gt;""")</f>
        <v>4.270833333333333</v>
      </c>
      <c r="F197" s="152">
        <f>(COUNTIFS(Dados!$AA$2:$AA$19995,Calc!$C197,Dados!$J$2:$J$19995,Calc!$B$192,Dados!BG$2:BG$19995,"Ótima")*5+COUNTIFS(Dados!$AA$2:$AA$19995,Calc!$C197,Dados!$J$2:$J$19995,Calc!$B$192,Dados!BG$2:BG$19995,"Boa")*3.75+COUNTIFS(Dados!$AA$2:$AA$19995,Calc!$C197,Dados!$J$2:$J$19995,Calc!$B$192,Dados!BG$2:BG$19995,"Regular")*2.5+COUNTIFS(Dados!$AA$2:$AA$19995,Calc!$C197,Dados!$J$2:$J$19995,Calc!$B$192,Dados!BG$2:BG$19995,"Ruim")*1.25+COUNTIFS(Dados!$AA$2:$AA$19995,Calc!$C197,Dados!$J$2:$J$19995,Calc!$B$192,Dados!BG$2:BG$19995,"Péssima")*0)/COUNTIFS(Dados!$AA$2:$AA$19995,Calc!$C197,Dados!$J$2:$J$19995,Calc!$B$192,Dados!BG$2:BG$19995,"&lt;&gt;Sem resposta",Dados!BG$2:BG$19995,"&lt;&gt;""")</f>
        <v>3.4895833333333335</v>
      </c>
      <c r="G197" s="152">
        <f>(COUNTIFS(Dados!$AA$2:$AA$19995,Calc!$C197,Dados!$J$2:$J$19995,Calc!$B$192,Dados!BH$2:BH$19995,"Ótima")*5+COUNTIFS(Dados!$AA$2:$AA$19995,Calc!$C197,Dados!$J$2:$J$19995,Calc!$B$192,Dados!BH$2:BH$19995,"Boa")*3.75+COUNTIFS(Dados!$AA$2:$AA$19995,Calc!$C197,Dados!$J$2:$J$19995,Calc!$B$192,Dados!BH$2:BH$19995,"Regular")*2.5+COUNTIFS(Dados!$AA$2:$AA$19995,Calc!$C197,Dados!$J$2:$J$19995,Calc!$B$192,Dados!BH$2:BH$19995,"Ruim")*1.25+COUNTIFS(Dados!$AA$2:$AA$19995,Calc!$C197,Dados!$J$2:$J$19995,Calc!$B$192,Dados!BH$2:BH$19995,"Péssima")*0)/COUNTIFS(Dados!$AA$2:$AA$19995,Calc!$C197,Dados!$J$2:$J$19995,Calc!$B$192,Dados!BH$2:BH$19995,"&lt;&gt;Sem resposta",Dados!BH$2:BH$19995,"&lt;&gt;""")</f>
        <v>3.4895833333333335</v>
      </c>
      <c r="H197" s="152">
        <f>(COUNTIFS(Dados!$AA$2:$AA$19995,Calc!$C197,Dados!$J$2:$J$19995,Calc!$B$192,Dados!BI$2:BI$19995,"Ótima")*5+COUNTIFS(Dados!$AA$2:$AA$19995,Calc!$C197,Dados!$J$2:$J$19995,Calc!$B$192,Dados!BI$2:BI$19995,"Boa")*3.75+COUNTIFS(Dados!$AA$2:$AA$19995,Calc!$C197,Dados!$J$2:$J$19995,Calc!$B$192,Dados!BI$2:BI$19995,"Regular")*2.5+COUNTIFS(Dados!$AA$2:$AA$19995,Calc!$C197,Dados!$J$2:$J$19995,Calc!$B$192,Dados!BI$2:BI$19995,"Ruim")*1.25+COUNTIFS(Dados!$AA$2:$AA$19995,Calc!$C197,Dados!$J$2:$J$19995,Calc!$B$192,Dados!BI$2:BI$19995,"Péssima")*0)/COUNTIFS(Dados!$AA$2:$AA$19995,Calc!$C197,Dados!$J$2:$J$19995,Calc!$B$192,Dados!BI$2:BI$19995,"&lt;&gt;Sem resposta",Dados!BI$2:BI$19995,"&lt;&gt;""")</f>
        <v>3.4895833333333335</v>
      </c>
      <c r="I197" s="152">
        <f>(COUNTIFS(Dados!$AA$2:$AA$19995,Calc!$C197,Dados!$J$2:$J$19995,Calc!$B$192,Dados!BJ$2:BJ$19995,"Ótima")*5+COUNTIFS(Dados!$AA$2:$AA$19995,Calc!$C197,Dados!$J$2:$J$19995,Calc!$B$192,Dados!BJ$2:BJ$19995,"Boa")*3.75+COUNTIFS(Dados!$AA$2:$AA$19995,Calc!$C197,Dados!$J$2:$J$19995,Calc!$B$192,Dados!BJ$2:BJ$19995,"Regular")*2.5+COUNTIFS(Dados!$AA$2:$AA$19995,Calc!$C197,Dados!$J$2:$J$19995,Calc!$B$192,Dados!BJ$2:BJ$19995,"Ruim")*1.25+COUNTIFS(Dados!$AA$2:$AA$19995,Calc!$C197,Dados!$J$2:$J$19995,Calc!$B$192,Dados!BJ$2:BJ$19995,"Péssima")*0)/COUNTIFS(Dados!$AA$2:$AA$19995,Calc!$C197,Dados!$J$2:$J$19995,Calc!$B$192,Dados!BJ$2:BJ$19995,"&lt;&gt;Sem resposta",Dados!BJ$2:BJ$19995,"&lt;&gt;""")</f>
        <v>3.8020833333333335</v>
      </c>
      <c r="J197" s="152">
        <f>(COUNTIFS(Dados!$AA$2:$AA$19995,Calc!$C197,Dados!$J$2:$J$19995,Calc!$B$192,Dados!BK$2:BK$19995,"Superou as expectativas")*5+COUNTIFS(Dados!$AA$2:$AA$19995,Calc!$C197,Dados!$J$2:$J$19995,Calc!$B$192,Dados!BK$2:BK$19995,"Atendeu as expectativas")*2.5+COUNTIFS(Dados!$AA$2:$AA$19995,Calc!$C197,Dados!$J$2:$J$19995,Calc!$B$192,Dados!BK$2:BK$19995,"Não atendeu as expectativas")*0)/COUNTIFS(Dados!$AA$2:$AA$19995,Calc!$C197,Dados!$J$2:$J$19995,Calc!$B$192,Dados!BK$2:BK$19995,"&lt;&gt;Sem resposta",Dados!BK$2:BK$19995,"&lt;&gt;""")</f>
        <v>3.0434782608695654</v>
      </c>
      <c r="K197" s="152">
        <f>(COUNTIFS(Dados!$AA$2:$AA$19995,Calc!$C197,Dados!$J$2:$J$19995,Calc!$B$192,Dados!BL$2:BL$19995,"Superou as expectativas")*5+COUNTIFS(Dados!$AA$2:$AA$19995,Calc!$C197,Dados!$J$2:$J$19995,Calc!$B$192,Dados!BL$2:BL$19995,"Atendeu as expectativas")*2.5+COUNTIFS(Dados!$AA$2:$AA$19995,Calc!$C197,Dados!$J$2:$J$19995,Calc!$B$192,Dados!BL$2:BL$19995,"Não atendeu as expectativas")*0)/COUNTIFS(Dados!$AA$2:$AA$19995,Calc!$C197,Dados!$J$2:$J$19995,Calc!$B$192,Dados!BL$2:BL$19995,"&lt;&gt;Sem resposta",Dados!BL$2:BL$19995,"&lt;&gt;""")</f>
        <v>3.9583333333333335</v>
      </c>
      <c r="L197" s="195">
        <f t="shared" si="33"/>
        <v>3.7788722826086953</v>
      </c>
    </row>
    <row r="198" spans="2:12" s="28" customFormat="1">
      <c r="B198" s="143" t="s">
        <v>95</v>
      </c>
      <c r="C198" s="181" t="s">
        <v>1017</v>
      </c>
      <c r="D198" s="152">
        <f>(COUNTIFS(Dados!$AA$2:$AA$19995,Calc!$C198,Dados!$J$2:$J$19995,Calc!$B$192,Dados!BE$2:BE$19995,"Ótima")*5+COUNTIFS(Dados!$AA$2:$AA$19995,Calc!$C198,Dados!$J$2:$J$19995,Calc!$B$192,Dados!BE$2:BE$19995,"Boa")*3.75+COUNTIFS(Dados!$AA$2:$AA$19995,Calc!$C198,Dados!$J$2:$J$19995,Calc!$B$192,Dados!BE$2:BE$19995,"Regular")*2.5+COUNTIFS(Dados!$AA$2:$AA$19995,Calc!$C198,Dados!$J$2:$J$19995,Calc!$B$192,Dados!BE$2:BE$19995,"Ruim")*1.25+COUNTIFS(Dados!$AA$2:$AA$19995,Calc!$C198,Dados!$J$2:$J$19995,Calc!$B$192,Dados!BE$2:BE$19995,"Péssima")*0)/COUNTIFS(Dados!$AA$2:$AA$19995,Calc!$C198,Dados!$J$2:$J$19995,Calc!$B$192,Dados!BE$2:BE$19995,"&lt;&gt;Sem resposta",Dados!BE$2:BE$19995,"&lt;&gt;""")</f>
        <v>5</v>
      </c>
      <c r="E198" s="152">
        <f>(COUNTIFS(Dados!$AA$2:$AA$19995,Calc!$C198,Dados!$J$2:$J$19995,Calc!$B$192,Dados!BF$2:BF$19995,"Ótima")*5+COUNTIFS(Dados!$AA$2:$AA$19995,Calc!$C198,Dados!$J$2:$J$19995,Calc!$B$192,Dados!BF$2:BF$19995,"Boa")*3.75+COUNTIFS(Dados!$AA$2:$AA$19995,Calc!$C198,Dados!$J$2:$J$19995,Calc!$B$192,Dados!BF$2:BF$19995,"Regular")*2.5+COUNTIFS(Dados!$AA$2:$AA$19995,Calc!$C198,Dados!$J$2:$J$19995,Calc!$B$192,Dados!BF$2:BF$19995,"Ruim")*1.25+COUNTIFS(Dados!$AA$2:$AA$19995,Calc!$C198,Dados!$J$2:$J$19995,Calc!$B$192,Dados!BF$2:BF$19995,"Péssima")*0)/COUNTIFS(Dados!$AA$2:$AA$19995,Calc!$C198,Dados!$J$2:$J$19995,Calc!$B$192,Dados!BF$2:BF$19995,"&lt;&gt;Sem resposta",Dados!BF$2:BF$19995,"&lt;&gt;""")</f>
        <v>4.166666666666667</v>
      </c>
      <c r="F198" s="152">
        <f>(COUNTIFS(Dados!$AA$2:$AA$19995,Calc!$C198,Dados!$J$2:$J$19995,Calc!$B$192,Dados!BG$2:BG$19995,"Ótima")*5+COUNTIFS(Dados!$AA$2:$AA$19995,Calc!$C198,Dados!$J$2:$J$19995,Calc!$B$192,Dados!BG$2:BG$19995,"Boa")*3.75+COUNTIFS(Dados!$AA$2:$AA$19995,Calc!$C198,Dados!$J$2:$J$19995,Calc!$B$192,Dados!BG$2:BG$19995,"Regular")*2.5+COUNTIFS(Dados!$AA$2:$AA$19995,Calc!$C198,Dados!$J$2:$J$19995,Calc!$B$192,Dados!BG$2:BG$19995,"Ruim")*1.25+COUNTIFS(Dados!$AA$2:$AA$19995,Calc!$C198,Dados!$J$2:$J$19995,Calc!$B$192,Dados!BG$2:BG$19995,"Péssima")*0)/COUNTIFS(Dados!$AA$2:$AA$19995,Calc!$C198,Dados!$J$2:$J$19995,Calc!$B$192,Dados!BG$2:BG$19995,"&lt;&gt;Sem resposta",Dados!BG$2:BG$19995,"&lt;&gt;""")</f>
        <v>4.166666666666667</v>
      </c>
      <c r="G198" s="152">
        <f>(COUNTIFS(Dados!$AA$2:$AA$19995,Calc!$C198,Dados!$J$2:$J$19995,Calc!$B$192,Dados!BH$2:BH$19995,"Ótima")*5+COUNTIFS(Dados!$AA$2:$AA$19995,Calc!$C198,Dados!$J$2:$J$19995,Calc!$B$192,Dados!BH$2:BH$19995,"Boa")*3.75+COUNTIFS(Dados!$AA$2:$AA$19995,Calc!$C198,Dados!$J$2:$J$19995,Calc!$B$192,Dados!BH$2:BH$19995,"Regular")*2.5+COUNTIFS(Dados!$AA$2:$AA$19995,Calc!$C198,Dados!$J$2:$J$19995,Calc!$B$192,Dados!BH$2:BH$19995,"Ruim")*1.25+COUNTIFS(Dados!$AA$2:$AA$19995,Calc!$C198,Dados!$J$2:$J$19995,Calc!$B$192,Dados!BH$2:BH$19995,"Péssima")*0)/COUNTIFS(Dados!$AA$2:$AA$19995,Calc!$C198,Dados!$J$2:$J$19995,Calc!$B$192,Dados!BH$2:BH$19995,"&lt;&gt;Sem resposta",Dados!BH$2:BH$19995,"&lt;&gt;""")</f>
        <v>4.166666666666667</v>
      </c>
      <c r="H198" s="152">
        <f>(COUNTIFS(Dados!$AA$2:$AA$19995,Calc!$C198,Dados!$J$2:$J$19995,Calc!$B$192,Dados!BI$2:BI$19995,"Ótima")*5+COUNTIFS(Dados!$AA$2:$AA$19995,Calc!$C198,Dados!$J$2:$J$19995,Calc!$B$192,Dados!BI$2:BI$19995,"Boa")*3.75+COUNTIFS(Dados!$AA$2:$AA$19995,Calc!$C198,Dados!$J$2:$J$19995,Calc!$B$192,Dados!BI$2:BI$19995,"Regular")*2.5+COUNTIFS(Dados!$AA$2:$AA$19995,Calc!$C198,Dados!$J$2:$J$19995,Calc!$B$192,Dados!BI$2:BI$19995,"Ruim")*1.25+COUNTIFS(Dados!$AA$2:$AA$19995,Calc!$C198,Dados!$J$2:$J$19995,Calc!$B$192,Dados!BI$2:BI$19995,"Péssima")*0)/COUNTIFS(Dados!$AA$2:$AA$19995,Calc!$C198,Dados!$J$2:$J$19995,Calc!$B$192,Dados!BI$2:BI$19995,"&lt;&gt;Sem resposta",Dados!BI$2:BI$19995,"&lt;&gt;""")</f>
        <v>3.75</v>
      </c>
      <c r="I198" s="152">
        <f>(COUNTIFS(Dados!$AA$2:$AA$19995,Calc!$C198,Dados!$J$2:$J$19995,Calc!$B$192,Dados!BJ$2:BJ$19995,"Ótima")*5+COUNTIFS(Dados!$AA$2:$AA$19995,Calc!$C198,Dados!$J$2:$J$19995,Calc!$B$192,Dados!BJ$2:BJ$19995,"Boa")*3.75+COUNTIFS(Dados!$AA$2:$AA$19995,Calc!$C198,Dados!$J$2:$J$19995,Calc!$B$192,Dados!BJ$2:BJ$19995,"Regular")*2.5+COUNTIFS(Dados!$AA$2:$AA$19995,Calc!$C198,Dados!$J$2:$J$19995,Calc!$B$192,Dados!BJ$2:BJ$19995,"Ruim")*1.25+COUNTIFS(Dados!$AA$2:$AA$19995,Calc!$C198,Dados!$J$2:$J$19995,Calc!$B$192,Dados!BJ$2:BJ$19995,"Péssima")*0)/COUNTIFS(Dados!$AA$2:$AA$19995,Calc!$C198,Dados!$J$2:$J$19995,Calc!$B$192,Dados!BJ$2:BJ$19995,"&lt;&gt;Sem resposta",Dados!BJ$2:BJ$19995,"&lt;&gt;""")</f>
        <v>3.75</v>
      </c>
      <c r="J198" s="152">
        <f>(COUNTIFS(Dados!$AA$2:$AA$19995,Calc!$C198,Dados!$J$2:$J$19995,Calc!$B$192,Dados!BK$2:BK$19995,"Superou as expectativas")*5+COUNTIFS(Dados!$AA$2:$AA$19995,Calc!$C198,Dados!$J$2:$J$19995,Calc!$B$192,Dados!BK$2:BK$19995,"Atendeu as expectativas")*2.5+COUNTIFS(Dados!$AA$2:$AA$19995,Calc!$C198,Dados!$J$2:$J$19995,Calc!$B$192,Dados!BK$2:BK$19995,"Não atendeu as expectativas")*0)/COUNTIFS(Dados!$AA$2:$AA$19995,Calc!$C198,Dados!$J$2:$J$19995,Calc!$B$192,Dados!BK$2:BK$19995,"&lt;&gt;Sem resposta",Dados!BK$2:BK$19995,"&lt;&gt;""")</f>
        <v>3.3333333333333335</v>
      </c>
      <c r="K198" s="152">
        <f>(COUNTIFS(Dados!$AA$2:$AA$19995,Calc!$C198,Dados!$J$2:$J$19995,Calc!$B$192,Dados!BL$2:BL$19995,"Superou as expectativas")*5+COUNTIFS(Dados!$AA$2:$AA$19995,Calc!$C198,Dados!$J$2:$J$19995,Calc!$B$192,Dados!BL$2:BL$19995,"Atendeu as expectativas")*2.5+COUNTIFS(Dados!$AA$2:$AA$19995,Calc!$C198,Dados!$J$2:$J$19995,Calc!$B$192,Dados!BL$2:BL$19995,"Não atendeu as expectativas")*0)/COUNTIFS(Dados!$AA$2:$AA$19995,Calc!$C198,Dados!$J$2:$J$19995,Calc!$B$192,Dados!BL$2:BL$19995,"&lt;&gt;Sem resposta",Dados!BL$2:BL$19995,"&lt;&gt;""")</f>
        <v>4.166666666666667</v>
      </c>
      <c r="L198" s="195">
        <f t="shared" si="33"/>
        <v>4.0625</v>
      </c>
    </row>
    <row r="199" spans="2:12" s="28" customFormat="1">
      <c r="B199" s="143" t="s">
        <v>95</v>
      </c>
      <c r="C199" s="181" t="s">
        <v>1192</v>
      </c>
      <c r="D199" s="152">
        <f>(COUNTIFS(Dados!$AA$2:$AA$19995,Calc!$C199,Dados!$J$2:$J$19995,Calc!$B$192,Dados!BE$2:BE$19995,"Ótima")*5+COUNTIFS(Dados!$AA$2:$AA$19995,Calc!$C199,Dados!$J$2:$J$19995,Calc!$B$192,Dados!BE$2:BE$19995,"Boa")*3.75+COUNTIFS(Dados!$AA$2:$AA$19995,Calc!$C199,Dados!$J$2:$J$19995,Calc!$B$192,Dados!BE$2:BE$19995,"Regular")*2.5+COUNTIFS(Dados!$AA$2:$AA$19995,Calc!$C199,Dados!$J$2:$J$19995,Calc!$B$192,Dados!BE$2:BE$19995,"Ruim")*1.25+COUNTIFS(Dados!$AA$2:$AA$19995,Calc!$C199,Dados!$J$2:$J$19995,Calc!$B$192,Dados!BE$2:BE$19995,"Péssima")*0)/COUNTIFS(Dados!$AA$2:$AA$19995,Calc!$C199,Dados!$J$2:$J$19995,Calc!$B$192,Dados!BE$2:BE$19995,"&lt;&gt;Sem resposta",Dados!BE$2:BE$19995,"&lt;&gt;""")</f>
        <v>4.25</v>
      </c>
      <c r="E199" s="152">
        <f>(COUNTIFS(Dados!$AA$2:$AA$19995,Calc!$C199,Dados!$J$2:$J$19995,Calc!$B$192,Dados!BF$2:BF$19995,"Ótima")*5+COUNTIFS(Dados!$AA$2:$AA$19995,Calc!$C199,Dados!$J$2:$J$19995,Calc!$B$192,Dados!BF$2:BF$19995,"Boa")*3.75+COUNTIFS(Dados!$AA$2:$AA$19995,Calc!$C199,Dados!$J$2:$J$19995,Calc!$B$192,Dados!BF$2:BF$19995,"Regular")*2.5+COUNTIFS(Dados!$AA$2:$AA$19995,Calc!$C199,Dados!$J$2:$J$19995,Calc!$B$192,Dados!BF$2:BF$19995,"Ruim")*1.25+COUNTIFS(Dados!$AA$2:$AA$19995,Calc!$C199,Dados!$J$2:$J$19995,Calc!$B$192,Dados!BF$2:BF$19995,"Péssima")*0)/COUNTIFS(Dados!$AA$2:$AA$19995,Calc!$C199,Dados!$J$2:$J$19995,Calc!$B$192,Dados!BF$2:BF$19995,"&lt;&gt;Sem resposta",Dados!BF$2:BF$19995,"&lt;&gt;""")</f>
        <v>4</v>
      </c>
      <c r="F199" s="152">
        <f>(COUNTIFS(Dados!$AA$2:$AA$19995,Calc!$C199,Dados!$J$2:$J$19995,Calc!$B$192,Dados!BG$2:BG$19995,"Ótima")*5+COUNTIFS(Dados!$AA$2:$AA$19995,Calc!$C199,Dados!$J$2:$J$19995,Calc!$B$192,Dados!BG$2:BG$19995,"Boa")*3.75+COUNTIFS(Dados!$AA$2:$AA$19995,Calc!$C199,Dados!$J$2:$J$19995,Calc!$B$192,Dados!BG$2:BG$19995,"Regular")*2.5+COUNTIFS(Dados!$AA$2:$AA$19995,Calc!$C199,Dados!$J$2:$J$19995,Calc!$B$192,Dados!BG$2:BG$19995,"Ruim")*1.25+COUNTIFS(Dados!$AA$2:$AA$19995,Calc!$C199,Dados!$J$2:$J$19995,Calc!$B$192,Dados!BG$2:BG$19995,"Péssima")*0)/COUNTIFS(Dados!$AA$2:$AA$19995,Calc!$C199,Dados!$J$2:$J$19995,Calc!$B$192,Dados!BG$2:BG$19995,"&lt;&gt;Sem resposta",Dados!BG$2:BG$19995,"&lt;&gt;""")</f>
        <v>4.25</v>
      </c>
      <c r="G199" s="152">
        <f>(COUNTIFS(Dados!$AA$2:$AA$19995,Calc!$C199,Dados!$J$2:$J$19995,Calc!$B$192,Dados!BH$2:BH$19995,"Ótima")*5+COUNTIFS(Dados!$AA$2:$AA$19995,Calc!$C199,Dados!$J$2:$J$19995,Calc!$B$192,Dados!BH$2:BH$19995,"Boa")*3.75+COUNTIFS(Dados!$AA$2:$AA$19995,Calc!$C199,Dados!$J$2:$J$19995,Calc!$B$192,Dados!BH$2:BH$19995,"Regular")*2.5+COUNTIFS(Dados!$AA$2:$AA$19995,Calc!$C199,Dados!$J$2:$J$19995,Calc!$B$192,Dados!BH$2:BH$19995,"Ruim")*1.25+COUNTIFS(Dados!$AA$2:$AA$19995,Calc!$C199,Dados!$J$2:$J$19995,Calc!$B$192,Dados!BH$2:BH$19995,"Péssima")*0)/COUNTIFS(Dados!$AA$2:$AA$19995,Calc!$C199,Dados!$J$2:$J$19995,Calc!$B$192,Dados!BH$2:BH$19995,"&lt;&gt;Sem resposta",Dados!BH$2:BH$19995,"&lt;&gt;""")</f>
        <v>4</v>
      </c>
      <c r="H199" s="152">
        <f>(COUNTIFS(Dados!$AA$2:$AA$19995,Calc!$C199,Dados!$J$2:$J$19995,Calc!$B$192,Dados!BI$2:BI$19995,"Ótima")*5+COUNTIFS(Dados!$AA$2:$AA$19995,Calc!$C199,Dados!$J$2:$J$19995,Calc!$B$192,Dados!BI$2:BI$19995,"Boa")*3.75+COUNTIFS(Dados!$AA$2:$AA$19995,Calc!$C199,Dados!$J$2:$J$19995,Calc!$B$192,Dados!BI$2:BI$19995,"Regular")*2.5+COUNTIFS(Dados!$AA$2:$AA$19995,Calc!$C199,Dados!$J$2:$J$19995,Calc!$B$192,Dados!BI$2:BI$19995,"Ruim")*1.25+COUNTIFS(Dados!$AA$2:$AA$19995,Calc!$C199,Dados!$J$2:$J$19995,Calc!$B$192,Dados!BI$2:BI$19995,"Péssima")*0)/COUNTIFS(Dados!$AA$2:$AA$19995,Calc!$C199,Dados!$J$2:$J$19995,Calc!$B$192,Dados!BI$2:BI$19995,"&lt;&gt;Sem resposta",Dados!BI$2:BI$19995,"&lt;&gt;""")</f>
        <v>4.25</v>
      </c>
      <c r="I199" s="152">
        <f>(COUNTIFS(Dados!$AA$2:$AA$19995,Calc!$C199,Dados!$J$2:$J$19995,Calc!$B$192,Dados!BJ$2:BJ$19995,"Ótima")*5+COUNTIFS(Dados!$AA$2:$AA$19995,Calc!$C199,Dados!$J$2:$J$19995,Calc!$B$192,Dados!BJ$2:BJ$19995,"Boa")*3.75+COUNTIFS(Dados!$AA$2:$AA$19995,Calc!$C199,Dados!$J$2:$J$19995,Calc!$B$192,Dados!BJ$2:BJ$19995,"Regular")*2.5+COUNTIFS(Dados!$AA$2:$AA$19995,Calc!$C199,Dados!$J$2:$J$19995,Calc!$B$192,Dados!BJ$2:BJ$19995,"Ruim")*1.25+COUNTIFS(Dados!$AA$2:$AA$19995,Calc!$C199,Dados!$J$2:$J$19995,Calc!$B$192,Dados!BJ$2:BJ$19995,"Péssima")*0)/COUNTIFS(Dados!$AA$2:$AA$19995,Calc!$C199,Dados!$J$2:$J$19995,Calc!$B$192,Dados!BJ$2:BJ$19995,"&lt;&gt;Sem resposta",Dados!BJ$2:BJ$19995,"&lt;&gt;""")</f>
        <v>4.375</v>
      </c>
      <c r="J199" s="152">
        <f>(COUNTIFS(Dados!$AA$2:$AA$19995,Calc!$C199,Dados!$J$2:$J$19995,Calc!$B$192,Dados!BK$2:BK$19995,"Superou as expectativas")*5+COUNTIFS(Dados!$AA$2:$AA$19995,Calc!$C199,Dados!$J$2:$J$19995,Calc!$B$192,Dados!BK$2:BK$19995,"Atendeu as expectativas")*2.5+COUNTIFS(Dados!$AA$2:$AA$19995,Calc!$C199,Dados!$J$2:$J$19995,Calc!$B$192,Dados!BK$2:BK$19995,"Não atendeu as expectativas")*0)/COUNTIFS(Dados!$AA$2:$AA$19995,Calc!$C199,Dados!$J$2:$J$19995,Calc!$B$192,Dados!BK$2:BK$19995,"&lt;&gt;Sem resposta",Dados!BK$2:BK$19995,"&lt;&gt;""")</f>
        <v>3.25</v>
      </c>
      <c r="K199" s="152">
        <f>(COUNTIFS(Dados!$AA$2:$AA$19995,Calc!$C199,Dados!$J$2:$J$19995,Calc!$B$192,Dados!BL$2:BL$19995,"Superou as expectativas")*5+COUNTIFS(Dados!$AA$2:$AA$19995,Calc!$C199,Dados!$J$2:$J$19995,Calc!$B$192,Dados!BL$2:BL$19995,"Atendeu as expectativas")*2.5+COUNTIFS(Dados!$AA$2:$AA$19995,Calc!$C199,Dados!$J$2:$J$19995,Calc!$B$192,Dados!BL$2:BL$19995,"Não atendeu as expectativas")*0)/COUNTIFS(Dados!$AA$2:$AA$19995,Calc!$C199,Dados!$J$2:$J$19995,Calc!$B$192,Dados!BL$2:BL$19995,"&lt;&gt;Sem resposta",Dados!BL$2:BL$19995,"&lt;&gt;""")</f>
        <v>3.25</v>
      </c>
      <c r="L199" s="195">
        <f t="shared" si="33"/>
        <v>3.953125</v>
      </c>
    </row>
    <row r="200" spans="2:12" s="28" customFormat="1" ht="25.5">
      <c r="B200" s="143" t="s">
        <v>95</v>
      </c>
      <c r="C200" s="181" t="s">
        <v>1800</v>
      </c>
      <c r="D200" s="152">
        <f>(COUNTIFS(Dados!$AA$2:$AA$19995,Calc!$C200,Dados!$J$2:$J$19995,Calc!$B$192,Dados!BE$2:BE$19995,"Ótima")*5+COUNTIFS(Dados!$AA$2:$AA$19995,Calc!$C200,Dados!$J$2:$J$19995,Calc!$B$192,Dados!BE$2:BE$19995,"Boa")*3.75+COUNTIFS(Dados!$AA$2:$AA$19995,Calc!$C200,Dados!$J$2:$J$19995,Calc!$B$192,Dados!BE$2:BE$19995,"Regular")*2.5+COUNTIFS(Dados!$AA$2:$AA$19995,Calc!$C200,Dados!$J$2:$J$19995,Calc!$B$192,Dados!BE$2:BE$19995,"Ruim")*1.25+COUNTIFS(Dados!$AA$2:$AA$19995,Calc!$C200,Dados!$J$2:$J$19995,Calc!$B$192,Dados!BE$2:BE$19995,"Péssima")*0)/COUNTIFS(Dados!$AA$2:$AA$19995,Calc!$C200,Dados!$J$2:$J$19995,Calc!$B$192,Dados!BE$2:BE$19995,"&lt;&gt;Sem resposta",Dados!BE$2:BE$19995,"&lt;&gt;""")</f>
        <v>4.375</v>
      </c>
      <c r="E200" s="152">
        <f>(COUNTIFS(Dados!$AA$2:$AA$19995,Calc!$C200,Dados!$J$2:$J$19995,Calc!$B$192,Dados!BF$2:BF$19995,"Ótima")*5+COUNTIFS(Dados!$AA$2:$AA$19995,Calc!$C200,Dados!$J$2:$J$19995,Calc!$B$192,Dados!BF$2:BF$19995,"Boa")*3.75+COUNTIFS(Dados!$AA$2:$AA$19995,Calc!$C200,Dados!$J$2:$J$19995,Calc!$B$192,Dados!BF$2:BF$19995,"Regular")*2.5+COUNTIFS(Dados!$AA$2:$AA$19995,Calc!$C200,Dados!$J$2:$J$19995,Calc!$B$192,Dados!BF$2:BF$19995,"Ruim")*1.25+COUNTIFS(Dados!$AA$2:$AA$19995,Calc!$C200,Dados!$J$2:$J$19995,Calc!$B$192,Dados!BF$2:BF$19995,"Péssima")*0)/COUNTIFS(Dados!$AA$2:$AA$19995,Calc!$C200,Dados!$J$2:$J$19995,Calc!$B$192,Dados!BF$2:BF$19995,"&lt;&gt;Sem resposta",Dados!BF$2:BF$19995,"&lt;&gt;""")</f>
        <v>4.375</v>
      </c>
      <c r="F200" s="152">
        <f>(COUNTIFS(Dados!$AA$2:$AA$19995,Calc!$C200,Dados!$J$2:$J$19995,Calc!$B$192,Dados!BG$2:BG$19995,"Ótima")*5+COUNTIFS(Dados!$AA$2:$AA$19995,Calc!$C200,Dados!$J$2:$J$19995,Calc!$B$192,Dados!BG$2:BG$19995,"Boa")*3.75+COUNTIFS(Dados!$AA$2:$AA$19995,Calc!$C200,Dados!$J$2:$J$19995,Calc!$B$192,Dados!BG$2:BG$19995,"Regular")*2.5+COUNTIFS(Dados!$AA$2:$AA$19995,Calc!$C200,Dados!$J$2:$J$19995,Calc!$B$192,Dados!BG$2:BG$19995,"Ruim")*1.25+COUNTIFS(Dados!$AA$2:$AA$19995,Calc!$C200,Dados!$J$2:$J$19995,Calc!$B$192,Dados!BG$2:BG$19995,"Péssima")*0)/COUNTIFS(Dados!$AA$2:$AA$19995,Calc!$C200,Dados!$J$2:$J$19995,Calc!$B$192,Dados!BG$2:BG$19995,"&lt;&gt;Sem resposta",Dados!BG$2:BG$19995,"&lt;&gt;""")</f>
        <v>2.8125</v>
      </c>
      <c r="G200" s="152">
        <f>(COUNTIFS(Dados!$AA$2:$AA$19995,Calc!$C200,Dados!$J$2:$J$19995,Calc!$B$192,Dados!BH$2:BH$19995,"Ótima")*5+COUNTIFS(Dados!$AA$2:$AA$19995,Calc!$C200,Dados!$J$2:$J$19995,Calc!$B$192,Dados!BH$2:BH$19995,"Boa")*3.75+COUNTIFS(Dados!$AA$2:$AA$19995,Calc!$C200,Dados!$J$2:$J$19995,Calc!$B$192,Dados!BH$2:BH$19995,"Regular")*2.5+COUNTIFS(Dados!$AA$2:$AA$19995,Calc!$C200,Dados!$J$2:$J$19995,Calc!$B$192,Dados!BH$2:BH$19995,"Ruim")*1.25+COUNTIFS(Dados!$AA$2:$AA$19995,Calc!$C200,Dados!$J$2:$J$19995,Calc!$B$192,Dados!BH$2:BH$19995,"Péssima")*0)/COUNTIFS(Dados!$AA$2:$AA$19995,Calc!$C200,Dados!$J$2:$J$19995,Calc!$B$192,Dados!BH$2:BH$19995,"&lt;&gt;Sem resposta",Dados!BH$2:BH$19995,"&lt;&gt;""")</f>
        <v>3.125</v>
      </c>
      <c r="H200" s="152">
        <f>(COUNTIFS(Dados!$AA$2:$AA$19995,Calc!$C200,Dados!$J$2:$J$19995,Calc!$B$192,Dados!BI$2:BI$19995,"Ótima")*5+COUNTIFS(Dados!$AA$2:$AA$19995,Calc!$C200,Dados!$J$2:$J$19995,Calc!$B$192,Dados!BI$2:BI$19995,"Boa")*3.75+COUNTIFS(Dados!$AA$2:$AA$19995,Calc!$C200,Dados!$J$2:$J$19995,Calc!$B$192,Dados!BI$2:BI$19995,"Regular")*2.5+COUNTIFS(Dados!$AA$2:$AA$19995,Calc!$C200,Dados!$J$2:$J$19995,Calc!$B$192,Dados!BI$2:BI$19995,"Ruim")*1.25+COUNTIFS(Dados!$AA$2:$AA$19995,Calc!$C200,Dados!$J$2:$J$19995,Calc!$B$192,Dados!BI$2:BI$19995,"Péssima")*0)/COUNTIFS(Dados!$AA$2:$AA$19995,Calc!$C200,Dados!$J$2:$J$19995,Calc!$B$192,Dados!BI$2:BI$19995,"&lt;&gt;Sem resposta",Dados!BI$2:BI$19995,"&lt;&gt;""")</f>
        <v>2.8125</v>
      </c>
      <c r="I200" s="152">
        <f>(COUNTIFS(Dados!$AA$2:$AA$19995,Calc!$C200,Dados!$J$2:$J$19995,Calc!$B$192,Dados!BJ$2:BJ$19995,"Ótima")*5+COUNTIFS(Dados!$AA$2:$AA$19995,Calc!$C200,Dados!$J$2:$J$19995,Calc!$B$192,Dados!BJ$2:BJ$19995,"Boa")*3.75+COUNTIFS(Dados!$AA$2:$AA$19995,Calc!$C200,Dados!$J$2:$J$19995,Calc!$B$192,Dados!BJ$2:BJ$19995,"Regular")*2.5+COUNTIFS(Dados!$AA$2:$AA$19995,Calc!$C200,Dados!$J$2:$J$19995,Calc!$B$192,Dados!BJ$2:BJ$19995,"Ruim")*1.25+COUNTIFS(Dados!$AA$2:$AA$19995,Calc!$C200,Dados!$J$2:$J$19995,Calc!$B$192,Dados!BJ$2:BJ$19995,"Péssima")*0)/COUNTIFS(Dados!$AA$2:$AA$19995,Calc!$C200,Dados!$J$2:$J$19995,Calc!$B$192,Dados!BJ$2:BJ$19995,"&lt;&gt;Sem resposta",Dados!BJ$2:BJ$19995,"&lt;&gt;""")</f>
        <v>3.125</v>
      </c>
      <c r="J200" s="152">
        <f>(COUNTIFS(Dados!$AA$2:$AA$19995,Calc!$C200,Dados!$J$2:$J$19995,Calc!$B$192,Dados!BK$2:BK$19995,"Superou as expectativas")*5+COUNTIFS(Dados!$AA$2:$AA$19995,Calc!$C200,Dados!$J$2:$J$19995,Calc!$B$192,Dados!BK$2:BK$19995,"Atendeu as expectativas")*2.5+COUNTIFS(Dados!$AA$2:$AA$19995,Calc!$C200,Dados!$J$2:$J$19995,Calc!$B$192,Dados!BK$2:BK$19995,"Não atendeu as expectativas")*0)/COUNTIFS(Dados!$AA$2:$AA$19995,Calc!$C200,Dados!$J$2:$J$19995,Calc!$B$192,Dados!BK$2:BK$19995,"&lt;&gt;Sem resposta",Dados!BK$2:BK$19995,"&lt;&gt;""")</f>
        <v>1.25</v>
      </c>
      <c r="K200" s="152">
        <f>(COUNTIFS(Dados!$AA$2:$AA$19995,Calc!$C200,Dados!$J$2:$J$19995,Calc!$B$192,Dados!BL$2:BL$19995,"Superou as expectativas")*5+COUNTIFS(Dados!$AA$2:$AA$19995,Calc!$C200,Dados!$J$2:$J$19995,Calc!$B$192,Dados!BL$2:BL$19995,"Atendeu as expectativas")*2.5+COUNTIFS(Dados!$AA$2:$AA$19995,Calc!$C200,Dados!$J$2:$J$19995,Calc!$B$192,Dados!BL$2:BL$19995,"Não atendeu as expectativas")*0)/COUNTIFS(Dados!$AA$2:$AA$19995,Calc!$C200,Dados!$J$2:$J$19995,Calc!$B$192,Dados!BL$2:BL$19995,"&lt;&gt;Sem resposta",Dados!BL$2:BL$19995,"&lt;&gt;""")</f>
        <v>3.125</v>
      </c>
      <c r="L200" s="195">
        <f t="shared" si="33"/>
        <v>3.125</v>
      </c>
    </row>
    <row r="201" spans="2:12" s="28" customFormat="1">
      <c r="B201" s="143" t="s">
        <v>95</v>
      </c>
      <c r="C201" s="181" t="s">
        <v>227</v>
      </c>
      <c r="D201" s="152">
        <f>(COUNTIFS(Dados!$AA$2:$AA$19995,Calc!$C201,Dados!$J$2:$J$19995,Calc!$B$192,Dados!BE$2:BE$19995,"Ótima")*5+COUNTIFS(Dados!$AA$2:$AA$19995,Calc!$C201,Dados!$J$2:$J$19995,Calc!$B$192,Dados!BE$2:BE$19995,"Boa")*3.75+COUNTIFS(Dados!$AA$2:$AA$19995,Calc!$C201,Dados!$J$2:$J$19995,Calc!$B$192,Dados!BE$2:BE$19995,"Regular")*2.5+COUNTIFS(Dados!$AA$2:$AA$19995,Calc!$C201,Dados!$J$2:$J$19995,Calc!$B$192,Dados!BE$2:BE$19995,"Ruim")*1.25+COUNTIFS(Dados!$AA$2:$AA$19995,Calc!$C201,Dados!$J$2:$J$19995,Calc!$B$192,Dados!BE$2:BE$19995,"Péssima")*0)/COUNTIFS(Dados!$AA$2:$AA$19995,Calc!$C201,Dados!$J$2:$J$19995,Calc!$B$192,Dados!BE$2:BE$19995,"&lt;&gt;Sem resposta",Dados!BE$2:BE$19995,"&lt;&gt;""")</f>
        <v>4.5075757575757578</v>
      </c>
      <c r="E201" s="152">
        <f>(COUNTIFS(Dados!$AA$2:$AA$19995,Calc!$C201,Dados!$J$2:$J$19995,Calc!$B$192,Dados!BF$2:BF$19995,"Ótima")*5+COUNTIFS(Dados!$AA$2:$AA$19995,Calc!$C201,Dados!$J$2:$J$19995,Calc!$B$192,Dados!BF$2:BF$19995,"Boa")*3.75+COUNTIFS(Dados!$AA$2:$AA$19995,Calc!$C201,Dados!$J$2:$J$19995,Calc!$B$192,Dados!BF$2:BF$19995,"Regular")*2.5+COUNTIFS(Dados!$AA$2:$AA$19995,Calc!$C201,Dados!$J$2:$J$19995,Calc!$B$192,Dados!BF$2:BF$19995,"Ruim")*1.25+COUNTIFS(Dados!$AA$2:$AA$19995,Calc!$C201,Dados!$J$2:$J$19995,Calc!$B$192,Dados!BF$2:BF$19995,"Péssima")*0)/COUNTIFS(Dados!$AA$2:$AA$19995,Calc!$C201,Dados!$J$2:$J$19995,Calc!$B$192,Dados!BF$2:BF$19995,"&lt;&gt;Sem resposta",Dados!BF$2:BF$19995,"&lt;&gt;""")</f>
        <v>4.3560606060606064</v>
      </c>
      <c r="F201" s="152">
        <f>(COUNTIFS(Dados!$AA$2:$AA$19995,Calc!$C201,Dados!$J$2:$J$19995,Calc!$B$192,Dados!BG$2:BG$19995,"Ótima")*5+COUNTIFS(Dados!$AA$2:$AA$19995,Calc!$C201,Dados!$J$2:$J$19995,Calc!$B$192,Dados!BG$2:BG$19995,"Boa")*3.75+COUNTIFS(Dados!$AA$2:$AA$19995,Calc!$C201,Dados!$J$2:$J$19995,Calc!$B$192,Dados!BG$2:BG$19995,"Regular")*2.5+COUNTIFS(Dados!$AA$2:$AA$19995,Calc!$C201,Dados!$J$2:$J$19995,Calc!$B$192,Dados!BG$2:BG$19995,"Ruim")*1.25+COUNTIFS(Dados!$AA$2:$AA$19995,Calc!$C201,Dados!$J$2:$J$19995,Calc!$B$192,Dados!BG$2:BG$19995,"Péssima")*0)/COUNTIFS(Dados!$AA$2:$AA$19995,Calc!$C201,Dados!$J$2:$J$19995,Calc!$B$192,Dados!BG$2:BG$19995,"&lt;&gt;Sem resposta",Dados!BG$2:BG$19995,"&lt;&gt;""")</f>
        <v>4.1287878787878789</v>
      </c>
      <c r="G201" s="152">
        <f>(COUNTIFS(Dados!$AA$2:$AA$19995,Calc!$C201,Dados!$J$2:$J$19995,Calc!$B$192,Dados!BH$2:BH$19995,"Ótima")*5+COUNTIFS(Dados!$AA$2:$AA$19995,Calc!$C201,Dados!$J$2:$J$19995,Calc!$B$192,Dados!BH$2:BH$19995,"Boa")*3.75+COUNTIFS(Dados!$AA$2:$AA$19995,Calc!$C201,Dados!$J$2:$J$19995,Calc!$B$192,Dados!BH$2:BH$19995,"Regular")*2.5+COUNTIFS(Dados!$AA$2:$AA$19995,Calc!$C201,Dados!$J$2:$J$19995,Calc!$B$192,Dados!BH$2:BH$19995,"Ruim")*1.25+COUNTIFS(Dados!$AA$2:$AA$19995,Calc!$C201,Dados!$J$2:$J$19995,Calc!$B$192,Dados!BH$2:BH$19995,"Péssima")*0)/COUNTIFS(Dados!$AA$2:$AA$19995,Calc!$C201,Dados!$J$2:$J$19995,Calc!$B$192,Dados!BH$2:BH$19995,"&lt;&gt;Sem resposta",Dados!BH$2:BH$19995,"&lt;&gt;""")</f>
        <v>4.0909090909090908</v>
      </c>
      <c r="H201" s="152">
        <f>(COUNTIFS(Dados!$AA$2:$AA$19995,Calc!$C201,Dados!$J$2:$J$19995,Calc!$B$192,Dados!BI$2:BI$19995,"Ótima")*5+COUNTIFS(Dados!$AA$2:$AA$19995,Calc!$C201,Dados!$J$2:$J$19995,Calc!$B$192,Dados!BI$2:BI$19995,"Boa")*3.75+COUNTIFS(Dados!$AA$2:$AA$19995,Calc!$C201,Dados!$J$2:$J$19995,Calc!$B$192,Dados!BI$2:BI$19995,"Regular")*2.5+COUNTIFS(Dados!$AA$2:$AA$19995,Calc!$C201,Dados!$J$2:$J$19995,Calc!$B$192,Dados!BI$2:BI$19995,"Ruim")*1.25+COUNTIFS(Dados!$AA$2:$AA$19995,Calc!$C201,Dados!$J$2:$J$19995,Calc!$B$192,Dados!BI$2:BI$19995,"Péssima")*0)/COUNTIFS(Dados!$AA$2:$AA$19995,Calc!$C201,Dados!$J$2:$J$19995,Calc!$B$192,Dados!BI$2:BI$19995,"&lt;&gt;Sem resposta",Dados!BI$2:BI$19995,"&lt;&gt;""")</f>
        <v>4.166666666666667</v>
      </c>
      <c r="I201" s="152">
        <f>(COUNTIFS(Dados!$AA$2:$AA$19995,Calc!$C201,Dados!$J$2:$J$19995,Calc!$B$192,Dados!BJ$2:BJ$19995,"Ótima")*5+COUNTIFS(Dados!$AA$2:$AA$19995,Calc!$C201,Dados!$J$2:$J$19995,Calc!$B$192,Dados!BJ$2:BJ$19995,"Boa")*3.75+COUNTIFS(Dados!$AA$2:$AA$19995,Calc!$C201,Dados!$J$2:$J$19995,Calc!$B$192,Dados!BJ$2:BJ$19995,"Regular")*2.5+COUNTIFS(Dados!$AA$2:$AA$19995,Calc!$C201,Dados!$J$2:$J$19995,Calc!$B$192,Dados!BJ$2:BJ$19995,"Ruim")*1.25+COUNTIFS(Dados!$AA$2:$AA$19995,Calc!$C201,Dados!$J$2:$J$19995,Calc!$B$192,Dados!BJ$2:BJ$19995,"Péssima")*0)/COUNTIFS(Dados!$AA$2:$AA$19995,Calc!$C201,Dados!$J$2:$J$19995,Calc!$B$192,Dados!BJ$2:BJ$19995,"&lt;&gt;Sem resposta",Dados!BJ$2:BJ$19995,"&lt;&gt;""")</f>
        <v>4.0151515151515156</v>
      </c>
      <c r="J201" s="152">
        <f>(COUNTIFS(Dados!$AA$2:$AA$19995,Calc!$C201,Dados!$J$2:$J$19995,Calc!$B$192,Dados!BK$2:BK$19995,"Superou as expectativas")*5+COUNTIFS(Dados!$AA$2:$AA$19995,Calc!$C201,Dados!$J$2:$J$19995,Calc!$B$192,Dados!BK$2:BK$19995,"Atendeu as expectativas")*2.5+COUNTIFS(Dados!$AA$2:$AA$19995,Calc!$C201,Dados!$J$2:$J$19995,Calc!$B$192,Dados!BK$2:BK$19995,"Não atendeu as expectativas")*0)/COUNTIFS(Dados!$AA$2:$AA$19995,Calc!$C201,Dados!$J$2:$J$19995,Calc!$B$192,Dados!BK$2:BK$19995,"&lt;&gt;Sem resposta",Dados!BK$2:BK$19995,"&lt;&gt;""")</f>
        <v>3.28125</v>
      </c>
      <c r="K201" s="152">
        <f>(COUNTIFS(Dados!$AA$2:$AA$19995,Calc!$C201,Dados!$J$2:$J$19995,Calc!$B$192,Dados!BL$2:BL$19995,"Superou as expectativas")*5+COUNTIFS(Dados!$AA$2:$AA$19995,Calc!$C201,Dados!$J$2:$J$19995,Calc!$B$192,Dados!BL$2:BL$19995,"Atendeu as expectativas")*2.5+COUNTIFS(Dados!$AA$2:$AA$19995,Calc!$C201,Dados!$J$2:$J$19995,Calc!$B$192,Dados!BL$2:BL$19995,"Não atendeu as expectativas")*0)/COUNTIFS(Dados!$AA$2:$AA$19995,Calc!$C201,Dados!$J$2:$J$19995,Calc!$B$192,Dados!BL$2:BL$19995,"&lt;&gt;Sem resposta",Dados!BL$2:BL$19995,"&lt;&gt;""")</f>
        <v>3.3333333333333335</v>
      </c>
      <c r="L201" s="195">
        <f t="shared" si="33"/>
        <v>3.984966856060606</v>
      </c>
    </row>
    <row r="202" spans="2:12" s="28" customFormat="1" ht="25.5">
      <c r="B202" s="143" t="s">
        <v>95</v>
      </c>
      <c r="C202" s="181" t="s">
        <v>3528</v>
      </c>
      <c r="D202" s="152">
        <f>(COUNTIFS(Dados!$AA$2:$AA$19995,Calc!$C202,Dados!$J$2:$J$19995,Calc!$B$192,Dados!BE$2:BE$19995,"Ótima")*5+COUNTIFS(Dados!$AA$2:$AA$19995,Calc!$C202,Dados!$J$2:$J$19995,Calc!$B$192,Dados!BE$2:BE$19995,"Boa")*3.75+COUNTIFS(Dados!$AA$2:$AA$19995,Calc!$C202,Dados!$J$2:$J$19995,Calc!$B$192,Dados!BE$2:BE$19995,"Regular")*2.5+COUNTIFS(Dados!$AA$2:$AA$19995,Calc!$C202,Dados!$J$2:$J$19995,Calc!$B$192,Dados!BE$2:BE$19995,"Ruim")*1.25+COUNTIFS(Dados!$AA$2:$AA$19995,Calc!$C202,Dados!$J$2:$J$19995,Calc!$B$192,Dados!BE$2:BE$19995,"Péssima")*0)/COUNTIFS(Dados!$AA$2:$AA$19995,Calc!$C202,Dados!$J$2:$J$19995,Calc!$B$192,Dados!BE$2:BE$19995,"&lt;&gt;Sem resposta",Dados!BE$2:BE$19995,"&lt;&gt;""")</f>
        <v>2.5</v>
      </c>
      <c r="E202" s="152">
        <f>(COUNTIFS(Dados!$AA$2:$AA$19995,Calc!$C202,Dados!$J$2:$J$19995,Calc!$B$192,Dados!BF$2:BF$19995,"Ótima")*5+COUNTIFS(Dados!$AA$2:$AA$19995,Calc!$C202,Dados!$J$2:$J$19995,Calc!$B$192,Dados!BF$2:BF$19995,"Boa")*3.75+COUNTIFS(Dados!$AA$2:$AA$19995,Calc!$C202,Dados!$J$2:$J$19995,Calc!$B$192,Dados!BF$2:BF$19995,"Regular")*2.5+COUNTIFS(Dados!$AA$2:$AA$19995,Calc!$C202,Dados!$J$2:$J$19995,Calc!$B$192,Dados!BF$2:BF$19995,"Ruim")*1.25+COUNTIFS(Dados!$AA$2:$AA$19995,Calc!$C202,Dados!$J$2:$J$19995,Calc!$B$192,Dados!BF$2:BF$19995,"Péssima")*0)/COUNTIFS(Dados!$AA$2:$AA$19995,Calc!$C202,Dados!$J$2:$J$19995,Calc!$B$192,Dados!BF$2:BF$19995,"&lt;&gt;Sem resposta",Dados!BF$2:BF$19995,"&lt;&gt;""")</f>
        <v>2.5</v>
      </c>
      <c r="F202" s="152">
        <f>(COUNTIFS(Dados!$AA$2:$AA$19995,Calc!$C202,Dados!$J$2:$J$19995,Calc!$B$192,Dados!BG$2:BG$19995,"Ótima")*5+COUNTIFS(Dados!$AA$2:$AA$19995,Calc!$C202,Dados!$J$2:$J$19995,Calc!$B$192,Dados!BG$2:BG$19995,"Boa")*3.75+COUNTIFS(Dados!$AA$2:$AA$19995,Calc!$C202,Dados!$J$2:$J$19995,Calc!$B$192,Dados!BG$2:BG$19995,"Regular")*2.5+COUNTIFS(Dados!$AA$2:$AA$19995,Calc!$C202,Dados!$J$2:$J$19995,Calc!$B$192,Dados!BG$2:BG$19995,"Ruim")*1.25+COUNTIFS(Dados!$AA$2:$AA$19995,Calc!$C202,Dados!$J$2:$J$19995,Calc!$B$192,Dados!BG$2:BG$19995,"Péssima")*0)/COUNTIFS(Dados!$AA$2:$AA$19995,Calc!$C202,Dados!$J$2:$J$19995,Calc!$B$192,Dados!BG$2:BG$19995,"&lt;&gt;Sem resposta",Dados!BG$2:BG$19995,"&lt;&gt;""")</f>
        <v>2.5</v>
      </c>
      <c r="G202" s="152">
        <f>(COUNTIFS(Dados!$AA$2:$AA$19995,Calc!$C202,Dados!$J$2:$J$19995,Calc!$B$192,Dados!BH$2:BH$19995,"Ótima")*5+COUNTIFS(Dados!$AA$2:$AA$19995,Calc!$C202,Dados!$J$2:$J$19995,Calc!$B$192,Dados!BH$2:BH$19995,"Boa")*3.75+COUNTIFS(Dados!$AA$2:$AA$19995,Calc!$C202,Dados!$J$2:$J$19995,Calc!$B$192,Dados!BH$2:BH$19995,"Regular")*2.5+COUNTIFS(Dados!$AA$2:$AA$19995,Calc!$C202,Dados!$J$2:$J$19995,Calc!$B$192,Dados!BH$2:BH$19995,"Ruim")*1.25+COUNTIFS(Dados!$AA$2:$AA$19995,Calc!$C202,Dados!$J$2:$J$19995,Calc!$B$192,Dados!BH$2:BH$19995,"Péssima")*0)/COUNTIFS(Dados!$AA$2:$AA$19995,Calc!$C202,Dados!$J$2:$J$19995,Calc!$B$192,Dados!BH$2:BH$19995,"&lt;&gt;Sem resposta",Dados!BH$2:BH$19995,"&lt;&gt;""")</f>
        <v>2.5</v>
      </c>
      <c r="H202" s="152">
        <f>(COUNTIFS(Dados!$AA$2:$AA$19995,Calc!$C202,Dados!$J$2:$J$19995,Calc!$B$192,Dados!BI$2:BI$19995,"Ótima")*5+COUNTIFS(Dados!$AA$2:$AA$19995,Calc!$C202,Dados!$J$2:$J$19995,Calc!$B$192,Dados!BI$2:BI$19995,"Boa")*3.75+COUNTIFS(Dados!$AA$2:$AA$19995,Calc!$C202,Dados!$J$2:$J$19995,Calc!$B$192,Dados!BI$2:BI$19995,"Regular")*2.5+COUNTIFS(Dados!$AA$2:$AA$19995,Calc!$C202,Dados!$J$2:$J$19995,Calc!$B$192,Dados!BI$2:BI$19995,"Ruim")*1.25+COUNTIFS(Dados!$AA$2:$AA$19995,Calc!$C202,Dados!$J$2:$J$19995,Calc!$B$192,Dados!BI$2:BI$19995,"Péssima")*0)/COUNTIFS(Dados!$AA$2:$AA$19995,Calc!$C202,Dados!$J$2:$J$19995,Calc!$B$192,Dados!BI$2:BI$19995,"&lt;&gt;Sem resposta",Dados!BI$2:BI$19995,"&lt;&gt;""")</f>
        <v>2.5</v>
      </c>
      <c r="I202" s="152">
        <f>(COUNTIFS(Dados!$AA$2:$AA$19995,Calc!$C202,Dados!$J$2:$J$19995,Calc!$B$192,Dados!BJ$2:BJ$19995,"Ótima")*5+COUNTIFS(Dados!$AA$2:$AA$19995,Calc!$C202,Dados!$J$2:$J$19995,Calc!$B$192,Dados!BJ$2:BJ$19995,"Boa")*3.75+COUNTIFS(Dados!$AA$2:$AA$19995,Calc!$C202,Dados!$J$2:$J$19995,Calc!$B$192,Dados!BJ$2:BJ$19995,"Regular")*2.5+COUNTIFS(Dados!$AA$2:$AA$19995,Calc!$C202,Dados!$J$2:$J$19995,Calc!$B$192,Dados!BJ$2:BJ$19995,"Ruim")*1.25+COUNTIFS(Dados!$AA$2:$AA$19995,Calc!$C202,Dados!$J$2:$J$19995,Calc!$B$192,Dados!BJ$2:BJ$19995,"Péssima")*0)/COUNTIFS(Dados!$AA$2:$AA$19995,Calc!$C202,Dados!$J$2:$J$19995,Calc!$B$192,Dados!BJ$2:BJ$19995,"&lt;&gt;Sem resposta",Dados!BJ$2:BJ$19995,"&lt;&gt;""")</f>
        <v>3.75</v>
      </c>
      <c r="J202" s="152">
        <f>(COUNTIFS(Dados!$AA$2:$AA$19995,Calc!$C202,Dados!$J$2:$J$19995,Calc!$B$192,Dados!BK$2:BK$19995,"Superou as expectativas")*5+COUNTIFS(Dados!$AA$2:$AA$19995,Calc!$C202,Dados!$J$2:$J$19995,Calc!$B$192,Dados!BK$2:BK$19995,"Atendeu as expectativas")*2.5+COUNTIFS(Dados!$AA$2:$AA$19995,Calc!$C202,Dados!$J$2:$J$19995,Calc!$B$192,Dados!BK$2:BK$19995,"Não atendeu as expectativas")*0)/COUNTIFS(Dados!$AA$2:$AA$19995,Calc!$C202,Dados!$J$2:$J$19995,Calc!$B$192,Dados!BK$2:BK$19995,"&lt;&gt;Sem resposta",Dados!BK$2:BK$19995,"&lt;&gt;""")</f>
        <v>0</v>
      </c>
      <c r="K202" s="152">
        <f>(COUNTIFS(Dados!$AA$2:$AA$19995,Calc!$C202,Dados!$J$2:$J$19995,Calc!$B$192,Dados!BL$2:BL$19995,"Superou as expectativas")*5+COUNTIFS(Dados!$AA$2:$AA$19995,Calc!$C202,Dados!$J$2:$J$19995,Calc!$B$192,Dados!BL$2:BL$19995,"Atendeu as expectativas")*2.5+COUNTIFS(Dados!$AA$2:$AA$19995,Calc!$C202,Dados!$J$2:$J$19995,Calc!$B$192,Dados!BL$2:BL$19995,"Não atendeu as expectativas")*0)/COUNTIFS(Dados!$AA$2:$AA$19995,Calc!$C202,Dados!$J$2:$J$19995,Calc!$B$192,Dados!BL$2:BL$19995,"&lt;&gt;Sem resposta",Dados!BL$2:BL$19995,"&lt;&gt;""")</f>
        <v>2.5</v>
      </c>
      <c r="L202" s="195">
        <f t="shared" si="33"/>
        <v>2.34375</v>
      </c>
    </row>
    <row r="203" spans="2:12" s="28" customFormat="1" ht="38.25">
      <c r="B203" s="143" t="s">
        <v>95</v>
      </c>
      <c r="C203" s="181" t="s">
        <v>890</v>
      </c>
      <c r="D203" s="152">
        <f>(COUNTIFS(Dados!$AA$2:$AA$19995,Calc!$C203,Dados!$J$2:$J$19995,Calc!$B$192,Dados!BE$2:BE$19995,"Ótima")*5+COUNTIFS(Dados!$AA$2:$AA$19995,Calc!$C203,Dados!$J$2:$J$19995,Calc!$B$192,Dados!BE$2:BE$19995,"Boa")*3.75+COUNTIFS(Dados!$AA$2:$AA$19995,Calc!$C203,Dados!$J$2:$J$19995,Calc!$B$192,Dados!BE$2:BE$19995,"Regular")*2.5+COUNTIFS(Dados!$AA$2:$AA$19995,Calc!$C203,Dados!$J$2:$J$19995,Calc!$B$192,Dados!BE$2:BE$19995,"Ruim")*1.25+COUNTIFS(Dados!$AA$2:$AA$19995,Calc!$C203,Dados!$J$2:$J$19995,Calc!$B$192,Dados!BE$2:BE$19995,"Péssima")*0)/COUNTIFS(Dados!$AA$2:$AA$19995,Calc!$C203,Dados!$J$2:$J$19995,Calc!$B$192,Dados!BE$2:BE$19995,"&lt;&gt;Sem resposta",Dados!BE$2:BE$19995,"&lt;&gt;""")</f>
        <v>4.583333333333333</v>
      </c>
      <c r="E203" s="152">
        <f>(COUNTIFS(Dados!$AA$2:$AA$19995,Calc!$C203,Dados!$J$2:$J$19995,Calc!$B$192,Dados!BF$2:BF$19995,"Ótima")*5+COUNTIFS(Dados!$AA$2:$AA$19995,Calc!$C203,Dados!$J$2:$J$19995,Calc!$B$192,Dados!BF$2:BF$19995,"Boa")*3.75+COUNTIFS(Dados!$AA$2:$AA$19995,Calc!$C203,Dados!$J$2:$J$19995,Calc!$B$192,Dados!BF$2:BF$19995,"Regular")*2.5+COUNTIFS(Dados!$AA$2:$AA$19995,Calc!$C203,Dados!$J$2:$J$19995,Calc!$B$192,Dados!BF$2:BF$19995,"Ruim")*1.25+COUNTIFS(Dados!$AA$2:$AA$19995,Calc!$C203,Dados!$J$2:$J$19995,Calc!$B$192,Dados!BF$2:BF$19995,"Péssima")*0)/COUNTIFS(Dados!$AA$2:$AA$19995,Calc!$C203,Dados!$J$2:$J$19995,Calc!$B$192,Dados!BF$2:BF$19995,"&lt;&gt;Sem resposta",Dados!BF$2:BF$19995,"&lt;&gt;""")</f>
        <v>4.166666666666667</v>
      </c>
      <c r="F203" s="152">
        <f>(COUNTIFS(Dados!$AA$2:$AA$19995,Calc!$C203,Dados!$J$2:$J$19995,Calc!$B$192,Dados!BG$2:BG$19995,"Ótima")*5+COUNTIFS(Dados!$AA$2:$AA$19995,Calc!$C203,Dados!$J$2:$J$19995,Calc!$B$192,Dados!BG$2:BG$19995,"Boa")*3.75+COUNTIFS(Dados!$AA$2:$AA$19995,Calc!$C203,Dados!$J$2:$J$19995,Calc!$B$192,Dados!BG$2:BG$19995,"Regular")*2.5+COUNTIFS(Dados!$AA$2:$AA$19995,Calc!$C203,Dados!$J$2:$J$19995,Calc!$B$192,Dados!BG$2:BG$19995,"Ruim")*1.25+COUNTIFS(Dados!$AA$2:$AA$19995,Calc!$C203,Dados!$J$2:$J$19995,Calc!$B$192,Dados!BG$2:BG$19995,"Péssima")*0)/COUNTIFS(Dados!$AA$2:$AA$19995,Calc!$C203,Dados!$J$2:$J$19995,Calc!$B$192,Dados!BG$2:BG$19995,"&lt;&gt;Sem resposta",Dados!BG$2:BG$19995,"&lt;&gt;""")</f>
        <v>4.166666666666667</v>
      </c>
      <c r="G203" s="152">
        <f>(COUNTIFS(Dados!$AA$2:$AA$19995,Calc!$C203,Dados!$J$2:$J$19995,Calc!$B$192,Dados!BH$2:BH$19995,"Ótima")*5+COUNTIFS(Dados!$AA$2:$AA$19995,Calc!$C203,Dados!$J$2:$J$19995,Calc!$B$192,Dados!BH$2:BH$19995,"Boa")*3.75+COUNTIFS(Dados!$AA$2:$AA$19995,Calc!$C203,Dados!$J$2:$J$19995,Calc!$B$192,Dados!BH$2:BH$19995,"Regular")*2.5+COUNTIFS(Dados!$AA$2:$AA$19995,Calc!$C203,Dados!$J$2:$J$19995,Calc!$B$192,Dados!BH$2:BH$19995,"Ruim")*1.25+COUNTIFS(Dados!$AA$2:$AA$19995,Calc!$C203,Dados!$J$2:$J$19995,Calc!$B$192,Dados!BH$2:BH$19995,"Péssima")*0)/COUNTIFS(Dados!$AA$2:$AA$19995,Calc!$C203,Dados!$J$2:$J$19995,Calc!$B$192,Dados!BH$2:BH$19995,"&lt;&gt;Sem resposta",Dados!BH$2:BH$19995,"&lt;&gt;""")</f>
        <v>4.583333333333333</v>
      </c>
      <c r="H203" s="152">
        <f>(COUNTIFS(Dados!$AA$2:$AA$19995,Calc!$C203,Dados!$J$2:$J$19995,Calc!$B$192,Dados!BI$2:BI$19995,"Ótima")*5+COUNTIFS(Dados!$AA$2:$AA$19995,Calc!$C203,Dados!$J$2:$J$19995,Calc!$B$192,Dados!BI$2:BI$19995,"Boa")*3.75+COUNTIFS(Dados!$AA$2:$AA$19995,Calc!$C203,Dados!$J$2:$J$19995,Calc!$B$192,Dados!BI$2:BI$19995,"Regular")*2.5+COUNTIFS(Dados!$AA$2:$AA$19995,Calc!$C203,Dados!$J$2:$J$19995,Calc!$B$192,Dados!BI$2:BI$19995,"Ruim")*1.25+COUNTIFS(Dados!$AA$2:$AA$19995,Calc!$C203,Dados!$J$2:$J$19995,Calc!$B$192,Dados!BI$2:BI$19995,"Péssima")*0)/COUNTIFS(Dados!$AA$2:$AA$19995,Calc!$C203,Dados!$J$2:$J$19995,Calc!$B$192,Dados!BI$2:BI$19995,"&lt;&gt;Sem resposta",Dados!BI$2:BI$19995,"&lt;&gt;""")</f>
        <v>5</v>
      </c>
      <c r="I203" s="152">
        <f>(COUNTIFS(Dados!$AA$2:$AA$19995,Calc!$C203,Dados!$J$2:$J$19995,Calc!$B$192,Dados!BJ$2:BJ$19995,"Ótima")*5+COUNTIFS(Dados!$AA$2:$AA$19995,Calc!$C203,Dados!$J$2:$J$19995,Calc!$B$192,Dados!BJ$2:BJ$19995,"Boa")*3.75+COUNTIFS(Dados!$AA$2:$AA$19995,Calc!$C203,Dados!$J$2:$J$19995,Calc!$B$192,Dados!BJ$2:BJ$19995,"Regular")*2.5+COUNTIFS(Dados!$AA$2:$AA$19995,Calc!$C203,Dados!$J$2:$J$19995,Calc!$B$192,Dados!BJ$2:BJ$19995,"Ruim")*1.25+COUNTIFS(Dados!$AA$2:$AA$19995,Calc!$C203,Dados!$J$2:$J$19995,Calc!$B$192,Dados!BJ$2:BJ$19995,"Péssima")*0)/COUNTIFS(Dados!$AA$2:$AA$19995,Calc!$C203,Dados!$J$2:$J$19995,Calc!$B$192,Dados!BJ$2:BJ$19995,"&lt;&gt;Sem resposta",Dados!BJ$2:BJ$19995,"&lt;&gt;""")</f>
        <v>4.583333333333333</v>
      </c>
      <c r="J203" s="152">
        <f>(COUNTIFS(Dados!$AA$2:$AA$19995,Calc!$C203,Dados!$J$2:$J$19995,Calc!$B$192,Dados!BK$2:BK$19995,"Superou as expectativas")*5+COUNTIFS(Dados!$AA$2:$AA$19995,Calc!$C203,Dados!$J$2:$J$19995,Calc!$B$192,Dados!BK$2:BK$19995,"Atendeu as expectativas")*2.5+COUNTIFS(Dados!$AA$2:$AA$19995,Calc!$C203,Dados!$J$2:$J$19995,Calc!$B$192,Dados!BK$2:BK$19995,"Não atendeu as expectativas")*0)/COUNTIFS(Dados!$AA$2:$AA$19995,Calc!$C203,Dados!$J$2:$J$19995,Calc!$B$192,Dados!BK$2:BK$19995,"&lt;&gt;Sem resposta",Dados!BK$2:BK$19995,"&lt;&gt;""")</f>
        <v>2.5</v>
      </c>
      <c r="K203" s="152">
        <f>(COUNTIFS(Dados!$AA$2:$AA$19995,Calc!$C203,Dados!$J$2:$J$19995,Calc!$B$192,Dados!BL$2:BL$19995,"Superou as expectativas")*5+COUNTIFS(Dados!$AA$2:$AA$19995,Calc!$C203,Dados!$J$2:$J$19995,Calc!$B$192,Dados!BL$2:BL$19995,"Atendeu as expectativas")*2.5+COUNTIFS(Dados!$AA$2:$AA$19995,Calc!$C203,Dados!$J$2:$J$19995,Calc!$B$192,Dados!BL$2:BL$19995,"Não atendeu as expectativas")*0)/COUNTIFS(Dados!$AA$2:$AA$19995,Calc!$C203,Dados!$J$2:$J$19995,Calc!$B$192,Dados!BL$2:BL$19995,"&lt;&gt;Sem resposta",Dados!BL$2:BL$19995,"&lt;&gt;""")</f>
        <v>2.5</v>
      </c>
      <c r="L203" s="195">
        <f t="shared" si="33"/>
        <v>4.0104166666666661</v>
      </c>
    </row>
    <row r="204" spans="2:12" s="28" customFormat="1" ht="25.5">
      <c r="B204" s="143" t="s">
        <v>95</v>
      </c>
      <c r="C204" s="181" t="s">
        <v>751</v>
      </c>
      <c r="D204" s="152">
        <f>(COUNTIFS(Dados!$AA$2:$AA$19995,Calc!$C204,Dados!$J$2:$J$19995,Calc!$B$192,Dados!BE$2:BE$19995,"Ótima")*5+COUNTIFS(Dados!$AA$2:$AA$19995,Calc!$C204,Dados!$J$2:$J$19995,Calc!$B$192,Dados!BE$2:BE$19995,"Boa")*3.75+COUNTIFS(Dados!$AA$2:$AA$19995,Calc!$C204,Dados!$J$2:$J$19995,Calc!$B$192,Dados!BE$2:BE$19995,"Regular")*2.5+COUNTIFS(Dados!$AA$2:$AA$19995,Calc!$C204,Dados!$J$2:$J$19995,Calc!$B$192,Dados!BE$2:BE$19995,"Ruim")*1.25+COUNTIFS(Dados!$AA$2:$AA$19995,Calc!$C204,Dados!$J$2:$J$19995,Calc!$B$192,Dados!BE$2:BE$19995,"Péssima")*0)/COUNTIFS(Dados!$AA$2:$AA$19995,Calc!$C204,Dados!$J$2:$J$19995,Calc!$B$192,Dados!BE$2:BE$19995,"&lt;&gt;Sem resposta",Dados!BE$2:BE$19995,"&lt;&gt;""")</f>
        <v>4.270833333333333</v>
      </c>
      <c r="E204" s="152">
        <f>(COUNTIFS(Dados!$AA$2:$AA$19995,Calc!$C204,Dados!$J$2:$J$19995,Calc!$B$192,Dados!BF$2:BF$19995,"Ótima")*5+COUNTIFS(Dados!$AA$2:$AA$19995,Calc!$C204,Dados!$J$2:$J$19995,Calc!$B$192,Dados!BF$2:BF$19995,"Boa")*3.75+COUNTIFS(Dados!$AA$2:$AA$19995,Calc!$C204,Dados!$J$2:$J$19995,Calc!$B$192,Dados!BF$2:BF$19995,"Regular")*2.5+COUNTIFS(Dados!$AA$2:$AA$19995,Calc!$C204,Dados!$J$2:$J$19995,Calc!$B$192,Dados!BF$2:BF$19995,"Ruim")*1.25+COUNTIFS(Dados!$AA$2:$AA$19995,Calc!$C204,Dados!$J$2:$J$19995,Calc!$B$192,Dados!BF$2:BF$19995,"Péssima")*0)/COUNTIFS(Dados!$AA$2:$AA$19995,Calc!$C204,Dados!$J$2:$J$19995,Calc!$B$192,Dados!BF$2:BF$19995,"&lt;&gt;Sem resposta",Dados!BF$2:BF$19995,"&lt;&gt;""")</f>
        <v>3.75</v>
      </c>
      <c r="F204" s="152">
        <f>(COUNTIFS(Dados!$AA$2:$AA$19995,Calc!$C204,Dados!$J$2:$J$19995,Calc!$B$192,Dados!BG$2:BG$19995,"Ótima")*5+COUNTIFS(Dados!$AA$2:$AA$19995,Calc!$C204,Dados!$J$2:$J$19995,Calc!$B$192,Dados!BG$2:BG$19995,"Boa")*3.75+COUNTIFS(Dados!$AA$2:$AA$19995,Calc!$C204,Dados!$J$2:$J$19995,Calc!$B$192,Dados!BG$2:BG$19995,"Regular")*2.5+COUNTIFS(Dados!$AA$2:$AA$19995,Calc!$C204,Dados!$J$2:$J$19995,Calc!$B$192,Dados!BG$2:BG$19995,"Ruim")*1.25+COUNTIFS(Dados!$AA$2:$AA$19995,Calc!$C204,Dados!$J$2:$J$19995,Calc!$B$192,Dados!BG$2:BG$19995,"Péssima")*0)/COUNTIFS(Dados!$AA$2:$AA$19995,Calc!$C204,Dados!$J$2:$J$19995,Calc!$B$192,Dados!BG$2:BG$19995,"&lt;&gt;Sem resposta",Dados!BG$2:BG$19995,"&lt;&gt;""")</f>
        <v>3.75</v>
      </c>
      <c r="G204" s="152">
        <f>(COUNTIFS(Dados!$AA$2:$AA$19995,Calc!$C204,Dados!$J$2:$J$19995,Calc!$B$192,Dados!BH$2:BH$19995,"Ótima")*5+COUNTIFS(Dados!$AA$2:$AA$19995,Calc!$C204,Dados!$J$2:$J$19995,Calc!$B$192,Dados!BH$2:BH$19995,"Boa")*3.75+COUNTIFS(Dados!$AA$2:$AA$19995,Calc!$C204,Dados!$J$2:$J$19995,Calc!$B$192,Dados!BH$2:BH$19995,"Regular")*2.5+COUNTIFS(Dados!$AA$2:$AA$19995,Calc!$C204,Dados!$J$2:$J$19995,Calc!$B$192,Dados!BH$2:BH$19995,"Ruim")*1.25+COUNTIFS(Dados!$AA$2:$AA$19995,Calc!$C204,Dados!$J$2:$J$19995,Calc!$B$192,Dados!BH$2:BH$19995,"Péssima")*0)/COUNTIFS(Dados!$AA$2:$AA$19995,Calc!$C204,Dados!$J$2:$J$19995,Calc!$B$192,Dados!BH$2:BH$19995,"&lt;&gt;Sem resposta",Dados!BH$2:BH$19995,"&lt;&gt;""")</f>
        <v>3.8541666666666665</v>
      </c>
      <c r="H204" s="152">
        <f>(COUNTIFS(Dados!$AA$2:$AA$19995,Calc!$C204,Dados!$J$2:$J$19995,Calc!$B$192,Dados!BI$2:BI$19995,"Ótima")*5+COUNTIFS(Dados!$AA$2:$AA$19995,Calc!$C204,Dados!$J$2:$J$19995,Calc!$B$192,Dados!BI$2:BI$19995,"Boa")*3.75+COUNTIFS(Dados!$AA$2:$AA$19995,Calc!$C204,Dados!$J$2:$J$19995,Calc!$B$192,Dados!BI$2:BI$19995,"Regular")*2.5+COUNTIFS(Dados!$AA$2:$AA$19995,Calc!$C204,Dados!$J$2:$J$19995,Calc!$B$192,Dados!BI$2:BI$19995,"Ruim")*1.25+COUNTIFS(Dados!$AA$2:$AA$19995,Calc!$C204,Dados!$J$2:$J$19995,Calc!$B$192,Dados!BI$2:BI$19995,"Péssima")*0)/COUNTIFS(Dados!$AA$2:$AA$19995,Calc!$C204,Dados!$J$2:$J$19995,Calc!$B$192,Dados!BI$2:BI$19995,"&lt;&gt;Sem resposta",Dados!BI$2:BI$19995,"&lt;&gt;""")</f>
        <v>2.7083333333333335</v>
      </c>
      <c r="I204" s="152">
        <f>(COUNTIFS(Dados!$AA$2:$AA$19995,Calc!$C204,Dados!$J$2:$J$19995,Calc!$B$192,Dados!BJ$2:BJ$19995,"Ótima")*5+COUNTIFS(Dados!$AA$2:$AA$19995,Calc!$C204,Dados!$J$2:$J$19995,Calc!$B$192,Dados!BJ$2:BJ$19995,"Boa")*3.75+COUNTIFS(Dados!$AA$2:$AA$19995,Calc!$C204,Dados!$J$2:$J$19995,Calc!$B$192,Dados!BJ$2:BJ$19995,"Regular")*2.5+COUNTIFS(Dados!$AA$2:$AA$19995,Calc!$C204,Dados!$J$2:$J$19995,Calc!$B$192,Dados!BJ$2:BJ$19995,"Ruim")*1.25+COUNTIFS(Dados!$AA$2:$AA$19995,Calc!$C204,Dados!$J$2:$J$19995,Calc!$B$192,Dados!BJ$2:BJ$19995,"Péssima")*0)/COUNTIFS(Dados!$AA$2:$AA$19995,Calc!$C204,Dados!$J$2:$J$19995,Calc!$B$192,Dados!BJ$2:BJ$19995,"&lt;&gt;Sem resposta",Dados!BJ$2:BJ$19995,"&lt;&gt;""")</f>
        <v>3.9583333333333335</v>
      </c>
      <c r="J204" s="152">
        <f>(COUNTIFS(Dados!$AA$2:$AA$19995,Calc!$C204,Dados!$J$2:$J$19995,Calc!$B$192,Dados!BK$2:BK$19995,"Superou as expectativas")*5+COUNTIFS(Dados!$AA$2:$AA$19995,Calc!$C204,Dados!$J$2:$J$19995,Calc!$B$192,Dados!BK$2:BK$19995,"Atendeu as expectativas")*2.5+COUNTIFS(Dados!$AA$2:$AA$19995,Calc!$C204,Dados!$J$2:$J$19995,Calc!$B$192,Dados!BK$2:BK$19995,"Não atendeu as expectativas")*0)/COUNTIFS(Dados!$AA$2:$AA$19995,Calc!$C204,Dados!$J$2:$J$19995,Calc!$B$192,Dados!BK$2:BK$19995,"&lt;&gt;Sem resposta",Dados!BK$2:BK$19995,"&lt;&gt;""")</f>
        <v>2.5</v>
      </c>
      <c r="K204" s="152">
        <f>(COUNTIFS(Dados!$AA$2:$AA$19995,Calc!$C204,Dados!$J$2:$J$19995,Calc!$B$192,Dados!BL$2:BL$19995,"Superou as expectativas")*5+COUNTIFS(Dados!$AA$2:$AA$19995,Calc!$C204,Dados!$J$2:$J$19995,Calc!$B$192,Dados!BL$2:BL$19995,"Atendeu as expectativas")*2.5+COUNTIFS(Dados!$AA$2:$AA$19995,Calc!$C204,Dados!$J$2:$J$19995,Calc!$B$192,Dados!BL$2:BL$19995,"Não atendeu as expectativas")*0)/COUNTIFS(Dados!$AA$2:$AA$19995,Calc!$C204,Dados!$J$2:$J$19995,Calc!$B$192,Dados!BL$2:BL$19995,"&lt;&gt;Sem resposta",Dados!BL$2:BL$19995,"&lt;&gt;""")</f>
        <v>3.3333333333333335</v>
      </c>
      <c r="L204" s="195">
        <f t="shared" si="33"/>
        <v>3.5156249999999996</v>
      </c>
    </row>
    <row r="205" spans="2:12" s="28" customFormat="1">
      <c r="B205" s="143" t="s">
        <v>95</v>
      </c>
      <c r="C205" s="181" t="s">
        <v>346</v>
      </c>
      <c r="D205" s="152">
        <f>(COUNTIFS(Dados!$AA$2:$AA$19995,Calc!$C205,Dados!$J$2:$J$19995,Calc!$B$192,Dados!BE$2:BE$19995,"Ótima")*5+COUNTIFS(Dados!$AA$2:$AA$19995,Calc!$C205,Dados!$J$2:$J$19995,Calc!$B$192,Dados!BE$2:BE$19995,"Boa")*3.75+COUNTIFS(Dados!$AA$2:$AA$19995,Calc!$C205,Dados!$J$2:$J$19995,Calc!$B$192,Dados!BE$2:BE$19995,"Regular")*2.5+COUNTIFS(Dados!$AA$2:$AA$19995,Calc!$C205,Dados!$J$2:$J$19995,Calc!$B$192,Dados!BE$2:BE$19995,"Ruim")*1.25+COUNTIFS(Dados!$AA$2:$AA$19995,Calc!$C205,Dados!$J$2:$J$19995,Calc!$B$192,Dados!BE$2:BE$19995,"Péssima")*0)/COUNTIFS(Dados!$AA$2:$AA$19995,Calc!$C205,Dados!$J$2:$J$19995,Calc!$B$192,Dados!BE$2:BE$19995,"&lt;&gt;Sem resposta",Dados!BE$2:BE$19995,"&lt;&gt;""")</f>
        <v>5</v>
      </c>
      <c r="E205" s="152">
        <f>(COUNTIFS(Dados!$AA$2:$AA$19995,Calc!$C205,Dados!$J$2:$J$19995,Calc!$B$192,Dados!BF$2:BF$19995,"Ótima")*5+COUNTIFS(Dados!$AA$2:$AA$19995,Calc!$C205,Dados!$J$2:$J$19995,Calc!$B$192,Dados!BF$2:BF$19995,"Boa")*3.75+COUNTIFS(Dados!$AA$2:$AA$19995,Calc!$C205,Dados!$J$2:$J$19995,Calc!$B$192,Dados!BF$2:BF$19995,"Regular")*2.5+COUNTIFS(Dados!$AA$2:$AA$19995,Calc!$C205,Dados!$J$2:$J$19995,Calc!$B$192,Dados!BF$2:BF$19995,"Ruim")*1.25+COUNTIFS(Dados!$AA$2:$AA$19995,Calc!$C205,Dados!$J$2:$J$19995,Calc!$B$192,Dados!BF$2:BF$19995,"Péssima")*0)/COUNTIFS(Dados!$AA$2:$AA$19995,Calc!$C205,Dados!$J$2:$J$19995,Calc!$B$192,Dados!BF$2:BF$19995,"&lt;&gt;Sem resposta",Dados!BF$2:BF$19995,"&lt;&gt;""")</f>
        <v>5</v>
      </c>
      <c r="F205" s="152">
        <f>(COUNTIFS(Dados!$AA$2:$AA$19995,Calc!$C205,Dados!$J$2:$J$19995,Calc!$B$192,Dados!BG$2:BG$19995,"Ótima")*5+COUNTIFS(Dados!$AA$2:$AA$19995,Calc!$C205,Dados!$J$2:$J$19995,Calc!$B$192,Dados!BG$2:BG$19995,"Boa")*3.75+COUNTIFS(Dados!$AA$2:$AA$19995,Calc!$C205,Dados!$J$2:$J$19995,Calc!$B$192,Dados!BG$2:BG$19995,"Regular")*2.5+COUNTIFS(Dados!$AA$2:$AA$19995,Calc!$C205,Dados!$J$2:$J$19995,Calc!$B$192,Dados!BG$2:BG$19995,"Ruim")*1.25+COUNTIFS(Dados!$AA$2:$AA$19995,Calc!$C205,Dados!$J$2:$J$19995,Calc!$B$192,Dados!BG$2:BG$19995,"Péssima")*0)/COUNTIFS(Dados!$AA$2:$AA$19995,Calc!$C205,Dados!$J$2:$J$19995,Calc!$B$192,Dados!BG$2:BG$19995,"&lt;&gt;Sem resposta",Dados!BG$2:BG$19995,"&lt;&gt;""")</f>
        <v>3.75</v>
      </c>
      <c r="G205" s="152">
        <f>(COUNTIFS(Dados!$AA$2:$AA$19995,Calc!$C205,Dados!$J$2:$J$19995,Calc!$B$192,Dados!BH$2:BH$19995,"Ótima")*5+COUNTIFS(Dados!$AA$2:$AA$19995,Calc!$C205,Dados!$J$2:$J$19995,Calc!$B$192,Dados!BH$2:BH$19995,"Boa")*3.75+COUNTIFS(Dados!$AA$2:$AA$19995,Calc!$C205,Dados!$J$2:$J$19995,Calc!$B$192,Dados!BH$2:BH$19995,"Regular")*2.5+COUNTIFS(Dados!$AA$2:$AA$19995,Calc!$C205,Dados!$J$2:$J$19995,Calc!$B$192,Dados!BH$2:BH$19995,"Ruim")*1.25+COUNTIFS(Dados!$AA$2:$AA$19995,Calc!$C205,Dados!$J$2:$J$19995,Calc!$B$192,Dados!BH$2:BH$19995,"Péssima")*0)/COUNTIFS(Dados!$AA$2:$AA$19995,Calc!$C205,Dados!$J$2:$J$19995,Calc!$B$192,Dados!BH$2:BH$19995,"&lt;&gt;Sem resposta",Dados!BH$2:BH$19995,"&lt;&gt;""")</f>
        <v>3.75</v>
      </c>
      <c r="H205" s="152">
        <f>(COUNTIFS(Dados!$AA$2:$AA$19995,Calc!$C205,Dados!$J$2:$J$19995,Calc!$B$192,Dados!BI$2:BI$19995,"Ótima")*5+COUNTIFS(Dados!$AA$2:$AA$19995,Calc!$C205,Dados!$J$2:$J$19995,Calc!$B$192,Dados!BI$2:BI$19995,"Boa")*3.75+COUNTIFS(Dados!$AA$2:$AA$19995,Calc!$C205,Dados!$J$2:$J$19995,Calc!$B$192,Dados!BI$2:BI$19995,"Regular")*2.5+COUNTIFS(Dados!$AA$2:$AA$19995,Calc!$C205,Dados!$J$2:$J$19995,Calc!$B$192,Dados!BI$2:BI$19995,"Ruim")*1.25+COUNTIFS(Dados!$AA$2:$AA$19995,Calc!$C205,Dados!$J$2:$J$19995,Calc!$B$192,Dados!BI$2:BI$19995,"Péssima")*0)/COUNTIFS(Dados!$AA$2:$AA$19995,Calc!$C205,Dados!$J$2:$J$19995,Calc!$B$192,Dados!BI$2:BI$19995,"&lt;&gt;Sem resposta",Dados!BI$2:BI$19995,"&lt;&gt;""")</f>
        <v>2.5</v>
      </c>
      <c r="I205" s="152">
        <f>(COUNTIFS(Dados!$AA$2:$AA$19995,Calc!$C205,Dados!$J$2:$J$19995,Calc!$B$192,Dados!BJ$2:BJ$19995,"Ótima")*5+COUNTIFS(Dados!$AA$2:$AA$19995,Calc!$C205,Dados!$J$2:$J$19995,Calc!$B$192,Dados!BJ$2:BJ$19995,"Boa")*3.75+COUNTIFS(Dados!$AA$2:$AA$19995,Calc!$C205,Dados!$J$2:$J$19995,Calc!$B$192,Dados!BJ$2:BJ$19995,"Regular")*2.5+COUNTIFS(Dados!$AA$2:$AA$19995,Calc!$C205,Dados!$J$2:$J$19995,Calc!$B$192,Dados!BJ$2:BJ$19995,"Ruim")*1.25+COUNTIFS(Dados!$AA$2:$AA$19995,Calc!$C205,Dados!$J$2:$J$19995,Calc!$B$192,Dados!BJ$2:BJ$19995,"Péssima")*0)/COUNTIFS(Dados!$AA$2:$AA$19995,Calc!$C205,Dados!$J$2:$J$19995,Calc!$B$192,Dados!BJ$2:BJ$19995,"&lt;&gt;Sem resposta",Dados!BJ$2:BJ$19995,"&lt;&gt;""")</f>
        <v>5</v>
      </c>
      <c r="J205" s="152">
        <f>(COUNTIFS(Dados!$AA$2:$AA$19995,Calc!$C205,Dados!$J$2:$J$19995,Calc!$B$192,Dados!BK$2:BK$19995,"Superou as expectativas")*5+COUNTIFS(Dados!$AA$2:$AA$19995,Calc!$C205,Dados!$J$2:$J$19995,Calc!$B$192,Dados!BK$2:BK$19995,"Atendeu as expectativas")*2.5+COUNTIFS(Dados!$AA$2:$AA$19995,Calc!$C205,Dados!$J$2:$J$19995,Calc!$B$192,Dados!BK$2:BK$19995,"Não atendeu as expectativas")*0)/COUNTIFS(Dados!$AA$2:$AA$19995,Calc!$C205,Dados!$J$2:$J$19995,Calc!$B$192,Dados!BK$2:BK$19995,"&lt;&gt;Sem resposta",Dados!BK$2:BK$19995,"&lt;&gt;""")</f>
        <v>2.5</v>
      </c>
      <c r="K205" s="152">
        <f>(COUNTIFS(Dados!$AA$2:$AA$19995,Calc!$C205,Dados!$J$2:$J$19995,Calc!$B$192,Dados!BL$2:BL$19995,"Superou as expectativas")*5+COUNTIFS(Dados!$AA$2:$AA$19995,Calc!$C205,Dados!$J$2:$J$19995,Calc!$B$192,Dados!BL$2:BL$19995,"Atendeu as expectativas")*2.5+COUNTIFS(Dados!$AA$2:$AA$19995,Calc!$C205,Dados!$J$2:$J$19995,Calc!$B$192,Dados!BL$2:BL$19995,"Não atendeu as expectativas")*0)/COUNTIFS(Dados!$AA$2:$AA$19995,Calc!$C205,Dados!$J$2:$J$19995,Calc!$B$192,Dados!BL$2:BL$19995,"&lt;&gt;Sem resposta",Dados!BL$2:BL$19995,"&lt;&gt;""")</f>
        <v>2.5</v>
      </c>
      <c r="L205" s="195">
        <f t="shared" si="33"/>
        <v>3.75</v>
      </c>
    </row>
    <row r="206" spans="2:12" s="28" customFormat="1">
      <c r="B206" s="143" t="s">
        <v>95</v>
      </c>
      <c r="C206" s="181" t="s">
        <v>684</v>
      </c>
      <c r="D206" s="152">
        <f>(COUNTIFS(Dados!$AA$2:$AA$19995,Calc!$C206,Dados!$J$2:$J$19995,Calc!$B$192,Dados!BE$2:BE$19995,"Ótima")*5+COUNTIFS(Dados!$AA$2:$AA$19995,Calc!$C206,Dados!$J$2:$J$19995,Calc!$B$192,Dados!BE$2:BE$19995,"Boa")*3.75+COUNTIFS(Dados!$AA$2:$AA$19995,Calc!$C206,Dados!$J$2:$J$19995,Calc!$B$192,Dados!BE$2:BE$19995,"Regular")*2.5+COUNTIFS(Dados!$AA$2:$AA$19995,Calc!$C206,Dados!$J$2:$J$19995,Calc!$B$192,Dados!BE$2:BE$19995,"Ruim")*1.25+COUNTIFS(Dados!$AA$2:$AA$19995,Calc!$C206,Dados!$J$2:$J$19995,Calc!$B$192,Dados!BE$2:BE$19995,"Péssima")*0)/COUNTIFS(Dados!$AA$2:$AA$19995,Calc!$C206,Dados!$J$2:$J$19995,Calc!$B$192,Dados!BE$2:BE$19995,"&lt;&gt;Sem resposta",Dados!BE$2:BE$19995,"&lt;&gt;""")</f>
        <v>4.7115384615384617</v>
      </c>
      <c r="E206" s="152">
        <f>(COUNTIFS(Dados!$AA$2:$AA$19995,Calc!$C206,Dados!$J$2:$J$19995,Calc!$B$192,Dados!BF$2:BF$19995,"Ótima")*5+COUNTIFS(Dados!$AA$2:$AA$19995,Calc!$C206,Dados!$J$2:$J$19995,Calc!$B$192,Dados!BF$2:BF$19995,"Boa")*3.75+COUNTIFS(Dados!$AA$2:$AA$19995,Calc!$C206,Dados!$J$2:$J$19995,Calc!$B$192,Dados!BF$2:BF$19995,"Regular")*2.5+COUNTIFS(Dados!$AA$2:$AA$19995,Calc!$C206,Dados!$J$2:$J$19995,Calc!$B$192,Dados!BF$2:BF$19995,"Ruim")*1.25+COUNTIFS(Dados!$AA$2:$AA$19995,Calc!$C206,Dados!$J$2:$J$19995,Calc!$B$192,Dados!BF$2:BF$19995,"Péssima")*0)/COUNTIFS(Dados!$AA$2:$AA$19995,Calc!$C206,Dados!$J$2:$J$19995,Calc!$B$192,Dados!BF$2:BF$19995,"&lt;&gt;Sem resposta",Dados!BF$2:BF$19995,"&lt;&gt;""")</f>
        <v>4.615384615384615</v>
      </c>
      <c r="F206" s="152">
        <f>(COUNTIFS(Dados!$AA$2:$AA$19995,Calc!$C206,Dados!$J$2:$J$19995,Calc!$B$192,Dados!BG$2:BG$19995,"Ótima")*5+COUNTIFS(Dados!$AA$2:$AA$19995,Calc!$C206,Dados!$J$2:$J$19995,Calc!$B$192,Dados!BG$2:BG$19995,"Boa")*3.75+COUNTIFS(Dados!$AA$2:$AA$19995,Calc!$C206,Dados!$J$2:$J$19995,Calc!$B$192,Dados!BG$2:BG$19995,"Regular")*2.5+COUNTIFS(Dados!$AA$2:$AA$19995,Calc!$C206,Dados!$J$2:$J$19995,Calc!$B$192,Dados!BG$2:BG$19995,"Ruim")*1.25+COUNTIFS(Dados!$AA$2:$AA$19995,Calc!$C206,Dados!$J$2:$J$19995,Calc!$B$192,Dados!BG$2:BG$19995,"Péssima")*0)/COUNTIFS(Dados!$AA$2:$AA$19995,Calc!$C206,Dados!$J$2:$J$19995,Calc!$B$192,Dados!BG$2:BG$19995,"&lt;&gt;Sem resposta",Dados!BG$2:BG$19995,"&lt;&gt;""")</f>
        <v>4.4230769230769234</v>
      </c>
      <c r="G206" s="152">
        <f>(COUNTIFS(Dados!$AA$2:$AA$19995,Calc!$C206,Dados!$J$2:$J$19995,Calc!$B$192,Dados!BH$2:BH$19995,"Ótima")*5+COUNTIFS(Dados!$AA$2:$AA$19995,Calc!$C206,Dados!$J$2:$J$19995,Calc!$B$192,Dados!BH$2:BH$19995,"Boa")*3.75+COUNTIFS(Dados!$AA$2:$AA$19995,Calc!$C206,Dados!$J$2:$J$19995,Calc!$B$192,Dados!BH$2:BH$19995,"Regular")*2.5+COUNTIFS(Dados!$AA$2:$AA$19995,Calc!$C206,Dados!$J$2:$J$19995,Calc!$B$192,Dados!BH$2:BH$19995,"Ruim")*1.25+COUNTIFS(Dados!$AA$2:$AA$19995,Calc!$C206,Dados!$J$2:$J$19995,Calc!$B$192,Dados!BH$2:BH$19995,"Péssima")*0)/COUNTIFS(Dados!$AA$2:$AA$19995,Calc!$C206,Dados!$J$2:$J$19995,Calc!$B$192,Dados!BH$2:BH$19995,"&lt;&gt;Sem resposta",Dados!BH$2:BH$19995,"&lt;&gt;""")</f>
        <v>4.4230769230769234</v>
      </c>
      <c r="H206" s="152">
        <f>(COUNTIFS(Dados!$AA$2:$AA$19995,Calc!$C206,Dados!$J$2:$J$19995,Calc!$B$192,Dados!BI$2:BI$19995,"Ótima")*5+COUNTIFS(Dados!$AA$2:$AA$19995,Calc!$C206,Dados!$J$2:$J$19995,Calc!$B$192,Dados!BI$2:BI$19995,"Boa")*3.75+COUNTIFS(Dados!$AA$2:$AA$19995,Calc!$C206,Dados!$J$2:$J$19995,Calc!$B$192,Dados!BI$2:BI$19995,"Regular")*2.5+COUNTIFS(Dados!$AA$2:$AA$19995,Calc!$C206,Dados!$J$2:$J$19995,Calc!$B$192,Dados!BI$2:BI$19995,"Ruim")*1.25+COUNTIFS(Dados!$AA$2:$AA$19995,Calc!$C206,Dados!$J$2:$J$19995,Calc!$B$192,Dados!BI$2:BI$19995,"Péssima")*0)/COUNTIFS(Dados!$AA$2:$AA$19995,Calc!$C206,Dados!$J$2:$J$19995,Calc!$B$192,Dados!BI$2:BI$19995,"&lt;&gt;Sem resposta",Dados!BI$2:BI$19995,"&lt;&gt;""")</f>
        <v>3.9903846153846154</v>
      </c>
      <c r="I206" s="152">
        <f>(COUNTIFS(Dados!$AA$2:$AA$19995,Calc!$C206,Dados!$J$2:$J$19995,Calc!$B$192,Dados!BJ$2:BJ$19995,"Ótima")*5+COUNTIFS(Dados!$AA$2:$AA$19995,Calc!$C206,Dados!$J$2:$J$19995,Calc!$B$192,Dados!BJ$2:BJ$19995,"Boa")*3.75+COUNTIFS(Dados!$AA$2:$AA$19995,Calc!$C206,Dados!$J$2:$J$19995,Calc!$B$192,Dados!BJ$2:BJ$19995,"Regular")*2.5+COUNTIFS(Dados!$AA$2:$AA$19995,Calc!$C206,Dados!$J$2:$J$19995,Calc!$B$192,Dados!BJ$2:BJ$19995,"Ruim")*1.25+COUNTIFS(Dados!$AA$2:$AA$19995,Calc!$C206,Dados!$J$2:$J$19995,Calc!$B$192,Dados!BJ$2:BJ$19995,"Péssima")*0)/COUNTIFS(Dados!$AA$2:$AA$19995,Calc!$C206,Dados!$J$2:$J$19995,Calc!$B$192,Dados!BJ$2:BJ$19995,"&lt;&gt;Sem resposta",Dados!BJ$2:BJ$19995,"&lt;&gt;""")</f>
        <v>4.0865384615384617</v>
      </c>
      <c r="J206" s="152">
        <f>(COUNTIFS(Dados!$AA$2:$AA$19995,Calc!$C206,Dados!$J$2:$J$19995,Calc!$B$192,Dados!BK$2:BK$19995,"Superou as expectativas")*5+COUNTIFS(Dados!$AA$2:$AA$19995,Calc!$C206,Dados!$J$2:$J$19995,Calc!$B$192,Dados!BK$2:BK$19995,"Atendeu as expectativas")*2.5+COUNTIFS(Dados!$AA$2:$AA$19995,Calc!$C206,Dados!$J$2:$J$19995,Calc!$B$192,Dados!BK$2:BK$19995,"Não atendeu as expectativas")*0)/COUNTIFS(Dados!$AA$2:$AA$19995,Calc!$C206,Dados!$J$2:$J$19995,Calc!$B$192,Dados!BK$2:BK$19995,"&lt;&gt;Sem resposta",Dados!BK$2:BK$19995,"&lt;&gt;""")</f>
        <v>2.8846153846153846</v>
      </c>
      <c r="K206" s="152">
        <f>(COUNTIFS(Dados!$AA$2:$AA$19995,Calc!$C206,Dados!$J$2:$J$19995,Calc!$B$192,Dados!BL$2:BL$19995,"Superou as expectativas")*5+COUNTIFS(Dados!$AA$2:$AA$19995,Calc!$C206,Dados!$J$2:$J$19995,Calc!$B$192,Dados!BL$2:BL$19995,"Atendeu as expectativas")*2.5+COUNTIFS(Dados!$AA$2:$AA$19995,Calc!$C206,Dados!$J$2:$J$19995,Calc!$B$192,Dados!BL$2:BL$19995,"Não atendeu as expectativas")*0)/COUNTIFS(Dados!$AA$2:$AA$19995,Calc!$C206,Dados!$J$2:$J$19995,Calc!$B$192,Dados!BL$2:BL$19995,"&lt;&gt;Sem resposta",Dados!BL$2:BL$19995,"&lt;&gt;""")</f>
        <v>4.0384615384615383</v>
      </c>
      <c r="L206" s="195">
        <f t="shared" si="33"/>
        <v>4.146634615384615</v>
      </c>
    </row>
    <row r="207" spans="2:12" s="28" customFormat="1" ht="25.5">
      <c r="B207" s="143" t="s">
        <v>95</v>
      </c>
      <c r="C207" s="181" t="s">
        <v>1853</v>
      </c>
      <c r="D207" s="152">
        <f>(COUNTIFS(Dados!$AA$2:$AA$19995,Calc!$C207,Dados!$J$2:$J$19995,Calc!$B$192,Dados!BE$2:BE$19995,"Ótima")*5+COUNTIFS(Dados!$AA$2:$AA$19995,Calc!$C207,Dados!$J$2:$J$19995,Calc!$B$192,Dados!BE$2:BE$19995,"Boa")*3.75+COUNTIFS(Dados!$AA$2:$AA$19995,Calc!$C207,Dados!$J$2:$J$19995,Calc!$B$192,Dados!BE$2:BE$19995,"Regular")*2.5+COUNTIFS(Dados!$AA$2:$AA$19995,Calc!$C207,Dados!$J$2:$J$19995,Calc!$B$192,Dados!BE$2:BE$19995,"Ruim")*1.25+COUNTIFS(Dados!$AA$2:$AA$19995,Calc!$C207,Dados!$J$2:$J$19995,Calc!$B$192,Dados!BE$2:BE$19995,"Péssima")*0)/COUNTIFS(Dados!$AA$2:$AA$19995,Calc!$C207,Dados!$J$2:$J$19995,Calc!$B$192,Dados!BE$2:BE$19995,"&lt;&gt;Sem resposta",Dados!BE$2:BE$19995,"&lt;&gt;""")</f>
        <v>3.75</v>
      </c>
      <c r="E207" s="152">
        <f>(COUNTIFS(Dados!$AA$2:$AA$19995,Calc!$C207,Dados!$J$2:$J$19995,Calc!$B$192,Dados!BF$2:BF$19995,"Ótima")*5+COUNTIFS(Dados!$AA$2:$AA$19995,Calc!$C207,Dados!$J$2:$J$19995,Calc!$B$192,Dados!BF$2:BF$19995,"Boa")*3.75+COUNTIFS(Dados!$AA$2:$AA$19995,Calc!$C207,Dados!$J$2:$J$19995,Calc!$B$192,Dados!BF$2:BF$19995,"Regular")*2.5+COUNTIFS(Dados!$AA$2:$AA$19995,Calc!$C207,Dados!$J$2:$J$19995,Calc!$B$192,Dados!BF$2:BF$19995,"Ruim")*1.25+COUNTIFS(Dados!$AA$2:$AA$19995,Calc!$C207,Dados!$J$2:$J$19995,Calc!$B$192,Dados!BF$2:BF$19995,"Péssima")*0)/COUNTIFS(Dados!$AA$2:$AA$19995,Calc!$C207,Dados!$J$2:$J$19995,Calc!$B$192,Dados!BF$2:BF$19995,"&lt;&gt;Sem resposta",Dados!BF$2:BF$19995,"&lt;&gt;""")</f>
        <v>3.75</v>
      </c>
      <c r="F207" s="152">
        <f>(COUNTIFS(Dados!$AA$2:$AA$19995,Calc!$C207,Dados!$J$2:$J$19995,Calc!$B$192,Dados!BG$2:BG$19995,"Ótima")*5+COUNTIFS(Dados!$AA$2:$AA$19995,Calc!$C207,Dados!$J$2:$J$19995,Calc!$B$192,Dados!BG$2:BG$19995,"Boa")*3.75+COUNTIFS(Dados!$AA$2:$AA$19995,Calc!$C207,Dados!$J$2:$J$19995,Calc!$B$192,Dados!BG$2:BG$19995,"Regular")*2.5+COUNTIFS(Dados!$AA$2:$AA$19995,Calc!$C207,Dados!$J$2:$J$19995,Calc!$B$192,Dados!BG$2:BG$19995,"Ruim")*1.25+COUNTIFS(Dados!$AA$2:$AA$19995,Calc!$C207,Dados!$J$2:$J$19995,Calc!$B$192,Dados!BG$2:BG$19995,"Péssima")*0)/COUNTIFS(Dados!$AA$2:$AA$19995,Calc!$C207,Dados!$J$2:$J$19995,Calc!$B$192,Dados!BG$2:BG$19995,"&lt;&gt;Sem resposta",Dados!BG$2:BG$19995,"&lt;&gt;""")</f>
        <v>3.75</v>
      </c>
      <c r="G207" s="152">
        <f>(COUNTIFS(Dados!$AA$2:$AA$19995,Calc!$C207,Dados!$J$2:$J$19995,Calc!$B$192,Dados!BH$2:BH$19995,"Ótima")*5+COUNTIFS(Dados!$AA$2:$AA$19995,Calc!$C207,Dados!$J$2:$J$19995,Calc!$B$192,Dados!BH$2:BH$19995,"Boa")*3.75+COUNTIFS(Dados!$AA$2:$AA$19995,Calc!$C207,Dados!$J$2:$J$19995,Calc!$B$192,Dados!BH$2:BH$19995,"Regular")*2.5+COUNTIFS(Dados!$AA$2:$AA$19995,Calc!$C207,Dados!$J$2:$J$19995,Calc!$B$192,Dados!BH$2:BH$19995,"Ruim")*1.25+COUNTIFS(Dados!$AA$2:$AA$19995,Calc!$C207,Dados!$J$2:$J$19995,Calc!$B$192,Dados!BH$2:BH$19995,"Péssima")*0)/COUNTIFS(Dados!$AA$2:$AA$19995,Calc!$C207,Dados!$J$2:$J$19995,Calc!$B$192,Dados!BH$2:BH$19995,"&lt;&gt;Sem resposta",Dados!BH$2:BH$19995,"&lt;&gt;""")</f>
        <v>3.75</v>
      </c>
      <c r="H207" s="152">
        <f>(COUNTIFS(Dados!$AA$2:$AA$19995,Calc!$C207,Dados!$J$2:$J$19995,Calc!$B$192,Dados!BI$2:BI$19995,"Ótima")*5+COUNTIFS(Dados!$AA$2:$AA$19995,Calc!$C207,Dados!$J$2:$J$19995,Calc!$B$192,Dados!BI$2:BI$19995,"Boa")*3.75+COUNTIFS(Dados!$AA$2:$AA$19995,Calc!$C207,Dados!$J$2:$J$19995,Calc!$B$192,Dados!BI$2:BI$19995,"Regular")*2.5+COUNTIFS(Dados!$AA$2:$AA$19995,Calc!$C207,Dados!$J$2:$J$19995,Calc!$B$192,Dados!BI$2:BI$19995,"Ruim")*1.25+COUNTIFS(Dados!$AA$2:$AA$19995,Calc!$C207,Dados!$J$2:$J$19995,Calc!$B$192,Dados!BI$2:BI$19995,"Péssima")*0)/COUNTIFS(Dados!$AA$2:$AA$19995,Calc!$C207,Dados!$J$2:$J$19995,Calc!$B$192,Dados!BI$2:BI$19995,"&lt;&gt;Sem resposta",Dados!BI$2:BI$19995,"&lt;&gt;""")</f>
        <v>3.75</v>
      </c>
      <c r="I207" s="152">
        <f>(COUNTIFS(Dados!$AA$2:$AA$19995,Calc!$C207,Dados!$J$2:$J$19995,Calc!$B$192,Dados!BJ$2:BJ$19995,"Ótima")*5+COUNTIFS(Dados!$AA$2:$AA$19995,Calc!$C207,Dados!$J$2:$J$19995,Calc!$B$192,Dados!BJ$2:BJ$19995,"Boa")*3.75+COUNTIFS(Dados!$AA$2:$AA$19995,Calc!$C207,Dados!$J$2:$J$19995,Calc!$B$192,Dados!BJ$2:BJ$19995,"Regular")*2.5+COUNTIFS(Dados!$AA$2:$AA$19995,Calc!$C207,Dados!$J$2:$J$19995,Calc!$B$192,Dados!BJ$2:BJ$19995,"Ruim")*1.25+COUNTIFS(Dados!$AA$2:$AA$19995,Calc!$C207,Dados!$J$2:$J$19995,Calc!$B$192,Dados!BJ$2:BJ$19995,"Péssima")*0)/COUNTIFS(Dados!$AA$2:$AA$19995,Calc!$C207,Dados!$J$2:$J$19995,Calc!$B$192,Dados!BJ$2:BJ$19995,"&lt;&gt;Sem resposta",Dados!BJ$2:BJ$19995,"&lt;&gt;""")</f>
        <v>5</v>
      </c>
      <c r="J207" s="152">
        <f>(COUNTIFS(Dados!$AA$2:$AA$19995,Calc!$C207,Dados!$J$2:$J$19995,Calc!$B$192,Dados!BK$2:BK$19995,"Superou as expectativas")*5+COUNTIFS(Dados!$AA$2:$AA$19995,Calc!$C207,Dados!$J$2:$J$19995,Calc!$B$192,Dados!BK$2:BK$19995,"Atendeu as expectativas")*2.5+COUNTIFS(Dados!$AA$2:$AA$19995,Calc!$C207,Dados!$J$2:$J$19995,Calc!$B$192,Dados!BK$2:BK$19995,"Não atendeu as expectativas")*0)/COUNTIFS(Dados!$AA$2:$AA$19995,Calc!$C207,Dados!$J$2:$J$19995,Calc!$B$192,Dados!BK$2:BK$19995,"&lt;&gt;Sem resposta",Dados!BK$2:BK$19995,"&lt;&gt;""")</f>
        <v>2.5</v>
      </c>
      <c r="K207" s="152">
        <f>(COUNTIFS(Dados!$AA$2:$AA$19995,Calc!$C207,Dados!$J$2:$J$19995,Calc!$B$192,Dados!BL$2:BL$19995,"Superou as expectativas")*5+COUNTIFS(Dados!$AA$2:$AA$19995,Calc!$C207,Dados!$J$2:$J$19995,Calc!$B$192,Dados!BL$2:BL$19995,"Atendeu as expectativas")*2.5+COUNTIFS(Dados!$AA$2:$AA$19995,Calc!$C207,Dados!$J$2:$J$19995,Calc!$B$192,Dados!BL$2:BL$19995,"Não atendeu as expectativas")*0)/COUNTIFS(Dados!$AA$2:$AA$19995,Calc!$C207,Dados!$J$2:$J$19995,Calc!$B$192,Dados!BL$2:BL$19995,"&lt;&gt;Sem resposta",Dados!BL$2:BL$19995,"&lt;&gt;""")</f>
        <v>2.5</v>
      </c>
      <c r="L207" s="195">
        <f t="shared" si="33"/>
        <v>3.59375</v>
      </c>
    </row>
    <row r="208" spans="2:12" s="28" customFormat="1" ht="25.5">
      <c r="B208" s="143" t="s">
        <v>95</v>
      </c>
      <c r="C208" s="181" t="s">
        <v>717</v>
      </c>
      <c r="D208" s="152">
        <f>(COUNTIFS(Dados!$AA$2:$AA$19995,Calc!$C208,Dados!$J$2:$J$19995,Calc!$B$192,Dados!BE$2:BE$19995,"Ótima")*5+COUNTIFS(Dados!$AA$2:$AA$19995,Calc!$C208,Dados!$J$2:$J$19995,Calc!$B$192,Dados!BE$2:BE$19995,"Boa")*3.75+COUNTIFS(Dados!$AA$2:$AA$19995,Calc!$C208,Dados!$J$2:$J$19995,Calc!$B$192,Dados!BE$2:BE$19995,"Regular")*2.5+COUNTIFS(Dados!$AA$2:$AA$19995,Calc!$C208,Dados!$J$2:$J$19995,Calc!$B$192,Dados!BE$2:BE$19995,"Ruim")*1.25+COUNTIFS(Dados!$AA$2:$AA$19995,Calc!$C208,Dados!$J$2:$J$19995,Calc!$B$192,Dados!BE$2:BE$19995,"Péssima")*0)/COUNTIFS(Dados!$AA$2:$AA$19995,Calc!$C208,Dados!$J$2:$J$19995,Calc!$B$192,Dados!BE$2:BE$19995,"&lt;&gt;Sem resposta",Dados!BE$2:BE$19995,"&lt;&gt;""")</f>
        <v>5</v>
      </c>
      <c r="E208" s="152">
        <f>(COUNTIFS(Dados!$AA$2:$AA$19995,Calc!$C208,Dados!$J$2:$J$19995,Calc!$B$192,Dados!BF$2:BF$19995,"Ótima")*5+COUNTIFS(Dados!$AA$2:$AA$19995,Calc!$C208,Dados!$J$2:$J$19995,Calc!$B$192,Dados!BF$2:BF$19995,"Boa")*3.75+COUNTIFS(Dados!$AA$2:$AA$19995,Calc!$C208,Dados!$J$2:$J$19995,Calc!$B$192,Dados!BF$2:BF$19995,"Regular")*2.5+COUNTIFS(Dados!$AA$2:$AA$19995,Calc!$C208,Dados!$J$2:$J$19995,Calc!$B$192,Dados!BF$2:BF$19995,"Ruim")*1.25+COUNTIFS(Dados!$AA$2:$AA$19995,Calc!$C208,Dados!$J$2:$J$19995,Calc!$B$192,Dados!BF$2:BF$19995,"Péssima")*0)/COUNTIFS(Dados!$AA$2:$AA$19995,Calc!$C208,Dados!$J$2:$J$19995,Calc!$B$192,Dados!BF$2:BF$19995,"&lt;&gt;Sem resposta",Dados!BF$2:BF$19995,"&lt;&gt;""")</f>
        <v>3.75</v>
      </c>
      <c r="F208" s="152">
        <f>(COUNTIFS(Dados!$AA$2:$AA$19995,Calc!$C208,Dados!$J$2:$J$19995,Calc!$B$192,Dados!BG$2:BG$19995,"Ótima")*5+COUNTIFS(Dados!$AA$2:$AA$19995,Calc!$C208,Dados!$J$2:$J$19995,Calc!$B$192,Dados!BG$2:BG$19995,"Boa")*3.75+COUNTIFS(Dados!$AA$2:$AA$19995,Calc!$C208,Dados!$J$2:$J$19995,Calc!$B$192,Dados!BG$2:BG$19995,"Regular")*2.5+COUNTIFS(Dados!$AA$2:$AA$19995,Calc!$C208,Dados!$J$2:$J$19995,Calc!$B$192,Dados!BG$2:BG$19995,"Ruim")*1.25+COUNTIFS(Dados!$AA$2:$AA$19995,Calc!$C208,Dados!$J$2:$J$19995,Calc!$B$192,Dados!BG$2:BG$19995,"Péssima")*0)/COUNTIFS(Dados!$AA$2:$AA$19995,Calc!$C208,Dados!$J$2:$J$19995,Calc!$B$192,Dados!BG$2:BG$19995,"&lt;&gt;Sem resposta",Dados!BG$2:BG$19995,"&lt;&gt;""")</f>
        <v>3.75</v>
      </c>
      <c r="G208" s="152">
        <f>(COUNTIFS(Dados!$AA$2:$AA$19995,Calc!$C208,Dados!$J$2:$J$19995,Calc!$B$192,Dados!BH$2:BH$19995,"Ótima")*5+COUNTIFS(Dados!$AA$2:$AA$19995,Calc!$C208,Dados!$J$2:$J$19995,Calc!$B$192,Dados!BH$2:BH$19995,"Boa")*3.75+COUNTIFS(Dados!$AA$2:$AA$19995,Calc!$C208,Dados!$J$2:$J$19995,Calc!$B$192,Dados!BH$2:BH$19995,"Regular")*2.5+COUNTIFS(Dados!$AA$2:$AA$19995,Calc!$C208,Dados!$J$2:$J$19995,Calc!$B$192,Dados!BH$2:BH$19995,"Ruim")*1.25+COUNTIFS(Dados!$AA$2:$AA$19995,Calc!$C208,Dados!$J$2:$J$19995,Calc!$B$192,Dados!BH$2:BH$19995,"Péssima")*0)/COUNTIFS(Dados!$AA$2:$AA$19995,Calc!$C208,Dados!$J$2:$J$19995,Calc!$B$192,Dados!BH$2:BH$19995,"&lt;&gt;Sem resposta",Dados!BH$2:BH$19995,"&lt;&gt;""")</f>
        <v>3.75</v>
      </c>
      <c r="H208" s="152">
        <f>(COUNTIFS(Dados!$AA$2:$AA$19995,Calc!$C208,Dados!$J$2:$J$19995,Calc!$B$192,Dados!BI$2:BI$19995,"Ótima")*5+COUNTIFS(Dados!$AA$2:$AA$19995,Calc!$C208,Dados!$J$2:$J$19995,Calc!$B$192,Dados!BI$2:BI$19995,"Boa")*3.75+COUNTIFS(Dados!$AA$2:$AA$19995,Calc!$C208,Dados!$J$2:$J$19995,Calc!$B$192,Dados!BI$2:BI$19995,"Regular")*2.5+COUNTIFS(Dados!$AA$2:$AA$19995,Calc!$C208,Dados!$J$2:$J$19995,Calc!$B$192,Dados!BI$2:BI$19995,"Ruim")*1.25+COUNTIFS(Dados!$AA$2:$AA$19995,Calc!$C208,Dados!$J$2:$J$19995,Calc!$B$192,Dados!BI$2:BI$19995,"Péssima")*0)/COUNTIFS(Dados!$AA$2:$AA$19995,Calc!$C208,Dados!$J$2:$J$19995,Calc!$B$192,Dados!BI$2:BI$19995,"&lt;&gt;Sem resposta",Dados!BI$2:BI$19995,"&lt;&gt;""")</f>
        <v>4.375</v>
      </c>
      <c r="I208" s="152">
        <f>(COUNTIFS(Dados!$AA$2:$AA$19995,Calc!$C208,Dados!$J$2:$J$19995,Calc!$B$192,Dados!BJ$2:BJ$19995,"Ótima")*5+COUNTIFS(Dados!$AA$2:$AA$19995,Calc!$C208,Dados!$J$2:$J$19995,Calc!$B$192,Dados!BJ$2:BJ$19995,"Boa")*3.75+COUNTIFS(Dados!$AA$2:$AA$19995,Calc!$C208,Dados!$J$2:$J$19995,Calc!$B$192,Dados!BJ$2:BJ$19995,"Regular")*2.5+COUNTIFS(Dados!$AA$2:$AA$19995,Calc!$C208,Dados!$J$2:$J$19995,Calc!$B$192,Dados!BJ$2:BJ$19995,"Ruim")*1.25+COUNTIFS(Dados!$AA$2:$AA$19995,Calc!$C208,Dados!$J$2:$J$19995,Calc!$B$192,Dados!BJ$2:BJ$19995,"Péssima")*0)/COUNTIFS(Dados!$AA$2:$AA$19995,Calc!$C208,Dados!$J$2:$J$19995,Calc!$B$192,Dados!BJ$2:BJ$19995,"&lt;&gt;Sem resposta",Dados!BJ$2:BJ$19995,"&lt;&gt;""")</f>
        <v>3.75</v>
      </c>
      <c r="J208" s="152">
        <f>(COUNTIFS(Dados!$AA$2:$AA$19995,Calc!$C208,Dados!$J$2:$J$19995,Calc!$B$192,Dados!BK$2:BK$19995,"Superou as expectativas")*5+COUNTIFS(Dados!$AA$2:$AA$19995,Calc!$C208,Dados!$J$2:$J$19995,Calc!$B$192,Dados!BK$2:BK$19995,"Atendeu as expectativas")*2.5+COUNTIFS(Dados!$AA$2:$AA$19995,Calc!$C208,Dados!$J$2:$J$19995,Calc!$B$192,Dados!BK$2:BK$19995,"Não atendeu as expectativas")*0)/COUNTIFS(Dados!$AA$2:$AA$19995,Calc!$C208,Dados!$J$2:$J$19995,Calc!$B$192,Dados!BK$2:BK$19995,"&lt;&gt;Sem resposta",Dados!BK$2:BK$19995,"&lt;&gt;""")</f>
        <v>2.5</v>
      </c>
      <c r="K208" s="152">
        <f>(COUNTIFS(Dados!$AA$2:$AA$19995,Calc!$C208,Dados!$J$2:$J$19995,Calc!$B$192,Dados!BL$2:BL$19995,"Superou as expectativas")*5+COUNTIFS(Dados!$AA$2:$AA$19995,Calc!$C208,Dados!$J$2:$J$19995,Calc!$B$192,Dados!BL$2:BL$19995,"Atendeu as expectativas")*2.5+COUNTIFS(Dados!$AA$2:$AA$19995,Calc!$C208,Dados!$J$2:$J$19995,Calc!$B$192,Dados!BL$2:BL$19995,"Não atendeu as expectativas")*0)/COUNTIFS(Dados!$AA$2:$AA$19995,Calc!$C208,Dados!$J$2:$J$19995,Calc!$B$192,Dados!BL$2:BL$19995,"&lt;&gt;Sem resposta",Dados!BL$2:BL$19995,"&lt;&gt;""")</f>
        <v>3.75</v>
      </c>
      <c r="L208" s="195">
        <f t="shared" si="33"/>
        <v>3.828125</v>
      </c>
    </row>
    <row r="209" spans="2:12" s="28" customFormat="1">
      <c r="B209" s="143" t="s">
        <v>95</v>
      </c>
      <c r="C209" s="181" t="s">
        <v>245</v>
      </c>
      <c r="D209" s="152">
        <f>(COUNTIFS(Dados!$AA$2:$AA$19995,Calc!$C209,Dados!$J$2:$J$19995,Calc!$B$192,Dados!BE$2:BE$19995,"Ótima")*5+COUNTIFS(Dados!$AA$2:$AA$19995,Calc!$C209,Dados!$J$2:$J$19995,Calc!$B$192,Dados!BE$2:BE$19995,"Boa")*3.75+COUNTIFS(Dados!$AA$2:$AA$19995,Calc!$C209,Dados!$J$2:$J$19995,Calc!$B$192,Dados!BE$2:BE$19995,"Regular")*2.5+COUNTIFS(Dados!$AA$2:$AA$19995,Calc!$C209,Dados!$J$2:$J$19995,Calc!$B$192,Dados!BE$2:BE$19995,"Ruim")*1.25+COUNTIFS(Dados!$AA$2:$AA$19995,Calc!$C209,Dados!$J$2:$J$19995,Calc!$B$192,Dados!BE$2:BE$19995,"Péssima")*0)/COUNTIFS(Dados!$AA$2:$AA$19995,Calc!$C209,Dados!$J$2:$J$19995,Calc!$B$192,Dados!BE$2:BE$19995,"&lt;&gt;Sem resposta",Dados!BE$2:BE$19995,"&lt;&gt;""")</f>
        <v>4.4318181818181817</v>
      </c>
      <c r="E209" s="152">
        <f>(COUNTIFS(Dados!$AA$2:$AA$19995,Calc!$C209,Dados!$J$2:$J$19995,Calc!$B$192,Dados!BF$2:BF$19995,"Ótima")*5+COUNTIFS(Dados!$AA$2:$AA$19995,Calc!$C209,Dados!$J$2:$J$19995,Calc!$B$192,Dados!BF$2:BF$19995,"Boa")*3.75+COUNTIFS(Dados!$AA$2:$AA$19995,Calc!$C209,Dados!$J$2:$J$19995,Calc!$B$192,Dados!BF$2:BF$19995,"Regular")*2.5+COUNTIFS(Dados!$AA$2:$AA$19995,Calc!$C209,Dados!$J$2:$J$19995,Calc!$B$192,Dados!BF$2:BF$19995,"Ruim")*1.25+COUNTIFS(Dados!$AA$2:$AA$19995,Calc!$C209,Dados!$J$2:$J$19995,Calc!$B$192,Dados!BF$2:BF$19995,"Péssima")*0)/COUNTIFS(Dados!$AA$2:$AA$19995,Calc!$C209,Dados!$J$2:$J$19995,Calc!$B$192,Dados!BF$2:BF$19995,"&lt;&gt;Sem resposta",Dados!BF$2:BF$19995,"&lt;&gt;""")</f>
        <v>4.2045454545454541</v>
      </c>
      <c r="F209" s="152">
        <f>(COUNTIFS(Dados!$AA$2:$AA$19995,Calc!$C209,Dados!$J$2:$J$19995,Calc!$B$192,Dados!BG$2:BG$19995,"Ótima")*5+COUNTIFS(Dados!$AA$2:$AA$19995,Calc!$C209,Dados!$J$2:$J$19995,Calc!$B$192,Dados!BG$2:BG$19995,"Boa")*3.75+COUNTIFS(Dados!$AA$2:$AA$19995,Calc!$C209,Dados!$J$2:$J$19995,Calc!$B$192,Dados!BG$2:BG$19995,"Regular")*2.5+COUNTIFS(Dados!$AA$2:$AA$19995,Calc!$C209,Dados!$J$2:$J$19995,Calc!$B$192,Dados!BG$2:BG$19995,"Ruim")*1.25+COUNTIFS(Dados!$AA$2:$AA$19995,Calc!$C209,Dados!$J$2:$J$19995,Calc!$B$192,Dados!BG$2:BG$19995,"Péssima")*0)/COUNTIFS(Dados!$AA$2:$AA$19995,Calc!$C209,Dados!$J$2:$J$19995,Calc!$B$192,Dados!BG$2:BG$19995,"&lt;&gt;Sem resposta",Dados!BG$2:BG$19995,"&lt;&gt;""")</f>
        <v>4.4318181818181817</v>
      </c>
      <c r="G209" s="152">
        <f>(COUNTIFS(Dados!$AA$2:$AA$19995,Calc!$C209,Dados!$J$2:$J$19995,Calc!$B$192,Dados!BH$2:BH$19995,"Ótima")*5+COUNTIFS(Dados!$AA$2:$AA$19995,Calc!$C209,Dados!$J$2:$J$19995,Calc!$B$192,Dados!BH$2:BH$19995,"Boa")*3.75+COUNTIFS(Dados!$AA$2:$AA$19995,Calc!$C209,Dados!$J$2:$J$19995,Calc!$B$192,Dados!BH$2:BH$19995,"Regular")*2.5+COUNTIFS(Dados!$AA$2:$AA$19995,Calc!$C209,Dados!$J$2:$J$19995,Calc!$B$192,Dados!BH$2:BH$19995,"Ruim")*1.25+COUNTIFS(Dados!$AA$2:$AA$19995,Calc!$C209,Dados!$J$2:$J$19995,Calc!$B$192,Dados!BH$2:BH$19995,"Péssima")*0)/COUNTIFS(Dados!$AA$2:$AA$19995,Calc!$C209,Dados!$J$2:$J$19995,Calc!$B$192,Dados!BH$2:BH$19995,"&lt;&gt;Sem resposta",Dados!BH$2:BH$19995,"&lt;&gt;""")</f>
        <v>4.5454545454545459</v>
      </c>
      <c r="H209" s="152">
        <f>(COUNTIFS(Dados!$AA$2:$AA$19995,Calc!$C209,Dados!$J$2:$J$19995,Calc!$B$192,Dados!BI$2:BI$19995,"Ótima")*5+COUNTIFS(Dados!$AA$2:$AA$19995,Calc!$C209,Dados!$J$2:$J$19995,Calc!$B$192,Dados!BI$2:BI$19995,"Boa")*3.75+COUNTIFS(Dados!$AA$2:$AA$19995,Calc!$C209,Dados!$J$2:$J$19995,Calc!$B$192,Dados!BI$2:BI$19995,"Regular")*2.5+COUNTIFS(Dados!$AA$2:$AA$19995,Calc!$C209,Dados!$J$2:$J$19995,Calc!$B$192,Dados!BI$2:BI$19995,"Ruim")*1.25+COUNTIFS(Dados!$AA$2:$AA$19995,Calc!$C209,Dados!$J$2:$J$19995,Calc!$B$192,Dados!BI$2:BI$19995,"Péssima")*0)/COUNTIFS(Dados!$AA$2:$AA$19995,Calc!$C209,Dados!$J$2:$J$19995,Calc!$B$192,Dados!BI$2:BI$19995,"&lt;&gt;Sem resposta",Dados!BI$2:BI$19995,"&lt;&gt;""")</f>
        <v>4.4318181818181817</v>
      </c>
      <c r="I209" s="152">
        <f>(COUNTIFS(Dados!$AA$2:$AA$19995,Calc!$C209,Dados!$J$2:$J$19995,Calc!$B$192,Dados!BJ$2:BJ$19995,"Ótima")*5+COUNTIFS(Dados!$AA$2:$AA$19995,Calc!$C209,Dados!$J$2:$J$19995,Calc!$B$192,Dados!BJ$2:BJ$19995,"Boa")*3.75+COUNTIFS(Dados!$AA$2:$AA$19995,Calc!$C209,Dados!$J$2:$J$19995,Calc!$B$192,Dados!BJ$2:BJ$19995,"Regular")*2.5+COUNTIFS(Dados!$AA$2:$AA$19995,Calc!$C209,Dados!$J$2:$J$19995,Calc!$B$192,Dados!BJ$2:BJ$19995,"Ruim")*1.25+COUNTIFS(Dados!$AA$2:$AA$19995,Calc!$C209,Dados!$J$2:$J$19995,Calc!$B$192,Dados!BJ$2:BJ$19995,"Péssima")*0)/COUNTIFS(Dados!$AA$2:$AA$19995,Calc!$C209,Dados!$J$2:$J$19995,Calc!$B$192,Dados!BJ$2:BJ$19995,"&lt;&gt;Sem resposta",Dados!BJ$2:BJ$19995,"&lt;&gt;""")</f>
        <v>4.4318181818181817</v>
      </c>
      <c r="J209" s="152">
        <f>(COUNTIFS(Dados!$AA$2:$AA$19995,Calc!$C209,Dados!$J$2:$J$19995,Calc!$B$192,Dados!BK$2:BK$19995,"Superou as expectativas")*5+COUNTIFS(Dados!$AA$2:$AA$19995,Calc!$C209,Dados!$J$2:$J$19995,Calc!$B$192,Dados!BK$2:BK$19995,"Atendeu as expectativas")*2.5+COUNTIFS(Dados!$AA$2:$AA$19995,Calc!$C209,Dados!$J$2:$J$19995,Calc!$B$192,Dados!BK$2:BK$19995,"Não atendeu as expectativas")*0)/COUNTIFS(Dados!$AA$2:$AA$19995,Calc!$C209,Dados!$J$2:$J$19995,Calc!$B$192,Dados!BK$2:BK$19995,"&lt;&gt;Sem resposta",Dados!BK$2:BK$19995,"&lt;&gt;""")</f>
        <v>3.1818181818181817</v>
      </c>
      <c r="K209" s="152">
        <f>(COUNTIFS(Dados!$AA$2:$AA$19995,Calc!$C209,Dados!$J$2:$J$19995,Calc!$B$192,Dados!BL$2:BL$19995,"Superou as expectativas")*5+COUNTIFS(Dados!$AA$2:$AA$19995,Calc!$C209,Dados!$J$2:$J$19995,Calc!$B$192,Dados!BL$2:BL$19995,"Atendeu as expectativas")*2.5+COUNTIFS(Dados!$AA$2:$AA$19995,Calc!$C209,Dados!$J$2:$J$19995,Calc!$B$192,Dados!BL$2:BL$19995,"Não atendeu as expectativas")*0)/COUNTIFS(Dados!$AA$2:$AA$19995,Calc!$C209,Dados!$J$2:$J$19995,Calc!$B$192,Dados!BL$2:BL$19995,"&lt;&gt;Sem resposta",Dados!BL$2:BL$19995,"&lt;&gt;""")</f>
        <v>3.8636363636363638</v>
      </c>
      <c r="L209" s="195">
        <f t="shared" si="33"/>
        <v>4.1903409090909092</v>
      </c>
    </row>
    <row r="210" spans="2:12" s="28" customFormat="1" ht="25.5">
      <c r="B210" s="143" t="s">
        <v>95</v>
      </c>
      <c r="C210" s="181" t="s">
        <v>813</v>
      </c>
      <c r="D210" s="152">
        <f>(COUNTIFS(Dados!$AA$2:$AA$19995,Calc!$C210,Dados!$J$2:$J$19995,Calc!$B$192,Dados!BE$2:BE$19995,"Ótima")*5+COUNTIFS(Dados!$AA$2:$AA$19995,Calc!$C210,Dados!$J$2:$J$19995,Calc!$B$192,Dados!BE$2:BE$19995,"Boa")*3.75+COUNTIFS(Dados!$AA$2:$AA$19995,Calc!$C210,Dados!$J$2:$J$19995,Calc!$B$192,Dados!BE$2:BE$19995,"Regular")*2.5+COUNTIFS(Dados!$AA$2:$AA$19995,Calc!$C210,Dados!$J$2:$J$19995,Calc!$B$192,Dados!BE$2:BE$19995,"Ruim")*1.25+COUNTIFS(Dados!$AA$2:$AA$19995,Calc!$C210,Dados!$J$2:$J$19995,Calc!$B$192,Dados!BE$2:BE$19995,"Péssima")*0)/COUNTIFS(Dados!$AA$2:$AA$19995,Calc!$C210,Dados!$J$2:$J$19995,Calc!$B$192,Dados!BE$2:BE$19995,"&lt;&gt;Sem resposta",Dados!BE$2:BE$19995,"&lt;&gt;""")</f>
        <v>5</v>
      </c>
      <c r="E210" s="152">
        <f>(COUNTIFS(Dados!$AA$2:$AA$19995,Calc!$C210,Dados!$J$2:$J$19995,Calc!$B$192,Dados!BF$2:BF$19995,"Ótima")*5+COUNTIFS(Dados!$AA$2:$AA$19995,Calc!$C210,Dados!$J$2:$J$19995,Calc!$B$192,Dados!BF$2:BF$19995,"Boa")*3.75+COUNTIFS(Dados!$AA$2:$AA$19995,Calc!$C210,Dados!$J$2:$J$19995,Calc!$B$192,Dados!BF$2:BF$19995,"Regular")*2.5+COUNTIFS(Dados!$AA$2:$AA$19995,Calc!$C210,Dados!$J$2:$J$19995,Calc!$B$192,Dados!BF$2:BF$19995,"Ruim")*1.25+COUNTIFS(Dados!$AA$2:$AA$19995,Calc!$C210,Dados!$J$2:$J$19995,Calc!$B$192,Dados!BF$2:BF$19995,"Péssima")*0)/COUNTIFS(Dados!$AA$2:$AA$19995,Calc!$C210,Dados!$J$2:$J$19995,Calc!$B$192,Dados!BF$2:BF$19995,"&lt;&gt;Sem resposta",Dados!BF$2:BF$19995,"&lt;&gt;""")</f>
        <v>4.53125</v>
      </c>
      <c r="F210" s="152">
        <f>(COUNTIFS(Dados!$AA$2:$AA$19995,Calc!$C210,Dados!$J$2:$J$19995,Calc!$B$192,Dados!BG$2:BG$19995,"Ótima")*5+COUNTIFS(Dados!$AA$2:$AA$19995,Calc!$C210,Dados!$J$2:$J$19995,Calc!$B$192,Dados!BG$2:BG$19995,"Boa")*3.75+COUNTIFS(Dados!$AA$2:$AA$19995,Calc!$C210,Dados!$J$2:$J$19995,Calc!$B$192,Dados!BG$2:BG$19995,"Regular")*2.5+COUNTIFS(Dados!$AA$2:$AA$19995,Calc!$C210,Dados!$J$2:$J$19995,Calc!$B$192,Dados!BG$2:BG$19995,"Ruim")*1.25+COUNTIFS(Dados!$AA$2:$AA$19995,Calc!$C210,Dados!$J$2:$J$19995,Calc!$B$192,Dados!BG$2:BG$19995,"Péssima")*0)/COUNTIFS(Dados!$AA$2:$AA$19995,Calc!$C210,Dados!$J$2:$J$19995,Calc!$B$192,Dados!BG$2:BG$19995,"&lt;&gt;Sem resposta",Dados!BG$2:BG$19995,"&lt;&gt;""")</f>
        <v>4.84375</v>
      </c>
      <c r="G210" s="152">
        <f>(COUNTIFS(Dados!$AA$2:$AA$19995,Calc!$C210,Dados!$J$2:$J$19995,Calc!$B$192,Dados!BH$2:BH$19995,"Ótima")*5+COUNTIFS(Dados!$AA$2:$AA$19995,Calc!$C210,Dados!$J$2:$J$19995,Calc!$B$192,Dados!BH$2:BH$19995,"Boa")*3.75+COUNTIFS(Dados!$AA$2:$AA$19995,Calc!$C210,Dados!$J$2:$J$19995,Calc!$B$192,Dados!BH$2:BH$19995,"Regular")*2.5+COUNTIFS(Dados!$AA$2:$AA$19995,Calc!$C210,Dados!$J$2:$J$19995,Calc!$B$192,Dados!BH$2:BH$19995,"Ruim")*1.25+COUNTIFS(Dados!$AA$2:$AA$19995,Calc!$C210,Dados!$J$2:$J$19995,Calc!$B$192,Dados!BH$2:BH$19995,"Péssima")*0)/COUNTIFS(Dados!$AA$2:$AA$19995,Calc!$C210,Dados!$J$2:$J$19995,Calc!$B$192,Dados!BH$2:BH$19995,"&lt;&gt;Sem resposta",Dados!BH$2:BH$19995,"&lt;&gt;""")</f>
        <v>4.6875</v>
      </c>
      <c r="H210" s="152">
        <f>(COUNTIFS(Dados!$AA$2:$AA$19995,Calc!$C210,Dados!$J$2:$J$19995,Calc!$B$192,Dados!BI$2:BI$19995,"Ótima")*5+COUNTIFS(Dados!$AA$2:$AA$19995,Calc!$C210,Dados!$J$2:$J$19995,Calc!$B$192,Dados!BI$2:BI$19995,"Boa")*3.75+COUNTIFS(Dados!$AA$2:$AA$19995,Calc!$C210,Dados!$J$2:$J$19995,Calc!$B$192,Dados!BI$2:BI$19995,"Regular")*2.5+COUNTIFS(Dados!$AA$2:$AA$19995,Calc!$C210,Dados!$J$2:$J$19995,Calc!$B$192,Dados!BI$2:BI$19995,"Ruim")*1.25+COUNTIFS(Dados!$AA$2:$AA$19995,Calc!$C210,Dados!$J$2:$J$19995,Calc!$B$192,Dados!BI$2:BI$19995,"Péssima")*0)/COUNTIFS(Dados!$AA$2:$AA$19995,Calc!$C210,Dados!$J$2:$J$19995,Calc!$B$192,Dados!BI$2:BI$19995,"&lt;&gt;Sem resposta",Dados!BI$2:BI$19995,"&lt;&gt;""")</f>
        <v>4.53125</v>
      </c>
      <c r="I210" s="152">
        <f>(COUNTIFS(Dados!$AA$2:$AA$19995,Calc!$C210,Dados!$J$2:$J$19995,Calc!$B$192,Dados!BJ$2:BJ$19995,"Ótima")*5+COUNTIFS(Dados!$AA$2:$AA$19995,Calc!$C210,Dados!$J$2:$J$19995,Calc!$B$192,Dados!BJ$2:BJ$19995,"Boa")*3.75+COUNTIFS(Dados!$AA$2:$AA$19995,Calc!$C210,Dados!$J$2:$J$19995,Calc!$B$192,Dados!BJ$2:BJ$19995,"Regular")*2.5+COUNTIFS(Dados!$AA$2:$AA$19995,Calc!$C210,Dados!$J$2:$J$19995,Calc!$B$192,Dados!BJ$2:BJ$19995,"Ruim")*1.25+COUNTIFS(Dados!$AA$2:$AA$19995,Calc!$C210,Dados!$J$2:$J$19995,Calc!$B$192,Dados!BJ$2:BJ$19995,"Péssima")*0)/COUNTIFS(Dados!$AA$2:$AA$19995,Calc!$C210,Dados!$J$2:$J$19995,Calc!$B$192,Dados!BJ$2:BJ$19995,"&lt;&gt;Sem resposta",Dados!BJ$2:BJ$19995,"&lt;&gt;""")</f>
        <v>4.6875</v>
      </c>
      <c r="J210" s="152">
        <f>(COUNTIFS(Dados!$AA$2:$AA$19995,Calc!$C210,Dados!$J$2:$J$19995,Calc!$B$192,Dados!BK$2:BK$19995,"Superou as expectativas")*5+COUNTIFS(Dados!$AA$2:$AA$19995,Calc!$C210,Dados!$J$2:$J$19995,Calc!$B$192,Dados!BK$2:BK$19995,"Atendeu as expectativas")*2.5+COUNTIFS(Dados!$AA$2:$AA$19995,Calc!$C210,Dados!$J$2:$J$19995,Calc!$B$192,Dados!BK$2:BK$19995,"Não atendeu as expectativas")*0)/COUNTIFS(Dados!$AA$2:$AA$19995,Calc!$C210,Dados!$J$2:$J$19995,Calc!$B$192,Dados!BK$2:BK$19995,"&lt;&gt;Sem resposta",Dados!BK$2:BK$19995,"&lt;&gt;""")</f>
        <v>4.0625</v>
      </c>
      <c r="K210" s="152">
        <f>(COUNTIFS(Dados!$AA$2:$AA$19995,Calc!$C210,Dados!$J$2:$J$19995,Calc!$B$192,Dados!BL$2:BL$19995,"Superou as expectativas")*5+COUNTIFS(Dados!$AA$2:$AA$19995,Calc!$C210,Dados!$J$2:$J$19995,Calc!$B$192,Dados!BL$2:BL$19995,"Atendeu as expectativas")*2.5+COUNTIFS(Dados!$AA$2:$AA$19995,Calc!$C210,Dados!$J$2:$J$19995,Calc!$B$192,Dados!BL$2:BL$19995,"Não atendeu as expectativas")*0)/COUNTIFS(Dados!$AA$2:$AA$19995,Calc!$C210,Dados!$J$2:$J$19995,Calc!$B$192,Dados!BL$2:BL$19995,"&lt;&gt;Sem resposta",Dados!BL$2:BL$19995,"&lt;&gt;""")</f>
        <v>4.6875</v>
      </c>
      <c r="L210" s="195">
        <f t="shared" si="33"/>
        <v>4.62890625</v>
      </c>
    </row>
    <row r="211" spans="2:12" s="28" customFormat="1" ht="25.5">
      <c r="B211" s="143" t="s">
        <v>95</v>
      </c>
      <c r="C211" s="181" t="s">
        <v>178</v>
      </c>
      <c r="D211" s="152">
        <f>(COUNTIFS(Dados!$AA$2:$AA$19995,Calc!$C211,Dados!$J$2:$J$19995,Calc!$B$192,Dados!BE$2:BE$19995,"Ótima")*5+COUNTIFS(Dados!$AA$2:$AA$19995,Calc!$C211,Dados!$J$2:$J$19995,Calc!$B$192,Dados!BE$2:BE$19995,"Boa")*3.75+COUNTIFS(Dados!$AA$2:$AA$19995,Calc!$C211,Dados!$J$2:$J$19995,Calc!$B$192,Dados!BE$2:BE$19995,"Regular")*2.5+COUNTIFS(Dados!$AA$2:$AA$19995,Calc!$C211,Dados!$J$2:$J$19995,Calc!$B$192,Dados!BE$2:BE$19995,"Ruim")*1.25+COUNTIFS(Dados!$AA$2:$AA$19995,Calc!$C211,Dados!$J$2:$J$19995,Calc!$B$192,Dados!BE$2:BE$19995,"Péssima")*0)/COUNTIFS(Dados!$AA$2:$AA$19995,Calc!$C211,Dados!$J$2:$J$19995,Calc!$B$192,Dados!BE$2:BE$19995,"&lt;&gt;Sem resposta",Dados!BE$2:BE$19995,"&lt;&gt;""")</f>
        <v>4.5454545454545459</v>
      </c>
      <c r="E211" s="152">
        <f>(COUNTIFS(Dados!$AA$2:$AA$19995,Calc!$C211,Dados!$J$2:$J$19995,Calc!$B$192,Dados!BF$2:BF$19995,"Ótima")*5+COUNTIFS(Dados!$AA$2:$AA$19995,Calc!$C211,Dados!$J$2:$J$19995,Calc!$B$192,Dados!BF$2:BF$19995,"Boa")*3.75+COUNTIFS(Dados!$AA$2:$AA$19995,Calc!$C211,Dados!$J$2:$J$19995,Calc!$B$192,Dados!BF$2:BF$19995,"Regular")*2.5+COUNTIFS(Dados!$AA$2:$AA$19995,Calc!$C211,Dados!$J$2:$J$19995,Calc!$B$192,Dados!BF$2:BF$19995,"Ruim")*1.25+COUNTIFS(Dados!$AA$2:$AA$19995,Calc!$C211,Dados!$J$2:$J$19995,Calc!$B$192,Dados!BF$2:BF$19995,"Péssima")*0)/COUNTIFS(Dados!$AA$2:$AA$19995,Calc!$C211,Dados!$J$2:$J$19995,Calc!$B$192,Dados!BF$2:BF$19995,"&lt;&gt;Sem resposta",Dados!BF$2:BF$19995,"&lt;&gt;""")</f>
        <v>4.0340909090909092</v>
      </c>
      <c r="F211" s="152">
        <f>(COUNTIFS(Dados!$AA$2:$AA$19995,Calc!$C211,Dados!$J$2:$J$19995,Calc!$B$192,Dados!BG$2:BG$19995,"Ótima")*5+COUNTIFS(Dados!$AA$2:$AA$19995,Calc!$C211,Dados!$J$2:$J$19995,Calc!$B$192,Dados!BG$2:BG$19995,"Boa")*3.75+COUNTIFS(Dados!$AA$2:$AA$19995,Calc!$C211,Dados!$J$2:$J$19995,Calc!$B$192,Dados!BG$2:BG$19995,"Regular")*2.5+COUNTIFS(Dados!$AA$2:$AA$19995,Calc!$C211,Dados!$J$2:$J$19995,Calc!$B$192,Dados!BG$2:BG$19995,"Ruim")*1.25+COUNTIFS(Dados!$AA$2:$AA$19995,Calc!$C211,Dados!$J$2:$J$19995,Calc!$B$192,Dados!BG$2:BG$19995,"Péssima")*0)/COUNTIFS(Dados!$AA$2:$AA$19995,Calc!$C211,Dados!$J$2:$J$19995,Calc!$B$192,Dados!BG$2:BG$19995,"&lt;&gt;Sem resposta",Dados!BG$2:BG$19995,"&lt;&gt;""")</f>
        <v>3.9204545454545454</v>
      </c>
      <c r="G211" s="152">
        <f>(COUNTIFS(Dados!$AA$2:$AA$19995,Calc!$C211,Dados!$J$2:$J$19995,Calc!$B$192,Dados!BH$2:BH$19995,"Ótima")*5+COUNTIFS(Dados!$AA$2:$AA$19995,Calc!$C211,Dados!$J$2:$J$19995,Calc!$B$192,Dados!BH$2:BH$19995,"Boa")*3.75+COUNTIFS(Dados!$AA$2:$AA$19995,Calc!$C211,Dados!$J$2:$J$19995,Calc!$B$192,Dados!BH$2:BH$19995,"Regular")*2.5+COUNTIFS(Dados!$AA$2:$AA$19995,Calc!$C211,Dados!$J$2:$J$19995,Calc!$B$192,Dados!BH$2:BH$19995,"Ruim")*1.25+COUNTIFS(Dados!$AA$2:$AA$19995,Calc!$C211,Dados!$J$2:$J$19995,Calc!$B$192,Dados!BH$2:BH$19995,"Péssima")*0)/COUNTIFS(Dados!$AA$2:$AA$19995,Calc!$C211,Dados!$J$2:$J$19995,Calc!$B$192,Dados!BH$2:BH$19995,"&lt;&gt;Sem resposta",Dados!BH$2:BH$19995,"&lt;&gt;""")</f>
        <v>4.0340909090909092</v>
      </c>
      <c r="H211" s="152">
        <f>(COUNTIFS(Dados!$AA$2:$AA$19995,Calc!$C211,Dados!$J$2:$J$19995,Calc!$B$192,Dados!BI$2:BI$19995,"Ótima")*5+COUNTIFS(Dados!$AA$2:$AA$19995,Calc!$C211,Dados!$J$2:$J$19995,Calc!$B$192,Dados!BI$2:BI$19995,"Boa")*3.75+COUNTIFS(Dados!$AA$2:$AA$19995,Calc!$C211,Dados!$J$2:$J$19995,Calc!$B$192,Dados!BI$2:BI$19995,"Regular")*2.5+COUNTIFS(Dados!$AA$2:$AA$19995,Calc!$C211,Dados!$J$2:$J$19995,Calc!$B$192,Dados!BI$2:BI$19995,"Ruim")*1.25+COUNTIFS(Dados!$AA$2:$AA$19995,Calc!$C211,Dados!$J$2:$J$19995,Calc!$B$192,Dados!BI$2:BI$19995,"Péssima")*0)/COUNTIFS(Dados!$AA$2:$AA$19995,Calc!$C211,Dados!$J$2:$J$19995,Calc!$B$192,Dados!BI$2:BI$19995,"&lt;&gt;Sem resposta",Dados!BI$2:BI$19995,"&lt;&gt;""")</f>
        <v>3.0113636363636362</v>
      </c>
      <c r="I211" s="152">
        <f>(COUNTIFS(Dados!$AA$2:$AA$19995,Calc!$C211,Dados!$J$2:$J$19995,Calc!$B$192,Dados!BJ$2:BJ$19995,"Ótima")*5+COUNTIFS(Dados!$AA$2:$AA$19995,Calc!$C211,Dados!$J$2:$J$19995,Calc!$B$192,Dados!BJ$2:BJ$19995,"Boa")*3.75+COUNTIFS(Dados!$AA$2:$AA$19995,Calc!$C211,Dados!$J$2:$J$19995,Calc!$B$192,Dados!BJ$2:BJ$19995,"Regular")*2.5+COUNTIFS(Dados!$AA$2:$AA$19995,Calc!$C211,Dados!$J$2:$J$19995,Calc!$B$192,Dados!BJ$2:BJ$19995,"Ruim")*1.25+COUNTIFS(Dados!$AA$2:$AA$19995,Calc!$C211,Dados!$J$2:$J$19995,Calc!$B$192,Dados!BJ$2:BJ$19995,"Péssima")*0)/COUNTIFS(Dados!$AA$2:$AA$19995,Calc!$C211,Dados!$J$2:$J$19995,Calc!$B$192,Dados!BJ$2:BJ$19995,"&lt;&gt;Sem resposta",Dados!BJ$2:BJ$19995,"&lt;&gt;""")</f>
        <v>4.2045454545454541</v>
      </c>
      <c r="J211" s="152">
        <f>(COUNTIFS(Dados!$AA$2:$AA$19995,Calc!$C211,Dados!$J$2:$J$19995,Calc!$B$192,Dados!BK$2:BK$19995,"Superou as expectativas")*5+COUNTIFS(Dados!$AA$2:$AA$19995,Calc!$C211,Dados!$J$2:$J$19995,Calc!$B$192,Dados!BK$2:BK$19995,"Atendeu as expectativas")*2.5+COUNTIFS(Dados!$AA$2:$AA$19995,Calc!$C211,Dados!$J$2:$J$19995,Calc!$B$192,Dados!BK$2:BK$19995,"Não atendeu as expectativas")*0)/COUNTIFS(Dados!$AA$2:$AA$19995,Calc!$C211,Dados!$J$2:$J$19995,Calc!$B$192,Dados!BK$2:BK$19995,"&lt;&gt;Sem resposta",Dados!BK$2:BK$19995,"&lt;&gt;""")</f>
        <v>3.0681818181818183</v>
      </c>
      <c r="K211" s="152">
        <f>(COUNTIFS(Dados!$AA$2:$AA$19995,Calc!$C211,Dados!$J$2:$J$19995,Calc!$B$192,Dados!BL$2:BL$19995,"Superou as expectativas")*5+COUNTIFS(Dados!$AA$2:$AA$19995,Calc!$C211,Dados!$J$2:$J$19995,Calc!$B$192,Dados!BL$2:BL$19995,"Atendeu as expectativas")*2.5+COUNTIFS(Dados!$AA$2:$AA$19995,Calc!$C211,Dados!$J$2:$J$19995,Calc!$B$192,Dados!BL$2:BL$19995,"Não atendeu as expectativas")*0)/COUNTIFS(Dados!$AA$2:$AA$19995,Calc!$C211,Dados!$J$2:$J$19995,Calc!$B$192,Dados!BL$2:BL$19995,"&lt;&gt;Sem resposta",Dados!BL$2:BL$19995,"&lt;&gt;""")</f>
        <v>3.2954545454545454</v>
      </c>
      <c r="L211" s="195">
        <f t="shared" si="33"/>
        <v>3.7642045454545459</v>
      </c>
    </row>
    <row r="212" spans="2:12" s="28" customFormat="1">
      <c r="B212" s="143" t="s">
        <v>95</v>
      </c>
      <c r="C212" s="181" t="s">
        <v>3126</v>
      </c>
      <c r="D212" s="152">
        <f>(COUNTIFS(Dados!$AA$2:$AA$19995,Calc!$C212,Dados!$J$2:$J$19995,Calc!$B$192,Dados!BE$2:BE$19995,"Ótima")*5+COUNTIFS(Dados!$AA$2:$AA$19995,Calc!$C212,Dados!$J$2:$J$19995,Calc!$B$192,Dados!BE$2:BE$19995,"Boa")*3.75+COUNTIFS(Dados!$AA$2:$AA$19995,Calc!$C212,Dados!$J$2:$J$19995,Calc!$B$192,Dados!BE$2:BE$19995,"Regular")*2.5+COUNTIFS(Dados!$AA$2:$AA$19995,Calc!$C212,Dados!$J$2:$J$19995,Calc!$B$192,Dados!BE$2:BE$19995,"Ruim")*1.25+COUNTIFS(Dados!$AA$2:$AA$19995,Calc!$C212,Dados!$J$2:$J$19995,Calc!$B$192,Dados!BE$2:BE$19995,"Péssima")*0)/COUNTIFS(Dados!$AA$2:$AA$19995,Calc!$C212,Dados!$J$2:$J$19995,Calc!$B$192,Dados!BE$2:BE$19995,"&lt;&gt;Sem resposta",Dados!BE$2:BE$19995,"&lt;&gt;""")</f>
        <v>5</v>
      </c>
      <c r="E212" s="152">
        <f>(COUNTIFS(Dados!$AA$2:$AA$19995,Calc!$C212,Dados!$J$2:$J$19995,Calc!$B$192,Dados!BF$2:BF$19995,"Ótima")*5+COUNTIFS(Dados!$AA$2:$AA$19995,Calc!$C212,Dados!$J$2:$J$19995,Calc!$B$192,Dados!BF$2:BF$19995,"Boa")*3.75+COUNTIFS(Dados!$AA$2:$AA$19995,Calc!$C212,Dados!$J$2:$J$19995,Calc!$B$192,Dados!BF$2:BF$19995,"Regular")*2.5+COUNTIFS(Dados!$AA$2:$AA$19995,Calc!$C212,Dados!$J$2:$J$19995,Calc!$B$192,Dados!BF$2:BF$19995,"Ruim")*1.25+COUNTIFS(Dados!$AA$2:$AA$19995,Calc!$C212,Dados!$J$2:$J$19995,Calc!$B$192,Dados!BF$2:BF$19995,"Péssima")*0)/COUNTIFS(Dados!$AA$2:$AA$19995,Calc!$C212,Dados!$J$2:$J$19995,Calc!$B$192,Dados!BF$2:BF$19995,"&lt;&gt;Sem resposta",Dados!BF$2:BF$19995,"&lt;&gt;""")</f>
        <v>5</v>
      </c>
      <c r="F212" s="152">
        <f>(COUNTIFS(Dados!$AA$2:$AA$19995,Calc!$C212,Dados!$J$2:$J$19995,Calc!$B$192,Dados!BG$2:BG$19995,"Ótima")*5+COUNTIFS(Dados!$AA$2:$AA$19995,Calc!$C212,Dados!$J$2:$J$19995,Calc!$B$192,Dados!BG$2:BG$19995,"Boa")*3.75+COUNTIFS(Dados!$AA$2:$AA$19995,Calc!$C212,Dados!$J$2:$J$19995,Calc!$B$192,Dados!BG$2:BG$19995,"Regular")*2.5+COUNTIFS(Dados!$AA$2:$AA$19995,Calc!$C212,Dados!$J$2:$J$19995,Calc!$B$192,Dados!BG$2:BG$19995,"Ruim")*1.25+COUNTIFS(Dados!$AA$2:$AA$19995,Calc!$C212,Dados!$J$2:$J$19995,Calc!$B$192,Dados!BG$2:BG$19995,"Péssima")*0)/COUNTIFS(Dados!$AA$2:$AA$19995,Calc!$C212,Dados!$J$2:$J$19995,Calc!$B$192,Dados!BG$2:BG$19995,"&lt;&gt;Sem resposta",Dados!BG$2:BG$19995,"&lt;&gt;""")</f>
        <v>3.75</v>
      </c>
      <c r="G212" s="152">
        <f>(COUNTIFS(Dados!$AA$2:$AA$19995,Calc!$C212,Dados!$J$2:$J$19995,Calc!$B$192,Dados!BH$2:BH$19995,"Ótima")*5+COUNTIFS(Dados!$AA$2:$AA$19995,Calc!$C212,Dados!$J$2:$J$19995,Calc!$B$192,Dados!BH$2:BH$19995,"Boa")*3.75+COUNTIFS(Dados!$AA$2:$AA$19995,Calc!$C212,Dados!$J$2:$J$19995,Calc!$B$192,Dados!BH$2:BH$19995,"Regular")*2.5+COUNTIFS(Dados!$AA$2:$AA$19995,Calc!$C212,Dados!$J$2:$J$19995,Calc!$B$192,Dados!BH$2:BH$19995,"Ruim")*1.25+COUNTIFS(Dados!$AA$2:$AA$19995,Calc!$C212,Dados!$J$2:$J$19995,Calc!$B$192,Dados!BH$2:BH$19995,"Péssima")*0)/COUNTIFS(Dados!$AA$2:$AA$19995,Calc!$C212,Dados!$J$2:$J$19995,Calc!$B$192,Dados!BH$2:BH$19995,"&lt;&gt;Sem resposta",Dados!BH$2:BH$19995,"&lt;&gt;""")</f>
        <v>4.166666666666667</v>
      </c>
      <c r="H212" s="152">
        <f>(COUNTIFS(Dados!$AA$2:$AA$19995,Calc!$C212,Dados!$J$2:$J$19995,Calc!$B$192,Dados!BI$2:BI$19995,"Ótima")*5+COUNTIFS(Dados!$AA$2:$AA$19995,Calc!$C212,Dados!$J$2:$J$19995,Calc!$B$192,Dados!BI$2:BI$19995,"Boa")*3.75+COUNTIFS(Dados!$AA$2:$AA$19995,Calc!$C212,Dados!$J$2:$J$19995,Calc!$B$192,Dados!BI$2:BI$19995,"Regular")*2.5+COUNTIFS(Dados!$AA$2:$AA$19995,Calc!$C212,Dados!$J$2:$J$19995,Calc!$B$192,Dados!BI$2:BI$19995,"Ruim")*1.25+COUNTIFS(Dados!$AA$2:$AA$19995,Calc!$C212,Dados!$J$2:$J$19995,Calc!$B$192,Dados!BI$2:BI$19995,"Péssima")*0)/COUNTIFS(Dados!$AA$2:$AA$19995,Calc!$C212,Dados!$J$2:$J$19995,Calc!$B$192,Dados!BI$2:BI$19995,"&lt;&gt;Sem resposta",Dados!BI$2:BI$19995,"&lt;&gt;""")</f>
        <v>4.166666666666667</v>
      </c>
      <c r="I212" s="152">
        <f>(COUNTIFS(Dados!$AA$2:$AA$19995,Calc!$C212,Dados!$J$2:$J$19995,Calc!$B$192,Dados!BJ$2:BJ$19995,"Ótima")*5+COUNTIFS(Dados!$AA$2:$AA$19995,Calc!$C212,Dados!$J$2:$J$19995,Calc!$B$192,Dados!BJ$2:BJ$19995,"Boa")*3.75+COUNTIFS(Dados!$AA$2:$AA$19995,Calc!$C212,Dados!$J$2:$J$19995,Calc!$B$192,Dados!BJ$2:BJ$19995,"Regular")*2.5+COUNTIFS(Dados!$AA$2:$AA$19995,Calc!$C212,Dados!$J$2:$J$19995,Calc!$B$192,Dados!BJ$2:BJ$19995,"Ruim")*1.25+COUNTIFS(Dados!$AA$2:$AA$19995,Calc!$C212,Dados!$J$2:$J$19995,Calc!$B$192,Dados!BJ$2:BJ$19995,"Péssima")*0)/COUNTIFS(Dados!$AA$2:$AA$19995,Calc!$C212,Dados!$J$2:$J$19995,Calc!$B$192,Dados!BJ$2:BJ$19995,"&lt;&gt;Sem resposta",Dados!BJ$2:BJ$19995,"&lt;&gt;""")</f>
        <v>4.583333333333333</v>
      </c>
      <c r="J212" s="152">
        <f>(COUNTIFS(Dados!$AA$2:$AA$19995,Calc!$C212,Dados!$J$2:$J$19995,Calc!$B$192,Dados!BK$2:BK$19995,"Superou as expectativas")*5+COUNTIFS(Dados!$AA$2:$AA$19995,Calc!$C212,Dados!$J$2:$J$19995,Calc!$B$192,Dados!BK$2:BK$19995,"Atendeu as expectativas")*2.5+COUNTIFS(Dados!$AA$2:$AA$19995,Calc!$C212,Dados!$J$2:$J$19995,Calc!$B$192,Dados!BK$2:BK$19995,"Não atendeu as expectativas")*0)/COUNTIFS(Dados!$AA$2:$AA$19995,Calc!$C212,Dados!$J$2:$J$19995,Calc!$B$192,Dados!BK$2:BK$19995,"&lt;&gt;Sem resposta",Dados!BK$2:BK$19995,"&lt;&gt;""")</f>
        <v>2.5</v>
      </c>
      <c r="K212" s="152">
        <f>(COUNTIFS(Dados!$AA$2:$AA$19995,Calc!$C212,Dados!$J$2:$J$19995,Calc!$B$192,Dados!BL$2:BL$19995,"Superou as expectativas")*5+COUNTIFS(Dados!$AA$2:$AA$19995,Calc!$C212,Dados!$J$2:$J$19995,Calc!$B$192,Dados!BL$2:BL$19995,"Atendeu as expectativas")*2.5+COUNTIFS(Dados!$AA$2:$AA$19995,Calc!$C212,Dados!$J$2:$J$19995,Calc!$B$192,Dados!BL$2:BL$19995,"Não atendeu as expectativas")*0)/COUNTIFS(Dados!$AA$2:$AA$19995,Calc!$C212,Dados!$J$2:$J$19995,Calc!$B$192,Dados!BL$2:BL$19995,"&lt;&gt;Sem resposta",Dados!BL$2:BL$19995,"&lt;&gt;""")</f>
        <v>4.166666666666667</v>
      </c>
      <c r="L212" s="195">
        <f t="shared" si="33"/>
        <v>4.166666666666667</v>
      </c>
    </row>
    <row r="213" spans="2:12" s="28" customFormat="1" ht="25.5">
      <c r="B213" s="143" t="s">
        <v>95</v>
      </c>
      <c r="C213" s="181" t="s">
        <v>2160</v>
      </c>
      <c r="D213" s="152">
        <f>(COUNTIFS(Dados!$AA$2:$AA$19995,Calc!$C213,Dados!$J$2:$J$19995,Calc!$B$192,Dados!BE$2:BE$19995,"Ótima")*5+COUNTIFS(Dados!$AA$2:$AA$19995,Calc!$C213,Dados!$J$2:$J$19995,Calc!$B$192,Dados!BE$2:BE$19995,"Boa")*3.75+COUNTIFS(Dados!$AA$2:$AA$19995,Calc!$C213,Dados!$J$2:$J$19995,Calc!$B$192,Dados!BE$2:BE$19995,"Regular")*2.5+COUNTIFS(Dados!$AA$2:$AA$19995,Calc!$C213,Dados!$J$2:$J$19995,Calc!$B$192,Dados!BE$2:BE$19995,"Ruim")*1.25+COUNTIFS(Dados!$AA$2:$AA$19995,Calc!$C213,Dados!$J$2:$J$19995,Calc!$B$192,Dados!BE$2:BE$19995,"Péssima")*0)/COUNTIFS(Dados!$AA$2:$AA$19995,Calc!$C213,Dados!$J$2:$J$19995,Calc!$B$192,Dados!BE$2:BE$19995,"&lt;&gt;Sem resposta",Dados!BE$2:BE$19995,"&lt;&gt;""")</f>
        <v>3.75</v>
      </c>
      <c r="E213" s="152">
        <f>(COUNTIFS(Dados!$AA$2:$AA$19995,Calc!$C213,Dados!$J$2:$J$19995,Calc!$B$192,Dados!BF$2:BF$19995,"Ótima")*5+COUNTIFS(Dados!$AA$2:$AA$19995,Calc!$C213,Dados!$J$2:$J$19995,Calc!$B$192,Dados!BF$2:BF$19995,"Boa")*3.75+COUNTIFS(Dados!$AA$2:$AA$19995,Calc!$C213,Dados!$J$2:$J$19995,Calc!$B$192,Dados!BF$2:BF$19995,"Regular")*2.5+COUNTIFS(Dados!$AA$2:$AA$19995,Calc!$C213,Dados!$J$2:$J$19995,Calc!$B$192,Dados!BF$2:BF$19995,"Ruim")*1.25+COUNTIFS(Dados!$AA$2:$AA$19995,Calc!$C213,Dados!$J$2:$J$19995,Calc!$B$192,Dados!BF$2:BF$19995,"Péssima")*0)/COUNTIFS(Dados!$AA$2:$AA$19995,Calc!$C213,Dados!$J$2:$J$19995,Calc!$B$192,Dados!BF$2:BF$19995,"&lt;&gt;Sem resposta",Dados!BF$2:BF$19995,"&lt;&gt;""")</f>
        <v>5</v>
      </c>
      <c r="F213" s="152">
        <f>(COUNTIFS(Dados!$AA$2:$AA$19995,Calc!$C213,Dados!$J$2:$J$19995,Calc!$B$192,Dados!BG$2:BG$19995,"Ótima")*5+COUNTIFS(Dados!$AA$2:$AA$19995,Calc!$C213,Dados!$J$2:$J$19995,Calc!$B$192,Dados!BG$2:BG$19995,"Boa")*3.75+COUNTIFS(Dados!$AA$2:$AA$19995,Calc!$C213,Dados!$J$2:$J$19995,Calc!$B$192,Dados!BG$2:BG$19995,"Regular")*2.5+COUNTIFS(Dados!$AA$2:$AA$19995,Calc!$C213,Dados!$J$2:$J$19995,Calc!$B$192,Dados!BG$2:BG$19995,"Ruim")*1.25+COUNTIFS(Dados!$AA$2:$AA$19995,Calc!$C213,Dados!$J$2:$J$19995,Calc!$B$192,Dados!BG$2:BG$19995,"Péssima")*0)/COUNTIFS(Dados!$AA$2:$AA$19995,Calc!$C213,Dados!$J$2:$J$19995,Calc!$B$192,Dados!BG$2:BG$19995,"&lt;&gt;Sem resposta",Dados!BG$2:BG$19995,"&lt;&gt;""")</f>
        <v>3.75</v>
      </c>
      <c r="G213" s="152">
        <f>(COUNTIFS(Dados!$AA$2:$AA$19995,Calc!$C213,Dados!$J$2:$J$19995,Calc!$B$192,Dados!BH$2:BH$19995,"Ótima")*5+COUNTIFS(Dados!$AA$2:$AA$19995,Calc!$C213,Dados!$J$2:$J$19995,Calc!$B$192,Dados!BH$2:BH$19995,"Boa")*3.75+COUNTIFS(Dados!$AA$2:$AA$19995,Calc!$C213,Dados!$J$2:$J$19995,Calc!$B$192,Dados!BH$2:BH$19995,"Regular")*2.5+COUNTIFS(Dados!$AA$2:$AA$19995,Calc!$C213,Dados!$J$2:$J$19995,Calc!$B$192,Dados!BH$2:BH$19995,"Ruim")*1.25+COUNTIFS(Dados!$AA$2:$AA$19995,Calc!$C213,Dados!$J$2:$J$19995,Calc!$B$192,Dados!BH$2:BH$19995,"Péssima")*0)/COUNTIFS(Dados!$AA$2:$AA$19995,Calc!$C213,Dados!$J$2:$J$19995,Calc!$B$192,Dados!BH$2:BH$19995,"&lt;&gt;Sem resposta",Dados!BH$2:BH$19995,"&lt;&gt;""")</f>
        <v>3.75</v>
      </c>
      <c r="H213" s="152">
        <f>(COUNTIFS(Dados!$AA$2:$AA$19995,Calc!$C213,Dados!$J$2:$J$19995,Calc!$B$192,Dados!BI$2:BI$19995,"Ótima")*5+COUNTIFS(Dados!$AA$2:$AA$19995,Calc!$C213,Dados!$J$2:$J$19995,Calc!$B$192,Dados!BI$2:BI$19995,"Boa")*3.75+COUNTIFS(Dados!$AA$2:$AA$19995,Calc!$C213,Dados!$J$2:$J$19995,Calc!$B$192,Dados!BI$2:BI$19995,"Regular")*2.5+COUNTIFS(Dados!$AA$2:$AA$19995,Calc!$C213,Dados!$J$2:$J$19995,Calc!$B$192,Dados!BI$2:BI$19995,"Ruim")*1.25+COUNTIFS(Dados!$AA$2:$AA$19995,Calc!$C213,Dados!$J$2:$J$19995,Calc!$B$192,Dados!BI$2:BI$19995,"Péssima")*0)/COUNTIFS(Dados!$AA$2:$AA$19995,Calc!$C213,Dados!$J$2:$J$19995,Calc!$B$192,Dados!BI$2:BI$19995,"&lt;&gt;Sem resposta",Dados!BI$2:BI$19995,"&lt;&gt;""")</f>
        <v>3.75</v>
      </c>
      <c r="I213" s="152">
        <f>(COUNTIFS(Dados!$AA$2:$AA$19995,Calc!$C213,Dados!$J$2:$J$19995,Calc!$B$192,Dados!BJ$2:BJ$19995,"Ótima")*5+COUNTIFS(Dados!$AA$2:$AA$19995,Calc!$C213,Dados!$J$2:$J$19995,Calc!$B$192,Dados!BJ$2:BJ$19995,"Boa")*3.75+COUNTIFS(Dados!$AA$2:$AA$19995,Calc!$C213,Dados!$J$2:$J$19995,Calc!$B$192,Dados!BJ$2:BJ$19995,"Regular")*2.5+COUNTIFS(Dados!$AA$2:$AA$19995,Calc!$C213,Dados!$J$2:$J$19995,Calc!$B$192,Dados!BJ$2:BJ$19995,"Ruim")*1.25+COUNTIFS(Dados!$AA$2:$AA$19995,Calc!$C213,Dados!$J$2:$J$19995,Calc!$B$192,Dados!BJ$2:BJ$19995,"Péssima")*0)/COUNTIFS(Dados!$AA$2:$AA$19995,Calc!$C213,Dados!$J$2:$J$19995,Calc!$B$192,Dados!BJ$2:BJ$19995,"&lt;&gt;Sem resposta",Dados!BJ$2:BJ$19995,"&lt;&gt;""")</f>
        <v>2.5</v>
      </c>
      <c r="J213" s="152">
        <f>(COUNTIFS(Dados!$AA$2:$AA$19995,Calc!$C213,Dados!$J$2:$J$19995,Calc!$B$192,Dados!BK$2:BK$19995,"Superou as expectativas")*5+COUNTIFS(Dados!$AA$2:$AA$19995,Calc!$C213,Dados!$J$2:$J$19995,Calc!$B$192,Dados!BK$2:BK$19995,"Atendeu as expectativas")*2.5+COUNTIFS(Dados!$AA$2:$AA$19995,Calc!$C213,Dados!$J$2:$J$19995,Calc!$B$192,Dados!BK$2:BK$19995,"Não atendeu as expectativas")*0)/COUNTIFS(Dados!$AA$2:$AA$19995,Calc!$C213,Dados!$J$2:$J$19995,Calc!$B$192,Dados!BK$2:BK$19995,"&lt;&gt;Sem resposta",Dados!BK$2:BK$19995,"&lt;&gt;""")</f>
        <v>2.5</v>
      </c>
      <c r="K213" s="152">
        <f>(COUNTIFS(Dados!$AA$2:$AA$19995,Calc!$C213,Dados!$J$2:$J$19995,Calc!$B$192,Dados!BL$2:BL$19995,"Superou as expectativas")*5+COUNTIFS(Dados!$AA$2:$AA$19995,Calc!$C213,Dados!$J$2:$J$19995,Calc!$B$192,Dados!BL$2:BL$19995,"Atendeu as expectativas")*2.5+COUNTIFS(Dados!$AA$2:$AA$19995,Calc!$C213,Dados!$J$2:$J$19995,Calc!$B$192,Dados!BL$2:BL$19995,"Não atendeu as expectativas")*0)/COUNTIFS(Dados!$AA$2:$AA$19995,Calc!$C213,Dados!$J$2:$J$19995,Calc!$B$192,Dados!BL$2:BL$19995,"&lt;&gt;Sem resposta",Dados!BL$2:BL$19995,"&lt;&gt;""")</f>
        <v>2.5</v>
      </c>
      <c r="L213" s="195">
        <f t="shared" si="33"/>
        <v>3.4375</v>
      </c>
    </row>
    <row r="214" spans="2:12" s="28" customFormat="1" ht="25.5">
      <c r="B214" s="148" t="s">
        <v>3095</v>
      </c>
      <c r="C214" s="183" t="s">
        <v>3095</v>
      </c>
      <c r="D214" s="150">
        <f>(COUNTIFS(Dados!$J$2:$J$19995,Calc!$B$214,Dados!BE$2:BE$19995,"Ótima")*5+COUNTIFS(Dados!$J$2:$J$19995,Calc!$B$214,Dados!BE$2:BE$19995,"Boa")*3.75+COUNTIFS(Dados!$J$2:$J$19995,Calc!$B$214,Dados!BE$2:BE$19995,"Regular")*2.5+COUNTIFS(Dados!$J$2:$J$19995,Calc!$B$214,Dados!BE$2:BE$19995,"Ruim")*1.25+COUNTIFS(Dados!$J$2:$J$19995,Calc!$B$214,Dados!BE$2:BE$19995,"Péssima")*0)/COUNTIFS(Dados!$J$2:$J$19995,Calc!$B$214,Dados!BE$2:BE$19995,"&lt;&gt;Sem resposta",Dados!BE$2:BE$19995,"&lt;&gt;""")</f>
        <v>5</v>
      </c>
      <c r="E214" s="150">
        <f>(COUNTIFS(Dados!$J$2:$J$19995,Calc!$B$214,Dados!BF$2:BF$19995,"Ótima")*5+COUNTIFS(Dados!$J$2:$J$19995,Calc!$B$214,Dados!BF$2:BF$19995,"Boa")*3.75+COUNTIFS(Dados!$J$2:$J$19995,Calc!$B$214,Dados!BF$2:BF$19995,"Regular")*2.5+COUNTIFS(Dados!$J$2:$J$19995,Calc!$B$214,Dados!BF$2:BF$19995,"Ruim")*1.25+COUNTIFS(Dados!$J$2:$J$19995,Calc!$B$214,Dados!BF$2:BF$19995,"Péssima")*0)/COUNTIFS(Dados!$J$2:$J$19995,Calc!$B$214,Dados!BF$2:BF$19995,"&lt;&gt;Sem resposta",Dados!BF$2:BF$19995,"&lt;&gt;""")</f>
        <v>3.5</v>
      </c>
      <c r="F214" s="150">
        <f>(COUNTIFS(Dados!$J$2:$J$19995,Calc!$B$214,Dados!BG$2:BG$19995,"Ótima")*5+COUNTIFS(Dados!$J$2:$J$19995,Calc!$B$214,Dados!BG$2:BG$19995,"Boa")*3.75+COUNTIFS(Dados!$J$2:$J$19995,Calc!$B$214,Dados!BG$2:BG$19995,"Regular")*2.5+COUNTIFS(Dados!$J$2:$J$19995,Calc!$B$214,Dados!BG$2:BG$19995,"Ruim")*1.25+COUNTIFS(Dados!$J$2:$J$19995,Calc!$B$214,Dados!BG$2:BG$19995,"Péssima")*0)/COUNTIFS(Dados!$J$2:$J$19995,Calc!$B$214,Dados!BG$2:BG$19995,"&lt;&gt;Sem resposta",Dados!BG$2:BG$19995,"&lt;&gt;""")</f>
        <v>5</v>
      </c>
      <c r="G214" s="150">
        <f>(COUNTIFS(Dados!$J$2:$J$19995,Calc!$B$214,Dados!BH$2:BH$19995,"Ótima")*5+COUNTIFS(Dados!$J$2:$J$19995,Calc!$B$214,Dados!BH$2:BH$19995,"Boa")*3.75+COUNTIFS(Dados!$J$2:$J$19995,Calc!$B$214,Dados!BH$2:BH$19995,"Regular")*2.5+COUNTIFS(Dados!$J$2:$J$19995,Calc!$B$214,Dados!BH$2:BH$19995,"Ruim")*1.25+COUNTIFS(Dados!$J$2:$J$19995,Calc!$B$214,Dados!BH$2:BH$19995,"Péssima")*0)/COUNTIFS(Dados!$J$2:$J$19995,Calc!$B$214,Dados!BH$2:BH$19995,"&lt;&gt;Sem resposta",Dados!BH$2:BH$19995,"&lt;&gt;""")</f>
        <v>4</v>
      </c>
      <c r="H214" s="150">
        <f>(COUNTIFS(Dados!$J$2:$J$19995,Calc!$B$214,Dados!BI$2:BI$19995,"Ótima")*5+COUNTIFS(Dados!$J$2:$J$19995,Calc!$B$214,Dados!BI$2:BI$19995,"Boa")*3.75+COUNTIFS(Dados!$J$2:$J$19995,Calc!$B$214,Dados!BI$2:BI$19995,"Regular")*2.5+COUNTIFS(Dados!$J$2:$J$19995,Calc!$B$214,Dados!BI$2:BI$19995,"Ruim")*1.25+COUNTIFS(Dados!$J$2:$J$19995,Calc!$B$214,Dados!BI$2:BI$19995,"Péssima")*0)/COUNTIFS(Dados!$J$2:$J$19995,Calc!$B$214,Dados!BI$2:BI$19995,"&lt;&gt;Sem resposta",Dados!BI$2:BI$19995,"&lt;&gt;""")</f>
        <v>4</v>
      </c>
      <c r="I214" s="150">
        <f>(COUNTIFS(Dados!$J$2:$J$19995,Calc!$B$214,Dados!BJ$2:BJ$19995,"Ótima")*5+COUNTIFS(Dados!$J$2:$J$19995,Calc!$B$214,Dados!BJ$2:BJ$19995,"Boa")*3.75+COUNTIFS(Dados!$J$2:$J$19995,Calc!$B$214,Dados!BJ$2:BJ$19995,"Regular")*2.5+COUNTIFS(Dados!$J$2:$J$19995,Calc!$B$214,Dados!BJ$2:BJ$19995,"Ruim")*1.25+COUNTIFS(Dados!$J$2:$J$19995,Calc!$B$214,Dados!BJ$2:BJ$19995,"Péssima")*0)/COUNTIFS(Dados!$J$2:$J$19995,Calc!$B$214,Dados!BJ$2:BJ$19995,"&lt;&gt;Sem resposta",Dados!BJ$2:BJ$19995,"&lt;&gt;""")</f>
        <v>5</v>
      </c>
      <c r="J214" s="150">
        <f>(COUNTIFS(Dados!$J$2:$J$19995,Calc!$B$214,Dados!BK$2:BK$19995,"Superou as expectativas")*5+COUNTIFS(Dados!$J$2:$J$19995,Calc!$B$214,Dados!BK$2:BK$19995,"Atendeu as expectativas")*2.5+COUNTIFS(Dados!$J$2:$J$19995,Calc!$B$214,Dados!BK$2:BK$19995,"Não atendeu as expectativas")*0)/COUNTIFS(Dados!$J$2:$J$19995,Calc!$B$214,Dados!BK$2:BK$19995,"&lt;&gt;Sem resposta",Dados!BK$2:BK$19995,"&lt;&gt;""")</f>
        <v>4.5</v>
      </c>
      <c r="K214" s="150">
        <f>(COUNTIFS(Dados!$J$2:$J$19995,Calc!$B$214,Dados!BL$2:BL$19995,"Superou as expectativas")*5+COUNTIFS(Dados!$J$2:$J$19995,Calc!$B$214,Dados!BL$2:BL$19995,"Atendeu as expectativas")*2.5+COUNTIFS(Dados!$J$2:$J$19995,Calc!$B$214,Dados!BL$2:BL$19995,"Não atendeu as expectativas")*0)/COUNTIFS(Dados!$J$2:$J$19995,Calc!$B$214,Dados!BL$2:BL$19995,"&lt;&gt;Sem resposta",Dados!BL$2:BL$19995,"&lt;&gt;""")</f>
        <v>5</v>
      </c>
      <c r="L214" s="195">
        <f t="shared" si="33"/>
        <v>4.5</v>
      </c>
    </row>
    <row r="215" spans="2:12" s="28" customFormat="1" ht="13.5" thickBot="1">
      <c r="B215" s="175" t="s">
        <v>3095</v>
      </c>
      <c r="C215" s="184" t="s">
        <v>99</v>
      </c>
      <c r="D215" s="176">
        <f>(COUNTIFS(Dados!$AB$2:$AB$19995,Calc!$C215,Dados!$J$2:$J$19995,Calc!$B$214,Dados!BE$2:BE$19995,"Ótima")*5+COUNTIFS(Dados!$AB$2:$AB$19995,Calc!$C215,Dados!$J$2:$J$19995,Calc!$B$214,Dados!BE$2:BE$19995,"Boa")*3.75+COUNTIFS(Dados!$AB$2:$AB$19995,Calc!$C215,Dados!$J$2:$J$19995,Calc!$B$214,Dados!BE$2:BE$19995,"Regular")*2.5+COUNTIFS(Dados!$AB$2:$AB$19995,Calc!$C215,Dados!$J$2:$J$19995,Calc!$B$214,Dados!BE$2:BE$19995,"Ruim")*1.25+COUNTIFS(Dados!$AB$2:$AB$19995,Calc!$C215,Dados!$J$2:$J$19995,Calc!$B$214,Dados!BE$2:BE$19995,"Péssima")*0)/COUNTIFS(Dados!$AB$2:$AB$19995,Calc!$C215,Dados!$J$2:$J$19995,Calc!$B$214,Dados!BE$2:BE$19995,"&lt;&gt;Sem resposta",Dados!BE$2:BE$19995,"&lt;&gt;""")</f>
        <v>5</v>
      </c>
      <c r="E215" s="176">
        <f>(COUNTIFS(Dados!$AB$2:$AB$19995,Calc!$C215,Dados!$J$2:$J$19995,Calc!$B$214,Dados!BF$2:BF$19995,"Ótima")*5+COUNTIFS(Dados!$AB$2:$AB$19995,Calc!$C215,Dados!$J$2:$J$19995,Calc!$B$214,Dados!BF$2:BF$19995,"Boa")*3.75+COUNTIFS(Dados!$AB$2:$AB$19995,Calc!$C215,Dados!$J$2:$J$19995,Calc!$B$214,Dados!BF$2:BF$19995,"Regular")*2.5+COUNTIFS(Dados!$AB$2:$AB$19995,Calc!$C215,Dados!$J$2:$J$19995,Calc!$B$214,Dados!BF$2:BF$19995,"Ruim")*1.25+COUNTIFS(Dados!$AB$2:$AB$19995,Calc!$C215,Dados!$J$2:$J$19995,Calc!$B$214,Dados!BF$2:BF$19995,"Péssima")*0)/COUNTIFS(Dados!$AB$2:$AB$19995,Calc!$C215,Dados!$J$2:$J$19995,Calc!$B$214,Dados!BF$2:BF$19995,"&lt;&gt;Sem resposta",Dados!BF$2:BF$19995,"&lt;&gt;""")</f>
        <v>3.5</v>
      </c>
      <c r="F215" s="176">
        <f>(COUNTIFS(Dados!$AB$2:$AB$19995,Calc!$C215,Dados!$J$2:$J$19995,Calc!$B$214,Dados!BG$2:BG$19995,"Ótima")*5+COUNTIFS(Dados!$AB$2:$AB$19995,Calc!$C215,Dados!$J$2:$J$19995,Calc!$B$214,Dados!BG$2:BG$19995,"Boa")*3.75+COUNTIFS(Dados!$AB$2:$AB$19995,Calc!$C215,Dados!$J$2:$J$19995,Calc!$B$214,Dados!BG$2:BG$19995,"Regular")*2.5+COUNTIFS(Dados!$AB$2:$AB$19995,Calc!$C215,Dados!$J$2:$J$19995,Calc!$B$214,Dados!BG$2:BG$19995,"Ruim")*1.25+COUNTIFS(Dados!$AB$2:$AB$19995,Calc!$C215,Dados!$J$2:$J$19995,Calc!$B$214,Dados!BG$2:BG$19995,"Péssima")*0)/COUNTIFS(Dados!$AB$2:$AB$19995,Calc!$C215,Dados!$J$2:$J$19995,Calc!$B$214,Dados!BG$2:BG$19995,"&lt;&gt;Sem resposta",Dados!BG$2:BG$19995,"&lt;&gt;""")</f>
        <v>5</v>
      </c>
      <c r="G215" s="176">
        <f>(COUNTIFS(Dados!$AB$2:$AB$19995,Calc!$C215,Dados!$J$2:$J$19995,Calc!$B$214,Dados!BH$2:BH$19995,"Ótima")*5+COUNTIFS(Dados!$AB$2:$AB$19995,Calc!$C215,Dados!$J$2:$J$19995,Calc!$B$214,Dados!BH$2:BH$19995,"Boa")*3.75+COUNTIFS(Dados!$AB$2:$AB$19995,Calc!$C215,Dados!$J$2:$J$19995,Calc!$B$214,Dados!BH$2:BH$19995,"Regular")*2.5+COUNTIFS(Dados!$AB$2:$AB$19995,Calc!$C215,Dados!$J$2:$J$19995,Calc!$B$214,Dados!BH$2:BH$19995,"Ruim")*1.25+COUNTIFS(Dados!$AB$2:$AB$19995,Calc!$C215,Dados!$J$2:$J$19995,Calc!$B$214,Dados!BH$2:BH$19995,"Péssima")*0)/COUNTIFS(Dados!$AB$2:$AB$19995,Calc!$C215,Dados!$J$2:$J$19995,Calc!$B$214,Dados!BH$2:BH$19995,"&lt;&gt;Sem resposta",Dados!BH$2:BH$19995,"&lt;&gt;""")</f>
        <v>4</v>
      </c>
      <c r="H215" s="176">
        <f>(COUNTIFS(Dados!$AB$2:$AB$19995,Calc!$C215,Dados!$J$2:$J$19995,Calc!$B$214,Dados!BI$2:BI$19995,"Ótima")*5+COUNTIFS(Dados!$AB$2:$AB$19995,Calc!$C215,Dados!$J$2:$J$19995,Calc!$B$214,Dados!BI$2:BI$19995,"Boa")*3.75+COUNTIFS(Dados!$AB$2:$AB$19995,Calc!$C215,Dados!$J$2:$J$19995,Calc!$B$214,Dados!BI$2:BI$19995,"Regular")*2.5+COUNTIFS(Dados!$AB$2:$AB$19995,Calc!$C215,Dados!$J$2:$J$19995,Calc!$B$214,Dados!BI$2:BI$19995,"Ruim")*1.25+COUNTIFS(Dados!$AB$2:$AB$19995,Calc!$C215,Dados!$J$2:$J$19995,Calc!$B$214,Dados!BI$2:BI$19995,"Péssima")*0)/COUNTIFS(Dados!$AB$2:$AB$19995,Calc!$C215,Dados!$J$2:$J$19995,Calc!$B$214,Dados!BI$2:BI$19995,"&lt;&gt;Sem resposta",Dados!BI$2:BI$19995,"&lt;&gt;""")</f>
        <v>4</v>
      </c>
      <c r="I215" s="176">
        <f>(COUNTIFS(Dados!$AB$2:$AB$19995,Calc!$C215,Dados!$J$2:$J$19995,Calc!$B$214,Dados!BJ$2:BJ$19995,"Ótima")*5+COUNTIFS(Dados!$AB$2:$AB$19995,Calc!$C215,Dados!$J$2:$J$19995,Calc!$B$214,Dados!BJ$2:BJ$19995,"Boa")*3.75+COUNTIFS(Dados!$AB$2:$AB$19995,Calc!$C215,Dados!$J$2:$J$19995,Calc!$B$214,Dados!BJ$2:BJ$19995,"Regular")*2.5+COUNTIFS(Dados!$AB$2:$AB$19995,Calc!$C215,Dados!$J$2:$J$19995,Calc!$B$214,Dados!BJ$2:BJ$19995,"Ruim")*1.25+COUNTIFS(Dados!$AB$2:$AB$19995,Calc!$C215,Dados!$J$2:$J$19995,Calc!$B$214,Dados!BJ$2:BJ$19995,"Péssima")*0)/COUNTIFS(Dados!$AB$2:$AB$19995,Calc!$C215,Dados!$J$2:$J$19995,Calc!$B$214,Dados!BJ$2:BJ$19995,"&lt;&gt;Sem resposta",Dados!BJ$2:BJ$19995,"&lt;&gt;""")</f>
        <v>5</v>
      </c>
      <c r="J215" s="176">
        <f>(COUNTIFS(Dados!$AB$2:$AB$19995,Calc!$C215,Dados!$J$2:$J$19995,Calc!$B$214,Dados!BK$2:BK$19995,"Superou as expectativas")*5+COUNTIFS(Dados!$AB$2:$AB$19995,Calc!$C215,Dados!$J$2:$J$19995,Calc!$B$214,Dados!BK$2:BK$19995,"Atendeu as expectativas")*2.5+COUNTIFS(Dados!$AB$2:$AB$19995,Calc!$C215,Dados!$J$2:$J$19995,Calc!$B$214,Dados!BK$2:BK$19995,"Não atendeu as expectativas")*0)/COUNTIFS(Dados!$AB$2:$AB$19995,Calc!$C215,Dados!$J$2:$J$19995,Calc!$B$214,Dados!BK$2:BK$19995,"&lt;&gt;Sem resposta",Dados!BK$2:BK$19995,"&lt;&gt;""")</f>
        <v>4.5</v>
      </c>
      <c r="K215" s="176">
        <f>(COUNTIFS(Dados!$AB$2:$AB$19995,Calc!$C215,Dados!$J$2:$J$19995,Calc!$B$214,Dados!BL$2:BL$19995,"Superou as expectativas")*5+COUNTIFS(Dados!$AB$2:$AB$19995,Calc!$C215,Dados!$J$2:$J$19995,Calc!$B$214,Dados!BL$2:BL$19995,"Atendeu as expectativas")*2.5+COUNTIFS(Dados!$AB$2:$AB$19995,Calc!$C215,Dados!$J$2:$J$19995,Calc!$B$214,Dados!BL$2:BL$19995,"Não atendeu as expectativas")*0)/COUNTIFS(Dados!$AB$2:$AB$19995,Calc!$C215,Dados!$J$2:$J$19995,Calc!$B$214,Dados!BL$2:BL$19995,"&lt;&gt;Sem resposta",Dados!BL$2:BL$19995,"&lt;&gt;""")</f>
        <v>5</v>
      </c>
      <c r="L215" s="202">
        <f t="shared" ref="L215" si="34">AVERAGE(D215:K215)</f>
        <v>4.5</v>
      </c>
    </row>
    <row r="216" spans="2:12">
      <c r="D216" s="209"/>
      <c r="E216" s="209"/>
      <c r="F216" s="209"/>
      <c r="G216" s="209"/>
      <c r="H216" s="209"/>
      <c r="I216" s="209"/>
      <c r="J216" s="209"/>
      <c r="K216" s="209"/>
      <c r="L216" s="209"/>
    </row>
    <row r="217" spans="2:12">
      <c r="D217" s="209"/>
      <c r="E217" s="209"/>
      <c r="F217" s="209"/>
      <c r="G217" s="209"/>
      <c r="H217" s="209"/>
      <c r="I217" s="209"/>
      <c r="J217" s="209"/>
      <c r="K217" s="209"/>
      <c r="L217" s="209"/>
    </row>
    <row r="218" spans="2:12">
      <c r="D218" s="209"/>
      <c r="E218" s="209"/>
      <c r="F218" s="209"/>
      <c r="G218" s="209"/>
      <c r="H218" s="209"/>
      <c r="I218" s="209"/>
      <c r="J218" s="209"/>
      <c r="K218" s="209"/>
      <c r="L218" s="209"/>
    </row>
    <row r="219" spans="2:12">
      <c r="D219" s="209"/>
      <c r="E219" s="209"/>
      <c r="F219" s="209"/>
      <c r="G219" s="209"/>
      <c r="H219" s="209"/>
      <c r="I219" s="209"/>
      <c r="J219" s="209"/>
      <c r="K219" s="209"/>
      <c r="L219" s="209"/>
    </row>
    <row r="220" spans="2:12">
      <c r="D220" s="209"/>
      <c r="E220" s="209"/>
      <c r="F220" s="209"/>
      <c r="G220" s="209"/>
      <c r="H220" s="209"/>
      <c r="I220" s="209"/>
      <c r="J220" s="209"/>
      <c r="K220" s="209"/>
      <c r="L220" s="209"/>
    </row>
    <row r="221" spans="2:12">
      <c r="D221" s="209"/>
      <c r="E221" s="209"/>
      <c r="F221" s="209"/>
      <c r="G221" s="209"/>
      <c r="H221" s="209"/>
      <c r="I221" s="209"/>
      <c r="J221" s="209"/>
      <c r="K221" s="209"/>
      <c r="L221" s="209"/>
    </row>
    <row r="222" spans="2:12">
      <c r="D222" s="209"/>
      <c r="E222" s="209"/>
      <c r="F222" s="209"/>
      <c r="G222" s="209"/>
      <c r="H222" s="209"/>
      <c r="I222" s="209"/>
      <c r="J222" s="209"/>
      <c r="K222" s="209"/>
      <c r="L222" s="209"/>
    </row>
    <row r="223" spans="2:12">
      <c r="D223" s="209"/>
      <c r="E223" s="209"/>
      <c r="F223" s="209"/>
      <c r="G223" s="209"/>
      <c r="H223" s="209"/>
      <c r="I223" s="209"/>
      <c r="J223" s="209"/>
      <c r="K223" s="209"/>
      <c r="L223" s="209"/>
    </row>
    <row r="224" spans="2:12">
      <c r="D224" s="209"/>
      <c r="E224" s="209"/>
      <c r="F224" s="209"/>
      <c r="G224" s="209"/>
      <c r="H224" s="209"/>
      <c r="I224" s="209"/>
      <c r="J224" s="209"/>
      <c r="K224" s="209"/>
      <c r="L224" s="209"/>
    </row>
    <row r="225" spans="4:12">
      <c r="D225" s="209"/>
      <c r="E225" s="209"/>
      <c r="F225" s="209"/>
      <c r="G225" s="209"/>
      <c r="H225" s="209"/>
      <c r="I225" s="209"/>
      <c r="J225" s="209"/>
      <c r="K225" s="209"/>
      <c r="L225" s="209"/>
    </row>
    <row r="226" spans="4:12">
      <c r="D226" s="209"/>
      <c r="E226" s="209"/>
      <c r="F226" s="209"/>
      <c r="G226" s="209"/>
      <c r="H226" s="209"/>
      <c r="I226" s="209"/>
      <c r="J226" s="209"/>
      <c r="K226" s="209"/>
      <c r="L226" s="209"/>
    </row>
    <row r="227" spans="4:12">
      <c r="D227" s="209"/>
      <c r="E227" s="209"/>
      <c r="F227" s="209"/>
      <c r="G227" s="209"/>
      <c r="H227" s="209"/>
      <c r="I227" s="209"/>
      <c r="J227" s="209"/>
      <c r="K227" s="209"/>
      <c r="L227" s="209"/>
    </row>
    <row r="228" spans="4:12">
      <c r="D228" s="209"/>
      <c r="E228" s="209"/>
      <c r="F228" s="209"/>
      <c r="G228" s="209"/>
      <c r="H228" s="209"/>
      <c r="I228" s="209"/>
      <c r="J228" s="209"/>
      <c r="K228" s="209"/>
      <c r="L228" s="209"/>
    </row>
    <row r="229" spans="4:12">
      <c r="D229" s="209"/>
      <c r="E229" s="209"/>
      <c r="F229" s="209"/>
      <c r="G229" s="209"/>
      <c r="H229" s="209"/>
      <c r="I229" s="209"/>
      <c r="J229" s="209"/>
      <c r="K229" s="209"/>
      <c r="L229" s="209"/>
    </row>
    <row r="230" spans="4:12">
      <c r="D230" s="209"/>
      <c r="E230" s="209"/>
      <c r="F230" s="209"/>
      <c r="G230" s="209"/>
      <c r="H230" s="209"/>
      <c r="I230" s="209"/>
      <c r="J230" s="209"/>
      <c r="K230" s="209"/>
      <c r="L230" s="209"/>
    </row>
    <row r="231" spans="4:12">
      <c r="D231" s="209"/>
      <c r="E231" s="209"/>
      <c r="F231" s="209"/>
      <c r="G231" s="209"/>
      <c r="H231" s="209"/>
      <c r="I231" s="209"/>
      <c r="J231" s="209"/>
      <c r="K231" s="209"/>
      <c r="L231" s="209"/>
    </row>
    <row r="232" spans="4:12">
      <c r="D232" s="209"/>
      <c r="E232" s="209"/>
      <c r="F232" s="209"/>
      <c r="G232" s="209"/>
      <c r="H232" s="209"/>
      <c r="I232" s="209"/>
      <c r="J232" s="209"/>
      <c r="K232" s="209"/>
      <c r="L232" s="209"/>
    </row>
    <row r="233" spans="4:12">
      <c r="D233" s="209"/>
      <c r="E233" s="209"/>
      <c r="F233" s="209"/>
      <c r="G233" s="209"/>
      <c r="H233" s="209"/>
      <c r="I233" s="209"/>
      <c r="J233" s="209"/>
      <c r="K233" s="209"/>
      <c r="L233" s="209"/>
    </row>
    <row r="234" spans="4:12">
      <c r="D234" s="209"/>
      <c r="E234" s="209"/>
      <c r="F234" s="209"/>
      <c r="G234" s="209"/>
      <c r="H234" s="209"/>
      <c r="I234" s="209"/>
      <c r="J234" s="209"/>
      <c r="K234" s="209"/>
      <c r="L234" s="209"/>
    </row>
    <row r="235" spans="4:12">
      <c r="D235" s="209"/>
      <c r="E235" s="209"/>
      <c r="F235" s="209"/>
      <c r="G235" s="209"/>
      <c r="H235" s="209"/>
      <c r="I235" s="209"/>
      <c r="J235" s="209"/>
      <c r="K235" s="209"/>
      <c r="L235" s="209"/>
    </row>
    <row r="236" spans="4:12">
      <c r="D236" s="209"/>
      <c r="E236" s="209"/>
      <c r="F236" s="209"/>
      <c r="G236" s="209"/>
      <c r="H236" s="209"/>
      <c r="I236" s="209"/>
      <c r="J236" s="209"/>
      <c r="K236" s="209"/>
      <c r="L236" s="209"/>
    </row>
    <row r="237" spans="4:12">
      <c r="D237" s="209"/>
      <c r="E237" s="209"/>
      <c r="F237" s="209"/>
      <c r="G237" s="209"/>
      <c r="H237" s="209"/>
      <c r="I237" s="209"/>
      <c r="J237" s="209"/>
      <c r="K237" s="209"/>
      <c r="L237" s="209"/>
    </row>
    <row r="238" spans="4:12">
      <c r="D238" s="209"/>
      <c r="E238" s="209"/>
      <c r="F238" s="209"/>
      <c r="G238" s="209"/>
      <c r="H238" s="209"/>
      <c r="I238" s="209"/>
      <c r="J238" s="209"/>
      <c r="K238" s="209"/>
      <c r="L238" s="209"/>
    </row>
    <row r="239" spans="4:12">
      <c r="D239" s="209"/>
      <c r="E239" s="209"/>
      <c r="F239" s="209"/>
      <c r="G239" s="209"/>
      <c r="H239" s="209"/>
      <c r="I239" s="209"/>
      <c r="J239" s="209"/>
      <c r="K239" s="209"/>
      <c r="L239" s="209"/>
    </row>
    <row r="240" spans="4:12">
      <c r="D240" s="209"/>
      <c r="E240" s="209"/>
      <c r="F240" s="209"/>
      <c r="G240" s="209"/>
      <c r="H240" s="209"/>
      <c r="I240" s="209"/>
      <c r="J240" s="209"/>
      <c r="K240" s="209"/>
      <c r="L240" s="209"/>
    </row>
    <row r="241" spans="4:12">
      <c r="D241" s="209"/>
      <c r="E241" s="209"/>
      <c r="F241" s="209"/>
      <c r="G241" s="209"/>
      <c r="H241" s="209"/>
      <c r="I241" s="209"/>
      <c r="J241" s="209"/>
      <c r="K241" s="209"/>
      <c r="L241" s="209"/>
    </row>
    <row r="242" spans="4:12">
      <c r="D242" s="209"/>
      <c r="E242" s="209"/>
      <c r="F242" s="209"/>
      <c r="G242" s="209"/>
      <c r="H242" s="209"/>
      <c r="I242" s="209"/>
      <c r="J242" s="209"/>
      <c r="K242" s="209"/>
      <c r="L242" s="209"/>
    </row>
    <row r="243" spans="4:12">
      <c r="D243" s="209"/>
      <c r="E243" s="209"/>
      <c r="F243" s="209"/>
      <c r="G243" s="209"/>
      <c r="H243" s="209"/>
      <c r="I243" s="209"/>
      <c r="J243" s="209"/>
      <c r="K243" s="209"/>
      <c r="L243" s="209"/>
    </row>
    <row r="244" spans="4:12">
      <c r="D244" s="209"/>
      <c r="E244" s="209"/>
      <c r="F244" s="209"/>
      <c r="G244" s="209"/>
      <c r="H244" s="209"/>
      <c r="I244" s="209"/>
      <c r="J244" s="209"/>
      <c r="K244" s="209"/>
      <c r="L244" s="209"/>
    </row>
    <row r="245" spans="4:12">
      <c r="D245" s="209"/>
      <c r="E245" s="209"/>
      <c r="F245" s="209"/>
      <c r="G245" s="209"/>
      <c r="H245" s="209"/>
      <c r="I245" s="209"/>
      <c r="J245" s="209"/>
      <c r="K245" s="209"/>
      <c r="L245" s="209"/>
    </row>
    <row r="246" spans="4:12">
      <c r="D246" s="209"/>
      <c r="E246" s="209"/>
      <c r="F246" s="209"/>
      <c r="G246" s="209"/>
      <c r="H246" s="209"/>
      <c r="I246" s="209"/>
      <c r="J246" s="209"/>
      <c r="K246" s="209"/>
      <c r="L246" s="209"/>
    </row>
    <row r="247" spans="4:12">
      <c r="D247" s="209"/>
      <c r="E247" s="209"/>
      <c r="F247" s="209"/>
      <c r="G247" s="209"/>
      <c r="H247" s="209"/>
      <c r="I247" s="209"/>
      <c r="J247" s="209"/>
      <c r="K247" s="209"/>
      <c r="L247" s="209"/>
    </row>
    <row r="248" spans="4:12">
      <c r="D248" s="209"/>
      <c r="E248" s="209"/>
      <c r="F248" s="209"/>
      <c r="G248" s="209"/>
      <c r="H248" s="209"/>
      <c r="I248" s="209"/>
      <c r="J248" s="209"/>
      <c r="K248" s="209"/>
      <c r="L248" s="209"/>
    </row>
    <row r="249" spans="4:12">
      <c r="D249" s="209"/>
      <c r="E249" s="209"/>
      <c r="F249" s="209"/>
      <c r="G249" s="209"/>
      <c r="H249" s="209"/>
      <c r="I249" s="209"/>
      <c r="J249" s="209"/>
      <c r="K249" s="209"/>
      <c r="L249" s="209"/>
    </row>
    <row r="250" spans="4:12">
      <c r="D250" s="209"/>
      <c r="E250" s="209"/>
      <c r="F250" s="209"/>
      <c r="G250" s="209"/>
      <c r="H250" s="209"/>
      <c r="I250" s="209"/>
      <c r="J250" s="209"/>
      <c r="K250" s="209"/>
      <c r="L250" s="209"/>
    </row>
    <row r="251" spans="4:12">
      <c r="D251" s="209"/>
      <c r="E251" s="209"/>
      <c r="F251" s="209"/>
      <c r="G251" s="209"/>
      <c r="H251" s="209"/>
      <c r="I251" s="209"/>
      <c r="J251" s="209"/>
      <c r="K251" s="209"/>
      <c r="L251" s="209"/>
    </row>
    <row r="252" spans="4:12">
      <c r="D252" s="209"/>
      <c r="E252" s="209"/>
      <c r="F252" s="209"/>
      <c r="G252" s="209"/>
      <c r="H252" s="209"/>
      <c r="I252" s="209"/>
      <c r="J252" s="209"/>
      <c r="K252" s="209"/>
      <c r="L252" s="209"/>
    </row>
    <row r="253" spans="4:12">
      <c r="D253" s="209"/>
      <c r="E253" s="209"/>
      <c r="F253" s="209"/>
      <c r="G253" s="209"/>
      <c r="H253" s="209"/>
      <c r="I253" s="209"/>
      <c r="J253" s="209"/>
      <c r="K253" s="209"/>
      <c r="L253" s="209"/>
    </row>
    <row r="254" spans="4:12">
      <c r="D254" s="209"/>
      <c r="E254" s="209"/>
      <c r="F254" s="209"/>
      <c r="G254" s="209"/>
      <c r="H254" s="209"/>
      <c r="I254" s="209"/>
      <c r="J254" s="209"/>
      <c r="K254" s="209"/>
      <c r="L254" s="209"/>
    </row>
    <row r="255" spans="4:12">
      <c r="D255" s="209"/>
      <c r="E255" s="209"/>
      <c r="F255" s="209"/>
      <c r="G255" s="209"/>
      <c r="H255" s="209"/>
      <c r="I255" s="209"/>
      <c r="J255" s="209"/>
      <c r="K255" s="209"/>
      <c r="L255" s="209"/>
    </row>
    <row r="256" spans="4:12">
      <c r="D256" s="209"/>
      <c r="E256" s="209"/>
      <c r="F256" s="209"/>
      <c r="G256" s="209"/>
      <c r="H256" s="209"/>
      <c r="I256" s="209"/>
      <c r="J256" s="209"/>
      <c r="K256" s="209"/>
      <c r="L256" s="209"/>
    </row>
    <row r="257" spans="4:12">
      <c r="D257" s="209"/>
      <c r="E257" s="209"/>
      <c r="F257" s="209"/>
      <c r="G257" s="209"/>
      <c r="H257" s="209"/>
      <c r="I257" s="209"/>
      <c r="J257" s="209"/>
      <c r="K257" s="209"/>
      <c r="L257" s="209"/>
    </row>
    <row r="258" spans="4:12">
      <c r="D258" s="209"/>
      <c r="E258" s="209"/>
      <c r="F258" s="209"/>
      <c r="G258" s="209"/>
      <c r="H258" s="209"/>
      <c r="I258" s="209"/>
      <c r="J258" s="209"/>
      <c r="K258" s="209"/>
      <c r="L258" s="209"/>
    </row>
    <row r="259" spans="4:12">
      <c r="D259" s="209"/>
      <c r="E259" s="209"/>
      <c r="F259" s="209"/>
      <c r="G259" s="209"/>
      <c r="H259" s="209"/>
      <c r="I259" s="209"/>
      <c r="J259" s="209"/>
      <c r="K259" s="209"/>
      <c r="L259" s="209"/>
    </row>
    <row r="260" spans="4:12">
      <c r="D260" s="209"/>
      <c r="E260" s="209"/>
      <c r="F260" s="209"/>
      <c r="G260" s="209"/>
      <c r="H260" s="209"/>
      <c r="I260" s="209"/>
      <c r="J260" s="209"/>
      <c r="K260" s="209"/>
      <c r="L260" s="209"/>
    </row>
    <row r="261" spans="4:12">
      <c r="D261" s="209"/>
      <c r="E261" s="209"/>
      <c r="F261" s="209"/>
      <c r="G261" s="209"/>
      <c r="H261" s="209"/>
      <c r="I261" s="209"/>
      <c r="J261" s="209"/>
      <c r="K261" s="209"/>
      <c r="L261" s="209"/>
    </row>
    <row r="262" spans="4:12">
      <c r="D262" s="209"/>
      <c r="E262" s="209"/>
      <c r="F262" s="209"/>
      <c r="G262" s="209"/>
      <c r="H262" s="209"/>
      <c r="I262" s="209"/>
      <c r="J262" s="209"/>
      <c r="K262" s="209"/>
      <c r="L262" s="209"/>
    </row>
    <row r="263" spans="4:12">
      <c r="D263" s="209"/>
      <c r="E263" s="209"/>
      <c r="F263" s="209"/>
      <c r="G263" s="209"/>
      <c r="H263" s="209"/>
      <c r="I263" s="209"/>
      <c r="J263" s="209"/>
      <c r="K263" s="209"/>
      <c r="L263" s="209"/>
    </row>
    <row r="264" spans="4:12">
      <c r="D264" s="209"/>
      <c r="E264" s="209"/>
      <c r="F264" s="209"/>
      <c r="G264" s="209"/>
      <c r="H264" s="209"/>
      <c r="I264" s="209"/>
      <c r="J264" s="209"/>
      <c r="K264" s="209"/>
      <c r="L264" s="209"/>
    </row>
    <row r="265" spans="4:12">
      <c r="D265" s="209"/>
      <c r="E265" s="209"/>
      <c r="F265" s="209"/>
      <c r="G265" s="209"/>
      <c r="H265" s="209"/>
      <c r="I265" s="209"/>
      <c r="J265" s="209"/>
      <c r="K265" s="209"/>
      <c r="L265" s="209"/>
    </row>
  </sheetData>
  <mergeCells count="18">
    <mergeCell ref="B1:K1"/>
    <mergeCell ref="M1:T1"/>
    <mergeCell ref="B124:L124"/>
    <mergeCell ref="B36:K36"/>
    <mergeCell ref="B58:F58"/>
    <mergeCell ref="V1:AE1"/>
    <mergeCell ref="T60:X60"/>
    <mergeCell ref="M81:R81"/>
    <mergeCell ref="N82:R82"/>
    <mergeCell ref="T36:X36"/>
    <mergeCell ref="U37:X37"/>
    <mergeCell ref="T59:X59"/>
    <mergeCell ref="T81:X81"/>
    <mergeCell ref="U82:X82"/>
    <mergeCell ref="O60:R60"/>
    <mergeCell ref="M59:R59"/>
    <mergeCell ref="M36:R36"/>
    <mergeCell ref="O37:R37"/>
  </mergeCells>
  <conditionalFormatting sqref="F60:F78">
    <cfRule type="colorScale" priority="1">
      <colorScale>
        <cfvo type="min" val="0"/>
        <cfvo type="percentile" val="50"/>
        <cfvo type="max" val="0"/>
        <color rgb="FFF8696B"/>
        <color rgb="FFFFEB84"/>
        <color rgb="FF63BE7B"/>
      </colorScale>
    </cfRule>
  </conditionalFormatting>
  <hyperlinks>
    <hyperlink ref="A1" location="Entrada!A1" display="Entrada"/>
  </hyperlinks>
  <pageMargins left="0.511811024" right="0.511811024" top="0.78740157499999996" bottom="0.78740157499999996" header="0.31496062000000002" footer="0.31496062000000002"/>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2:K226"/>
  <sheetViews>
    <sheetView zoomScale="70" zoomScaleNormal="70" workbookViewId="0">
      <selection activeCell="A125" sqref="A125:K226"/>
    </sheetView>
  </sheetViews>
  <sheetFormatPr defaultRowHeight="12.75"/>
  <cols>
    <col min="1" max="1" width="20.7109375" customWidth="1"/>
    <col min="2" max="2" width="29.28515625" bestFit="1" customWidth="1"/>
    <col min="3" max="11" width="20.7109375" customWidth="1"/>
  </cols>
  <sheetData>
    <row r="2" spans="1:11" ht="18">
      <c r="A2" s="191" t="s">
        <v>3717</v>
      </c>
    </row>
    <row r="4" spans="1:11" ht="20.100000000000001" customHeight="1">
      <c r="A4" s="310" t="s">
        <v>3718</v>
      </c>
      <c r="B4" s="310"/>
      <c r="C4" s="310"/>
      <c r="D4" s="310"/>
      <c r="E4" s="310"/>
      <c r="F4" s="310"/>
      <c r="G4" s="310"/>
      <c r="H4" s="310"/>
      <c r="I4" s="310"/>
      <c r="J4" s="310"/>
      <c r="K4" s="310"/>
    </row>
    <row r="8" spans="1:11" ht="13.5" thickBot="1"/>
    <row r="9" spans="1:11" ht="13.5" thickBot="1">
      <c r="A9" s="307" t="s">
        <v>2408</v>
      </c>
      <c r="B9" s="308"/>
      <c r="C9" s="308"/>
      <c r="D9" s="308"/>
      <c r="E9" s="308"/>
      <c r="F9" s="308"/>
      <c r="G9" s="308"/>
      <c r="H9" s="308"/>
      <c r="I9" s="308"/>
      <c r="J9" s="308"/>
      <c r="K9" s="309"/>
    </row>
    <row r="10" spans="1:11" ht="77.25" thickBot="1">
      <c r="A10" s="198" t="s">
        <v>2402</v>
      </c>
      <c r="B10" s="199" t="s">
        <v>2401</v>
      </c>
      <c r="C10" s="200" t="s">
        <v>54</v>
      </c>
      <c r="D10" s="200" t="s">
        <v>55</v>
      </c>
      <c r="E10" s="200" t="s">
        <v>56</v>
      </c>
      <c r="F10" s="200" t="s">
        <v>57</v>
      </c>
      <c r="G10" s="200" t="s">
        <v>58</v>
      </c>
      <c r="H10" s="200" t="s">
        <v>59</v>
      </c>
      <c r="I10" s="200" t="s">
        <v>60</v>
      </c>
      <c r="J10" s="200" t="s">
        <v>61</v>
      </c>
      <c r="K10" s="200" t="s">
        <v>2407</v>
      </c>
    </row>
    <row r="11" spans="1:11" ht="39" thickBot="1">
      <c r="A11" s="198" t="s">
        <v>2402</v>
      </c>
      <c r="B11" s="199" t="s">
        <v>2401</v>
      </c>
      <c r="C11" s="201" t="s">
        <v>2409</v>
      </c>
      <c r="D11" s="201" t="s">
        <v>2410</v>
      </c>
      <c r="E11" s="201" t="s">
        <v>2414</v>
      </c>
      <c r="F11" s="201" t="s">
        <v>2411</v>
      </c>
      <c r="G11" s="201" t="s">
        <v>2412</v>
      </c>
      <c r="H11" s="201" t="s">
        <v>2422</v>
      </c>
      <c r="I11" s="201" t="s">
        <v>3691</v>
      </c>
      <c r="J11" s="200" t="s">
        <v>61</v>
      </c>
      <c r="K11" s="201" t="s">
        <v>3715</v>
      </c>
    </row>
    <row r="12" spans="1:11">
      <c r="A12" s="192" t="s">
        <v>226</v>
      </c>
      <c r="B12" s="192" t="s">
        <v>226</v>
      </c>
      <c r="C12" s="193">
        <f>(COUNTIFS(Dados!$J$2:$J$19995,Calc!$B$127,Dados!BE$2:BE$19995,"Ótima")*5+COUNTIFS(Dados!$J$2:$J$19995,Calc!$B$127,Dados!BE$2:BE$19995,"Boa")*3.75+COUNTIFS(Dados!$J$2:$J$19995,Calc!$B$127,Dados!BE$2:BE$19995,"Regular")*2.5+COUNTIFS(Dados!$J$2:$J$19995,Calc!$B$127,Dados!BE$2:BE$19995,"Ruim")*1.25+COUNTIFS(Dados!$J$2:$J$19995,Calc!$B$127,Dados!BE$2:BE$19995,"Péssima")*0)/COUNTIFS(Dados!$J$2:$J$19995,Calc!$B$127,Dados!BE$2:BE$19995,"&lt;&gt;Sem resposta",Dados!BE$2:BE$19995,"&lt;&gt;""")</f>
        <v>4.46875</v>
      </c>
      <c r="D12" s="193">
        <f>(COUNTIFS(Dados!$J$2:$J$19995,Calc!$B$127,Dados!BF$2:BF$19995,"Ótima")*5+COUNTIFS(Dados!$J$2:$J$19995,Calc!$B$127,Dados!BF$2:BF$19995,"Boa")*3.75+COUNTIFS(Dados!$J$2:$J$19995,Calc!$B$127,Dados!BF$2:BF$19995,"Regular")*2.5+COUNTIFS(Dados!$J$2:$J$19995,Calc!$B$127,Dados!BF$2:BF$19995,"Ruim")*1.25+COUNTIFS(Dados!$J$2:$J$19995,Calc!$B$127,Dados!BF$2:BF$19995,"Péssima")*0)/COUNTIFS(Dados!$J$2:$J$19995,Calc!$B$127,Dados!BF$2:BF$19995,"&lt;&gt;Sem resposta",Dados!BF$2:BF$19995,"&lt;&gt;""")</f>
        <v>3.8125</v>
      </c>
      <c r="E12" s="193">
        <f>(COUNTIFS(Dados!$J$2:$J$19995,Calc!$B$127,Dados!BG$2:BG$19995,"Ótima")*5+COUNTIFS(Dados!$J$2:$J$19995,Calc!$B$127,Dados!BG$2:BG$19995,"Boa")*3.75+COUNTIFS(Dados!$J$2:$J$19995,Calc!$B$127,Dados!BG$2:BG$19995,"Regular")*2.5+COUNTIFS(Dados!$J$2:$J$19995,Calc!$B$127,Dados!BG$2:BG$19995,"Ruim")*1.25+COUNTIFS(Dados!$J$2:$J$19995,Calc!$B$127,Dados!BG$2:BG$19995,"Péssima")*0)/COUNTIFS(Dados!$J$2:$J$19995,Calc!$B$127,Dados!BG$2:BG$19995,"&lt;&gt;Sem resposta",Dados!BG$2:BG$19995,"&lt;&gt;""")</f>
        <v>4.15625</v>
      </c>
      <c r="F12" s="193">
        <f>(COUNTIFS(Dados!$J$2:$J$19995,Calc!$B$127,Dados!BH$2:BH$19995,"Ótima")*5+COUNTIFS(Dados!$J$2:$J$19995,Calc!$B$127,Dados!BH$2:BH$19995,"Boa")*3.75+COUNTIFS(Dados!$J$2:$J$19995,Calc!$B$127,Dados!BH$2:BH$19995,"Regular")*2.5+COUNTIFS(Dados!$J$2:$J$19995,Calc!$B$127,Dados!BH$2:BH$19995,"Ruim")*1.25+COUNTIFS(Dados!$J$2:$J$19995,Calc!$B$127,Dados!BH$2:BH$19995,"Péssima")*0)/COUNTIFS(Dados!$J$2:$J$19995,Calc!$B$127,Dados!BH$2:BH$19995,"&lt;&gt;Sem resposta",Dados!BH$2:BH$19995,"&lt;&gt;""")</f>
        <v>4.1875</v>
      </c>
      <c r="G12" s="193">
        <f>(COUNTIFS(Dados!$J$2:$J$19995,Calc!$B$127,Dados!BI$2:BI$19995,"Ótima")*5+COUNTIFS(Dados!$J$2:$J$19995,Calc!$B$127,Dados!BI$2:BI$19995,"Boa")*3.75+COUNTIFS(Dados!$J$2:$J$19995,Calc!$B$127,Dados!BI$2:BI$19995,"Regular")*2.5+COUNTIFS(Dados!$J$2:$J$19995,Calc!$B$127,Dados!BI$2:BI$19995,"Ruim")*1.25+COUNTIFS(Dados!$J$2:$J$19995,Calc!$B$127,Dados!BI$2:BI$19995,"Péssima")*0)/COUNTIFS(Dados!$J$2:$J$19995,Calc!$B$127,Dados!BI$2:BI$19995,"&lt;&gt;Sem resposta",Dados!BI$2:BI$19995,"&lt;&gt;""")</f>
        <v>3.75</v>
      </c>
      <c r="H12" s="193">
        <f>(COUNTIFS(Dados!$J$2:$J$19995,Calc!$B$127,Dados!BJ$2:BJ$19995,"Ótima")*5+COUNTIFS(Dados!$J$2:$J$19995,Calc!$B$127,Dados!BJ$2:BJ$19995,"Boa")*3.75+COUNTIFS(Dados!$J$2:$J$19995,Calc!$B$127,Dados!BJ$2:BJ$19995,"Regular")*2.5+COUNTIFS(Dados!$J$2:$J$19995,Calc!$B$127,Dados!BJ$2:BJ$19995,"Ruim")*1.25+COUNTIFS(Dados!$J$2:$J$19995,Calc!$B$127,Dados!BJ$2:BJ$19995,"Péssima")*0)/COUNTIFS(Dados!$J$2:$J$19995,Calc!$B$127,Dados!BJ$2:BJ$19995,"&lt;&gt;Sem resposta",Dados!BJ$2:BJ$19995,"&lt;&gt;""")</f>
        <v>4.53125</v>
      </c>
      <c r="I12" s="193">
        <f>(COUNTIFS(Dados!$J$2:$J$19995,Calc!$B$127,Dados!BK$2:BK$19995,"Superou as expectativas")*5+COUNTIFS(Dados!$J$2:$J$19995,Calc!$B$127,Dados!BK$2:BK$19995,"Atendeu as expectativas")*2.5+COUNTIFS(Dados!$J$2:$J$19995,Calc!$B$127,Dados!BK$2:BK$19995,"Não atendeu as expectativas")*0)/COUNTIFS(Dados!$J$2:$J$19995,Calc!$B$127,Dados!BK$2:BK$19995,"&lt;&gt;Sem resposta",Dados!BK$2:BK$19995,"&lt;&gt;""")</f>
        <v>3.3974358974358974</v>
      </c>
      <c r="J12" s="193">
        <f>(COUNTIFS(Dados!$J$2:$J$19995,Calc!$B$127,Dados!BL$2:BL$19995,"Superou as expectativas")*5+COUNTIFS(Dados!$J$2:$J$19995,Calc!$B$127,Dados!BL$2:BL$19995,"Atendeu as expectativas")*2.5+COUNTIFS(Dados!$J$2:$J$19995,Calc!$B$127,Dados!BL$2:BL$19995,"Não atendeu as expectativas")*0)/COUNTIFS(Dados!$J$2:$J$19995,Calc!$B$127,Dados!BL$2:BL$19995,"&lt;&gt;Sem resposta",Dados!BL$2:BL$19995,"&lt;&gt;""")</f>
        <v>3.625</v>
      </c>
      <c r="K12" s="194">
        <f t="shared" ref="K12:K45" si="0">AVERAGE(C12:J12)</f>
        <v>3.9910857371794872</v>
      </c>
    </row>
    <row r="13" spans="1:11">
      <c r="A13" s="143" t="s">
        <v>226</v>
      </c>
      <c r="B13" s="144" t="s">
        <v>227</v>
      </c>
      <c r="C13" s="21">
        <f>(COUNTIFS(Dados!$L$2:$L$19995,Calc!$C128,Dados!$J$2:$J$19995,Calc!$B$127,Dados!BE$2:BE$19995,"Ótima")*5+COUNTIFS(Dados!$L$2:$L$19995,Calc!$C128,Dados!$J$2:$J$19995,Calc!$B$127,Dados!BE$2:BE$19995,"Boa")*3.75+COUNTIFS(Dados!$L$2:$L$19995,Calc!$C128,Dados!$J$2:$J$19995,Calc!$B$127,Dados!BE$2:BE$19995,"Regular")*2.5+COUNTIFS(Dados!$L$2:$L$19995,Calc!$C128,Dados!$J$2:$J$19995,Calc!$B$127,Dados!BE$2:BE$19995,"Ruim")*1.25+COUNTIFS(Dados!$L$2:$L$19995,Calc!$C128,Dados!$J$2:$J$19995,Calc!$B$127,Dados!BE$2:BE$19995,"Péssima")*0)/COUNTIFS(Dados!$L$2:$L$19995,Calc!$C128,Dados!$J$2:$J$19995,Calc!$B$127,Dados!BE$2:BE$19995,"&lt;&gt;Sem resposta",Dados!BE$2:BE$19995,"&lt;&gt;""")</f>
        <v>4.5</v>
      </c>
      <c r="D13" s="142">
        <f>(COUNTIFS(Dados!$L$2:$L$19995,Calc!$C128,Dados!$J$2:$J$19995,Calc!$B$127,Dados!BF$2:BF$19995,"Ótima")*5+COUNTIFS(Dados!$L$2:$L$19995,Calc!$C128,Dados!$J$2:$J$19995,Calc!$B$127,Dados!BF$2:BF$19995,"Boa")*3.75+COUNTIFS(Dados!$L$2:$L$19995,Calc!$C128,Dados!$J$2:$J$19995,Calc!$B$127,Dados!BF$2:BF$19995,"Regular")*2.5+COUNTIFS(Dados!$L$2:$L$19995,Calc!$C128,Dados!$J$2:$J$19995,Calc!$B$127,Dados!BF$2:BF$19995,"Ruim")*1.25+COUNTIFS(Dados!$L$2:$L$19995,Calc!$C128,Dados!$J$2:$J$19995,Calc!$B$127,Dados!BF$2:BF$19995,"Péssima")*0)/COUNTIFS(Dados!$L$2:$L$19995,Calc!$C128,Dados!$J$2:$J$19995,Calc!$B$127,Dados!BF$2:BF$19995,"&lt;&gt;Sem resposta",Dados!BF$2:BF$19995,"&lt;&gt;""")</f>
        <v>4.0625</v>
      </c>
      <c r="E13" s="142">
        <f>(COUNTIFS(Dados!$L$2:$L$19995,Calc!$C128,Dados!$J$2:$J$19995,Calc!$B$127,Dados!BG$2:BG$19995,"Ótima")*5+COUNTIFS(Dados!$L$2:$L$19995,Calc!$C128,Dados!$J$2:$J$19995,Calc!$B$127,Dados!BG$2:BG$19995,"Boa")*3.75+COUNTIFS(Dados!$L$2:$L$19995,Calc!$C128,Dados!$J$2:$J$19995,Calc!$B$127,Dados!BG$2:BG$19995,"Regular")*2.5+COUNTIFS(Dados!$L$2:$L$19995,Calc!$C128,Dados!$J$2:$J$19995,Calc!$B$127,Dados!BG$2:BG$19995,"Ruim")*1.25+COUNTIFS(Dados!$L$2:$L$19995,Calc!$C128,Dados!$J$2:$J$19995,Calc!$B$127,Dados!BG$2:BG$19995,"Péssima")*0)/COUNTIFS(Dados!$L$2:$L$19995,Calc!$C128,Dados!$J$2:$J$19995,Calc!$B$127,Dados!BG$2:BG$19995,"&lt;&gt;Sem resposta",Dados!BG$2:BG$19995,"&lt;&gt;""")</f>
        <v>4.25</v>
      </c>
      <c r="F13" s="142">
        <f>(COUNTIFS(Dados!$L$2:$L$19995,Calc!$C128,Dados!$J$2:$J$19995,Calc!$B$127,Dados!BH$2:BH$19995,"Ótima")*5+COUNTIFS(Dados!$L$2:$L$19995,Calc!$C128,Dados!$J$2:$J$19995,Calc!$B$127,Dados!BH$2:BH$19995,"Boa")*3.75+COUNTIFS(Dados!$L$2:$L$19995,Calc!$C128,Dados!$J$2:$J$19995,Calc!$B$127,Dados!BH$2:BH$19995,"Regular")*2.5+COUNTIFS(Dados!$L$2:$L$19995,Calc!$C128,Dados!$J$2:$J$19995,Calc!$B$127,Dados!BH$2:BH$19995,"Ruim")*1.25+COUNTIFS(Dados!$L$2:$L$19995,Calc!$C128,Dados!$J$2:$J$19995,Calc!$B$127,Dados!BH$2:BH$19995,"Péssima")*0)/COUNTIFS(Dados!$L$2:$L$19995,Calc!$C128,Dados!$J$2:$J$19995,Calc!$B$127,Dados!BH$2:BH$19995,"&lt;&gt;Sem resposta",Dados!BH$2:BH$19995,"&lt;&gt;""")</f>
        <v>4.3125</v>
      </c>
      <c r="G13" s="142">
        <f>(COUNTIFS(Dados!$L$2:$L$19995,Calc!$C128,Dados!$J$2:$J$19995,Calc!$B$127,Dados!BI$2:BI$19995,"Ótima")*5+COUNTIFS(Dados!$L$2:$L$19995,Calc!$C128,Dados!$J$2:$J$19995,Calc!$B$127,Dados!BI$2:BI$19995,"Boa")*3.75+COUNTIFS(Dados!$L$2:$L$19995,Calc!$C128,Dados!$J$2:$J$19995,Calc!$B$127,Dados!BI$2:BI$19995,"Regular")*2.5+COUNTIFS(Dados!$L$2:$L$19995,Calc!$C128,Dados!$J$2:$J$19995,Calc!$B$127,Dados!BI$2:BI$19995,"Ruim")*1.25+COUNTIFS(Dados!$L$2:$L$19995,Calc!$C128,Dados!$J$2:$J$19995,Calc!$B$127,Dados!BI$2:BI$19995,"Péssima")*0)/COUNTIFS(Dados!$L$2:$L$19995,Calc!$C128,Dados!$J$2:$J$19995,Calc!$B$127,Dados!BI$2:BI$19995,"&lt;&gt;Sem resposta",Dados!BI$2:BI$19995,"&lt;&gt;""")</f>
        <v>3.6875</v>
      </c>
      <c r="H13" s="142">
        <f>(COUNTIFS(Dados!$L$2:$L$19995,Calc!$C128,Dados!$J$2:$J$19995,Calc!$B$127,Dados!BJ$2:BJ$19995,"Ótima")*5+COUNTIFS(Dados!$L$2:$L$19995,Calc!$C128,Dados!$J$2:$J$19995,Calc!$B$127,Dados!BJ$2:BJ$19995,"Boa")*3.75+COUNTIFS(Dados!$L$2:$L$19995,Calc!$C128,Dados!$J$2:$J$19995,Calc!$B$127,Dados!BJ$2:BJ$19995,"Regular")*2.5+COUNTIFS(Dados!$L$2:$L$19995,Calc!$C128,Dados!$J$2:$J$19995,Calc!$B$127,Dados!BJ$2:BJ$19995,"Ruim")*1.25+COUNTIFS(Dados!$L$2:$L$19995,Calc!$C128,Dados!$J$2:$J$19995,Calc!$B$127,Dados!BJ$2:BJ$19995,"Péssima")*0)/COUNTIFS(Dados!$L$2:$L$19995,Calc!$C128,Dados!$J$2:$J$19995,Calc!$B$127,Dados!BJ$2:BJ$19995,"&lt;&gt;Sem resposta",Dados!BJ$2:BJ$19995,"&lt;&gt;""")</f>
        <v>4.5</v>
      </c>
      <c r="I13" s="142">
        <f>(COUNTIFS(Dados!$L$2:$L$19995,Calc!$C128,Dados!$J$2:$J$19995,Calc!$B$127,Dados!BK$2:BK$19995,"Superou as expectativas")*5+COUNTIFS(Dados!$L$2:$L$19995,Calc!$C128,Dados!$J$2:$J$19995,Calc!$B$127,Dados!BK$2:BK$19995,"Atendeu as expectativas")*2.5+COUNTIFS(Dados!$L$2:$L$19995,Calc!$C128,Dados!$J$2:$J$19995,Calc!$B$127,Dados!BK$2:BK$19995,"Não atendeu as expectativas")*0)/COUNTIFS(Dados!$L$2:$L$19995,Calc!$C128,Dados!$J$2:$J$19995,Calc!$B$127,Dados!BK$2:BK$19995,"&lt;&gt;Sem resposta",Dados!BK$2:BK$19995,"&lt;&gt;""")</f>
        <v>3.375</v>
      </c>
      <c r="J13" s="142">
        <f>(COUNTIFS(Dados!$L$2:$L$19995,Calc!$C128,Dados!$J$2:$J$19995,Calc!$B$127,Dados!BL$2:BL$19995,"Superou as expectativas")*5+COUNTIFS(Dados!$L$2:$L$19995,Calc!$C128,Dados!$J$2:$J$19995,Calc!$B$127,Dados!BL$2:BL$19995,"Atendeu as expectativas")*2.5+COUNTIFS(Dados!$L$2:$L$19995,Calc!$C128,Dados!$J$2:$J$19995,Calc!$B$127,Dados!BL$2:BL$19995,"Não atendeu as expectativas")*0)/COUNTIFS(Dados!$L$2:$L$19995,Calc!$C128,Dados!$J$2:$J$19995,Calc!$B$127,Dados!BL$2:BL$19995,"&lt;&gt;Sem resposta",Dados!BL$2:BL$19995,"&lt;&gt;""")</f>
        <v>3.375</v>
      </c>
      <c r="K13" s="195">
        <f t="shared" si="0"/>
        <v>4.0078125</v>
      </c>
    </row>
    <row r="14" spans="1:11">
      <c r="A14" s="170" t="s">
        <v>226</v>
      </c>
      <c r="B14" s="174" t="s">
        <v>99</v>
      </c>
      <c r="C14" s="21">
        <f>(COUNTIFS(Dados!$L$2:$L$19995,Calc!$C129,Dados!$J$2:$J$19995,Calc!$B$127,Dados!BE$2:BE$19995,"Ótima")*5+COUNTIFS(Dados!$L$2:$L$19995,Calc!$C129,Dados!$J$2:$J$19995,Calc!$B$127,Dados!BE$2:BE$19995,"Boa")*3.75+COUNTIFS(Dados!$L$2:$L$19995,Calc!$C129,Dados!$J$2:$J$19995,Calc!$B$127,Dados!BE$2:BE$19995,"Regular")*2.5+COUNTIFS(Dados!$L$2:$L$19995,Calc!$C129,Dados!$J$2:$J$19995,Calc!$B$127,Dados!BE$2:BE$19995,"Ruim")*1.25+COUNTIFS(Dados!$L$2:$L$19995,Calc!$C129,Dados!$J$2:$J$19995,Calc!$B$127,Dados!BE$2:BE$19995,"Péssima")*0)/COUNTIFS(Dados!$L$2:$L$19995,Calc!$C129,Dados!$J$2:$J$19995,Calc!$B$127,Dados!BE$2:BE$19995,"&lt;&gt;Sem resposta",Dados!BE$2:BE$19995,"&lt;&gt;""")</f>
        <v>4.4375</v>
      </c>
      <c r="D14" s="142">
        <f>(COUNTIFS(Dados!$L$2:$L$19995,Calc!$C129,Dados!$J$2:$J$19995,Calc!$B$127,Dados!BF$2:BF$19995,"Ótima")*5+COUNTIFS(Dados!$L$2:$L$19995,Calc!$C129,Dados!$J$2:$J$19995,Calc!$B$127,Dados!BF$2:BF$19995,"Boa")*3.75+COUNTIFS(Dados!$L$2:$L$19995,Calc!$C129,Dados!$J$2:$J$19995,Calc!$B$127,Dados!BF$2:BF$19995,"Regular")*2.5+COUNTIFS(Dados!$L$2:$L$19995,Calc!$C129,Dados!$J$2:$J$19995,Calc!$B$127,Dados!BF$2:BF$19995,"Ruim")*1.25+COUNTIFS(Dados!$L$2:$L$19995,Calc!$C129,Dados!$J$2:$J$19995,Calc!$B$127,Dados!BF$2:BF$19995,"Péssima")*0)/COUNTIFS(Dados!$L$2:$L$19995,Calc!$C129,Dados!$J$2:$J$19995,Calc!$B$127,Dados!BF$2:BF$19995,"&lt;&gt;Sem resposta",Dados!BF$2:BF$19995,"&lt;&gt;""")</f>
        <v>3.5625</v>
      </c>
      <c r="E14" s="142">
        <f>(COUNTIFS(Dados!$L$2:$L$19995,Calc!$C129,Dados!$J$2:$J$19995,Calc!$B$127,Dados!BG$2:BG$19995,"Ótima")*5+COUNTIFS(Dados!$L$2:$L$19995,Calc!$C129,Dados!$J$2:$J$19995,Calc!$B$127,Dados!BG$2:BG$19995,"Boa")*3.75+COUNTIFS(Dados!$L$2:$L$19995,Calc!$C129,Dados!$J$2:$J$19995,Calc!$B$127,Dados!BG$2:BG$19995,"Regular")*2.5+COUNTIFS(Dados!$L$2:$L$19995,Calc!$C129,Dados!$J$2:$J$19995,Calc!$B$127,Dados!BG$2:BG$19995,"Ruim")*1.25+COUNTIFS(Dados!$L$2:$L$19995,Calc!$C129,Dados!$J$2:$J$19995,Calc!$B$127,Dados!BG$2:BG$19995,"Péssima")*0)/COUNTIFS(Dados!$L$2:$L$19995,Calc!$C129,Dados!$J$2:$J$19995,Calc!$B$127,Dados!BG$2:BG$19995,"&lt;&gt;Sem resposta",Dados!BG$2:BG$19995,"&lt;&gt;""")</f>
        <v>4.0625</v>
      </c>
      <c r="F14" s="142">
        <f>(COUNTIFS(Dados!$L$2:$L$19995,Calc!$C129,Dados!$J$2:$J$19995,Calc!$B$127,Dados!BH$2:BH$19995,"Ótima")*5+COUNTIFS(Dados!$L$2:$L$19995,Calc!$C129,Dados!$J$2:$J$19995,Calc!$B$127,Dados!BH$2:BH$19995,"Boa")*3.75+COUNTIFS(Dados!$L$2:$L$19995,Calc!$C129,Dados!$J$2:$J$19995,Calc!$B$127,Dados!BH$2:BH$19995,"Regular")*2.5+COUNTIFS(Dados!$L$2:$L$19995,Calc!$C129,Dados!$J$2:$J$19995,Calc!$B$127,Dados!BH$2:BH$19995,"Ruim")*1.25+COUNTIFS(Dados!$L$2:$L$19995,Calc!$C129,Dados!$J$2:$J$19995,Calc!$B$127,Dados!BH$2:BH$19995,"Péssima")*0)/COUNTIFS(Dados!$L$2:$L$19995,Calc!$C129,Dados!$J$2:$J$19995,Calc!$B$127,Dados!BH$2:BH$19995,"&lt;&gt;Sem resposta",Dados!BH$2:BH$19995,"&lt;&gt;""")</f>
        <v>4.0625</v>
      </c>
      <c r="G14" s="142">
        <f>(COUNTIFS(Dados!$L$2:$L$19995,Calc!$C129,Dados!$J$2:$J$19995,Calc!$B$127,Dados!BI$2:BI$19995,"Ótima")*5+COUNTIFS(Dados!$L$2:$L$19995,Calc!$C129,Dados!$J$2:$J$19995,Calc!$B$127,Dados!BI$2:BI$19995,"Boa")*3.75+COUNTIFS(Dados!$L$2:$L$19995,Calc!$C129,Dados!$J$2:$J$19995,Calc!$B$127,Dados!BI$2:BI$19995,"Regular")*2.5+COUNTIFS(Dados!$L$2:$L$19995,Calc!$C129,Dados!$J$2:$J$19995,Calc!$B$127,Dados!BI$2:BI$19995,"Ruim")*1.25+COUNTIFS(Dados!$L$2:$L$19995,Calc!$C129,Dados!$J$2:$J$19995,Calc!$B$127,Dados!BI$2:BI$19995,"Péssima")*0)/COUNTIFS(Dados!$L$2:$L$19995,Calc!$C129,Dados!$J$2:$J$19995,Calc!$B$127,Dados!BI$2:BI$19995,"&lt;&gt;Sem resposta",Dados!BI$2:BI$19995,"&lt;&gt;""")</f>
        <v>3.8125</v>
      </c>
      <c r="H14" s="142">
        <f>(COUNTIFS(Dados!$L$2:$L$19995,Calc!$C129,Dados!$J$2:$J$19995,Calc!$B$127,Dados!BJ$2:BJ$19995,"Ótima")*5+COUNTIFS(Dados!$L$2:$L$19995,Calc!$C129,Dados!$J$2:$J$19995,Calc!$B$127,Dados!BJ$2:BJ$19995,"Boa")*3.75+COUNTIFS(Dados!$L$2:$L$19995,Calc!$C129,Dados!$J$2:$J$19995,Calc!$B$127,Dados!BJ$2:BJ$19995,"Regular")*2.5+COUNTIFS(Dados!$L$2:$L$19995,Calc!$C129,Dados!$J$2:$J$19995,Calc!$B$127,Dados!BJ$2:BJ$19995,"Ruim")*1.25+COUNTIFS(Dados!$L$2:$L$19995,Calc!$C129,Dados!$J$2:$J$19995,Calc!$B$127,Dados!BJ$2:BJ$19995,"Péssima")*0)/COUNTIFS(Dados!$L$2:$L$19995,Calc!$C129,Dados!$J$2:$J$19995,Calc!$B$127,Dados!BJ$2:BJ$19995,"&lt;&gt;Sem resposta",Dados!BJ$2:BJ$19995,"&lt;&gt;""")</f>
        <v>4.5625</v>
      </c>
      <c r="I14" s="142">
        <f>(COUNTIFS(Dados!$L$2:$L$19995,Calc!$C129,Dados!$J$2:$J$19995,Calc!$B$127,Dados!BK$2:BK$19995,"Superou as expectativas")*5+COUNTIFS(Dados!$L$2:$L$19995,Calc!$C129,Dados!$J$2:$J$19995,Calc!$B$127,Dados!BK$2:BK$19995,"Atendeu as expectativas")*2.5+COUNTIFS(Dados!$L$2:$L$19995,Calc!$C129,Dados!$J$2:$J$19995,Calc!$B$127,Dados!BK$2:BK$19995,"Não atendeu as expectativas")*0)/COUNTIFS(Dados!$L$2:$L$19995,Calc!$C129,Dados!$J$2:$J$19995,Calc!$B$127,Dados!BK$2:BK$19995,"&lt;&gt;Sem resposta",Dados!BK$2:BK$19995,"&lt;&gt;""")</f>
        <v>3.4210526315789473</v>
      </c>
      <c r="J14" s="142">
        <f>(COUNTIFS(Dados!$L$2:$L$19995,Calc!$C129,Dados!$J$2:$J$19995,Calc!$B$127,Dados!BL$2:BL$19995,"Superou as expectativas")*5+COUNTIFS(Dados!$L$2:$L$19995,Calc!$C129,Dados!$J$2:$J$19995,Calc!$B$127,Dados!BL$2:BL$19995,"Atendeu as expectativas")*2.5+COUNTIFS(Dados!$L$2:$L$19995,Calc!$C129,Dados!$J$2:$J$19995,Calc!$B$127,Dados!BL$2:BL$19995,"Não atendeu as expectativas")*0)/COUNTIFS(Dados!$L$2:$L$19995,Calc!$C129,Dados!$J$2:$J$19995,Calc!$B$127,Dados!BL$2:BL$19995,"&lt;&gt;Sem resposta",Dados!BL$2:BL$19995,"&lt;&gt;""")</f>
        <v>3.875</v>
      </c>
      <c r="K14" s="195">
        <f t="shared" ref="K14" si="1">AVERAGE(C14:J14)</f>
        <v>3.9745065789473686</v>
      </c>
    </row>
    <row r="15" spans="1:11">
      <c r="A15" s="143" t="s">
        <v>226</v>
      </c>
      <c r="B15" s="145" t="s">
        <v>245</v>
      </c>
      <c r="C15" s="21">
        <f>(COUNTIFS(Dados!$L$2:$L$19995,Calc!$C129,Dados!$J$2:$J$19995,Calc!$B$127,Dados!BE$2:BE$19995,"Ótima")*5+COUNTIFS(Dados!$L$2:$L$19995,Calc!$C129,Dados!$J$2:$J$19995,Calc!$B$127,Dados!BE$2:BE$19995,"Boa")*3.75+COUNTIFS(Dados!$L$2:$L$19995,Calc!$C129,Dados!$J$2:$J$19995,Calc!$B$127,Dados!BE$2:BE$19995,"Regular")*2.5+COUNTIFS(Dados!$L$2:$L$19995,Calc!$C129,Dados!$J$2:$J$19995,Calc!$B$127,Dados!BE$2:BE$19995,"Ruim")*1.25+COUNTIFS(Dados!$L$2:$L$19995,Calc!$C129,Dados!$J$2:$J$19995,Calc!$B$127,Dados!BE$2:BE$19995,"Péssima")*0)/COUNTIFS(Dados!$L$2:$L$19995,Calc!$C129,Dados!$J$2:$J$19995,Calc!$B$127,Dados!BE$2:BE$19995,"&lt;&gt;Sem resposta",Dados!BE$2:BE$19995,"&lt;&gt;""")</f>
        <v>4.4375</v>
      </c>
      <c r="D15" s="142">
        <f>(COUNTIFS(Dados!$L$2:$L$19995,Calc!$C129,Dados!$J$2:$J$19995,Calc!$B$127,Dados!BF$2:BF$19995,"Ótima")*5+COUNTIFS(Dados!$L$2:$L$19995,Calc!$C129,Dados!$J$2:$J$19995,Calc!$B$127,Dados!BF$2:BF$19995,"Boa")*3.75+COUNTIFS(Dados!$L$2:$L$19995,Calc!$C129,Dados!$J$2:$J$19995,Calc!$B$127,Dados!BF$2:BF$19995,"Regular")*2.5+COUNTIFS(Dados!$L$2:$L$19995,Calc!$C129,Dados!$J$2:$J$19995,Calc!$B$127,Dados!BF$2:BF$19995,"Ruim")*1.25+COUNTIFS(Dados!$L$2:$L$19995,Calc!$C129,Dados!$J$2:$J$19995,Calc!$B$127,Dados!BF$2:BF$19995,"Péssima")*0)/COUNTIFS(Dados!$L$2:$L$19995,Calc!$C129,Dados!$J$2:$J$19995,Calc!$B$127,Dados!BF$2:BF$19995,"&lt;&gt;Sem resposta",Dados!BF$2:BF$19995,"&lt;&gt;""")</f>
        <v>3.5625</v>
      </c>
      <c r="E15" s="142">
        <f>(COUNTIFS(Dados!$L$2:$L$19995,Calc!$C129,Dados!$J$2:$J$19995,Calc!$B$127,Dados!BG$2:BG$19995,"Ótima")*5+COUNTIFS(Dados!$L$2:$L$19995,Calc!$C129,Dados!$J$2:$J$19995,Calc!$B$127,Dados!BG$2:BG$19995,"Boa")*3.75+COUNTIFS(Dados!$L$2:$L$19995,Calc!$C129,Dados!$J$2:$J$19995,Calc!$B$127,Dados!BG$2:BG$19995,"Regular")*2.5+COUNTIFS(Dados!$L$2:$L$19995,Calc!$C129,Dados!$J$2:$J$19995,Calc!$B$127,Dados!BG$2:BG$19995,"Ruim")*1.25+COUNTIFS(Dados!$L$2:$L$19995,Calc!$C129,Dados!$J$2:$J$19995,Calc!$B$127,Dados!BG$2:BG$19995,"Péssima")*0)/COUNTIFS(Dados!$L$2:$L$19995,Calc!$C129,Dados!$J$2:$J$19995,Calc!$B$127,Dados!BG$2:BG$19995,"&lt;&gt;Sem resposta",Dados!BG$2:BG$19995,"&lt;&gt;""")</f>
        <v>4.0625</v>
      </c>
      <c r="F15" s="142">
        <f>(COUNTIFS(Dados!$L$2:$L$19995,Calc!$C129,Dados!$J$2:$J$19995,Calc!$B$127,Dados!BH$2:BH$19995,"Ótima")*5+COUNTIFS(Dados!$L$2:$L$19995,Calc!$C129,Dados!$J$2:$J$19995,Calc!$B$127,Dados!BH$2:BH$19995,"Boa")*3.75+COUNTIFS(Dados!$L$2:$L$19995,Calc!$C129,Dados!$J$2:$J$19995,Calc!$B$127,Dados!BH$2:BH$19995,"Regular")*2.5+COUNTIFS(Dados!$L$2:$L$19995,Calc!$C129,Dados!$J$2:$J$19995,Calc!$B$127,Dados!BH$2:BH$19995,"Ruim")*1.25+COUNTIFS(Dados!$L$2:$L$19995,Calc!$C129,Dados!$J$2:$J$19995,Calc!$B$127,Dados!BH$2:BH$19995,"Péssima")*0)/COUNTIFS(Dados!$L$2:$L$19995,Calc!$C129,Dados!$J$2:$J$19995,Calc!$B$127,Dados!BH$2:BH$19995,"&lt;&gt;Sem resposta",Dados!BH$2:BH$19995,"&lt;&gt;""")</f>
        <v>4.0625</v>
      </c>
      <c r="G15" s="142">
        <f>(COUNTIFS(Dados!$L$2:$L$19995,Calc!$C129,Dados!$J$2:$J$19995,Calc!$B$127,Dados!BI$2:BI$19995,"Ótima")*5+COUNTIFS(Dados!$L$2:$L$19995,Calc!$C129,Dados!$J$2:$J$19995,Calc!$B$127,Dados!BI$2:BI$19995,"Boa")*3.75+COUNTIFS(Dados!$L$2:$L$19995,Calc!$C129,Dados!$J$2:$J$19995,Calc!$B$127,Dados!BI$2:BI$19995,"Regular")*2.5+COUNTIFS(Dados!$L$2:$L$19995,Calc!$C129,Dados!$J$2:$J$19995,Calc!$B$127,Dados!BI$2:BI$19995,"Ruim")*1.25+COUNTIFS(Dados!$L$2:$L$19995,Calc!$C129,Dados!$J$2:$J$19995,Calc!$B$127,Dados!BI$2:BI$19995,"Péssima")*0)/COUNTIFS(Dados!$L$2:$L$19995,Calc!$C129,Dados!$J$2:$J$19995,Calc!$B$127,Dados!BI$2:BI$19995,"&lt;&gt;Sem resposta",Dados!BI$2:BI$19995,"&lt;&gt;""")</f>
        <v>3.8125</v>
      </c>
      <c r="H15" s="142">
        <f>(COUNTIFS(Dados!$L$2:$L$19995,Calc!$C129,Dados!$J$2:$J$19995,Calc!$B$127,Dados!BJ$2:BJ$19995,"Ótima")*5+COUNTIFS(Dados!$L$2:$L$19995,Calc!$C129,Dados!$J$2:$J$19995,Calc!$B$127,Dados!BJ$2:BJ$19995,"Boa")*3.75+COUNTIFS(Dados!$L$2:$L$19995,Calc!$C129,Dados!$J$2:$J$19995,Calc!$B$127,Dados!BJ$2:BJ$19995,"Regular")*2.5+COUNTIFS(Dados!$L$2:$L$19995,Calc!$C129,Dados!$J$2:$J$19995,Calc!$B$127,Dados!BJ$2:BJ$19995,"Ruim")*1.25+COUNTIFS(Dados!$L$2:$L$19995,Calc!$C129,Dados!$J$2:$J$19995,Calc!$B$127,Dados!BJ$2:BJ$19995,"Péssima")*0)/COUNTIFS(Dados!$L$2:$L$19995,Calc!$C129,Dados!$J$2:$J$19995,Calc!$B$127,Dados!BJ$2:BJ$19995,"&lt;&gt;Sem resposta",Dados!BJ$2:BJ$19995,"&lt;&gt;""")</f>
        <v>4.5625</v>
      </c>
      <c r="I15" s="142">
        <f>(COUNTIFS(Dados!$L$2:$L$19995,Calc!$C129,Dados!$J$2:$J$19995,Calc!$B$127,Dados!BK$2:BK$19995,"Superou as expectativas")*5+COUNTIFS(Dados!$L$2:$L$19995,Calc!$C129,Dados!$J$2:$J$19995,Calc!$B$127,Dados!BK$2:BK$19995,"Atendeu as expectativas")*2.5+COUNTIFS(Dados!$L$2:$L$19995,Calc!$C129,Dados!$J$2:$J$19995,Calc!$B$127,Dados!BK$2:BK$19995,"Não atendeu as expectativas")*0)/COUNTIFS(Dados!$L$2:$L$19995,Calc!$C129,Dados!$J$2:$J$19995,Calc!$B$127,Dados!BK$2:BK$19995,"&lt;&gt;Sem resposta",Dados!BK$2:BK$19995,"&lt;&gt;""")</f>
        <v>3.4210526315789473</v>
      </c>
      <c r="J15" s="142">
        <f>(COUNTIFS(Dados!$L$2:$L$19995,Calc!$C129,Dados!$J$2:$J$19995,Calc!$B$127,Dados!BL$2:BL$19995,"Superou as expectativas")*5+COUNTIFS(Dados!$L$2:$L$19995,Calc!$C129,Dados!$J$2:$J$19995,Calc!$B$127,Dados!BL$2:BL$19995,"Atendeu as expectativas")*2.5+COUNTIFS(Dados!$L$2:$L$19995,Calc!$C129,Dados!$J$2:$J$19995,Calc!$B$127,Dados!BL$2:BL$19995,"Não atendeu as expectativas")*0)/COUNTIFS(Dados!$L$2:$L$19995,Calc!$C129,Dados!$J$2:$J$19995,Calc!$B$127,Dados!BL$2:BL$19995,"&lt;&gt;Sem resposta",Dados!BL$2:BL$19995,"&lt;&gt;""")</f>
        <v>3.875</v>
      </c>
      <c r="K15" s="195">
        <f t="shared" si="0"/>
        <v>3.9745065789473686</v>
      </c>
    </row>
    <row r="16" spans="1:11" ht="25.5">
      <c r="A16" s="143" t="s">
        <v>802</v>
      </c>
      <c r="B16" s="143" t="s">
        <v>802</v>
      </c>
      <c r="C16" s="150">
        <f>(COUNTIFS(Dados!$J$2:$J$19995,Calc!$B$130,Dados!BE$2:BE$19995,"Ótima")*5+COUNTIFS(Dados!$J$2:$J$19995,Calc!$B$130,Dados!BE$2:BE$19995,"Boa")*3.75+COUNTIFS(Dados!$J$2:$J$19995,Calc!$B$130,Dados!BE$2:BE$19995,"Regular")*2.5+COUNTIFS(Dados!$J$2:$J$19995,Calc!$B$130,Dados!BE$2:BE$19995,"Ruim")*1.25+COUNTIFS(Dados!$J$2:$J$19995,Calc!$B$130,Dados!BE$2:BE$19995,"Péssima")*0)/COUNTIFS(Dados!$J$2:$J$19995,Calc!$B$130,Dados!BE$2:BE$19995,"&lt;&gt;Sem resposta",Dados!BE$2:BE$19995,"&lt;&gt;""")</f>
        <v>4.5535714285714288</v>
      </c>
      <c r="D16" s="150">
        <f>(COUNTIFS(Dados!$J$2:$J$19995,Calc!$B$130,Dados!BF$2:BF$19995,"Ótima")*5+COUNTIFS(Dados!$J$2:$J$19995,Calc!$B$130,Dados!BF$2:BF$19995,"Boa")*3.75+COUNTIFS(Dados!$J$2:$J$19995,Calc!$B$130,Dados!BF$2:BF$19995,"Regular")*2.5+COUNTIFS(Dados!$J$2:$J$19995,Calc!$B$130,Dados!BF$2:BF$19995,"Ruim")*1.25+COUNTIFS(Dados!$J$2:$J$19995,Calc!$B$130,Dados!BF$2:BF$19995,"Péssima")*0)/COUNTIFS(Dados!$J$2:$J$19995,Calc!$B$130,Dados!BF$2:BF$19995,"&lt;&gt;Sem resposta",Dados!BF$2:BF$19995,"&lt;&gt;""")</f>
        <v>4.2857142857142856</v>
      </c>
      <c r="E16" s="150">
        <f>(COUNTIFS(Dados!$J$2:$J$19995,Calc!$B$130,Dados!BG$2:BG$19995,"Ótima")*5+COUNTIFS(Dados!$J$2:$J$19995,Calc!$B$130,Dados!BG$2:BG$19995,"Boa")*3.75+COUNTIFS(Dados!$J$2:$J$19995,Calc!$B$130,Dados!BG$2:BG$19995,"Regular")*2.5+COUNTIFS(Dados!$J$2:$J$19995,Calc!$B$130,Dados!BG$2:BG$19995,"Ruim")*1.25+COUNTIFS(Dados!$J$2:$J$19995,Calc!$B$130,Dados!BG$2:BG$19995,"Péssima")*0)/COUNTIFS(Dados!$J$2:$J$19995,Calc!$B$130,Dados!BG$2:BG$19995,"&lt;&gt;Sem resposta",Dados!BG$2:BG$19995,"&lt;&gt;""")</f>
        <v>3.9423076923076925</v>
      </c>
      <c r="F16" s="150">
        <f>(COUNTIFS(Dados!$J$2:$J$19995,Calc!$B$130,Dados!BH$2:BH$19995,"Ótima")*5+COUNTIFS(Dados!$J$2:$J$19995,Calc!$B$130,Dados!BH$2:BH$19995,"Boa")*3.75+COUNTIFS(Dados!$J$2:$J$19995,Calc!$B$130,Dados!BH$2:BH$19995,"Regular")*2.5+COUNTIFS(Dados!$J$2:$J$19995,Calc!$B$130,Dados!BH$2:BH$19995,"Ruim")*1.25+COUNTIFS(Dados!$J$2:$J$19995,Calc!$B$130,Dados!BH$2:BH$19995,"Péssima")*0)/COUNTIFS(Dados!$J$2:$J$19995,Calc!$B$130,Dados!BH$2:BH$19995,"&lt;&gt;Sem resposta",Dados!BH$2:BH$19995,"&lt;&gt;""")</f>
        <v>4.1964285714285712</v>
      </c>
      <c r="G16" s="150">
        <f>(COUNTIFS(Dados!$J$2:$J$19995,Calc!$B$130,Dados!BI$2:BI$19995,"Ótima")*5+COUNTIFS(Dados!$J$2:$J$19995,Calc!$B$130,Dados!BI$2:BI$19995,"Boa")*3.75+COUNTIFS(Dados!$J$2:$J$19995,Calc!$B$130,Dados!BI$2:BI$19995,"Regular")*2.5+COUNTIFS(Dados!$J$2:$J$19995,Calc!$B$130,Dados!BI$2:BI$19995,"Ruim")*1.25+COUNTIFS(Dados!$J$2:$J$19995,Calc!$B$130,Dados!BI$2:BI$19995,"Péssima")*0)/COUNTIFS(Dados!$J$2:$J$19995,Calc!$B$130,Dados!BI$2:BI$19995,"&lt;&gt;Sem resposta",Dados!BI$2:BI$19995,"&lt;&gt;""")</f>
        <v>3.3928571428571428</v>
      </c>
      <c r="H16" s="150">
        <f>(COUNTIFS(Dados!$J$2:$J$19995,Calc!$B$130,Dados!BJ$2:BJ$19995,"Ótima")*5+COUNTIFS(Dados!$J$2:$J$19995,Calc!$B$130,Dados!BJ$2:BJ$19995,"Boa")*3.75+COUNTIFS(Dados!$J$2:$J$19995,Calc!$B$130,Dados!BJ$2:BJ$19995,"Regular")*2.5+COUNTIFS(Dados!$J$2:$J$19995,Calc!$B$130,Dados!BJ$2:BJ$19995,"Ruim")*1.25+COUNTIFS(Dados!$J$2:$J$19995,Calc!$B$130,Dados!BJ$2:BJ$19995,"Péssima")*0)/COUNTIFS(Dados!$J$2:$J$19995,Calc!$B$130,Dados!BJ$2:BJ$19995,"&lt;&gt;Sem resposta",Dados!BJ$2:BJ$19995,"&lt;&gt;""")</f>
        <v>4.5535714285714288</v>
      </c>
      <c r="I16" s="150">
        <f>(COUNTIFS(Dados!$J$2:$J$19995,Calc!$B$130,Dados!BK$2:BK$19995,"Superou as expectativas")*5+COUNTIFS(Dados!$J$2:$J$19995,Calc!$B$130,Dados!BK$2:BK$19995,"Atendeu as expectativas")*2.5+COUNTIFS(Dados!$J$2:$J$19995,Calc!$B$130,Dados!BK$2:BK$19995,"Não atendeu as expectativas")*0)/COUNTIFS(Dados!$J$2:$J$19995,Calc!$B$130,Dados!BK$2:BK$19995,"&lt;&gt;Sem resposta",Dados!BK$2:BK$19995,"&lt;&gt;""")</f>
        <v>3.2692307692307692</v>
      </c>
      <c r="J16" s="150">
        <f>(COUNTIFS(Dados!$J$2:$J$19995,Calc!$B$130,Dados!BL$2:BL$19995,"Superou as expectativas")*5+COUNTIFS(Dados!$J$2:$J$19995,Calc!$B$130,Dados!BL$2:BL$19995,"Atendeu as expectativas")*2.5+COUNTIFS(Dados!$J$2:$J$19995,Calc!$B$130,Dados!BL$2:BL$19995,"Não atendeu as expectativas")*0)/COUNTIFS(Dados!$J$2:$J$19995,Calc!$B$130,Dados!BL$2:BL$19995,"&lt;&gt;Sem resposta",Dados!BL$2:BL$19995,"&lt;&gt;""")</f>
        <v>4.0384615384615383</v>
      </c>
      <c r="K16" s="195">
        <f t="shared" si="0"/>
        <v>4.0290178571428568</v>
      </c>
    </row>
    <row r="17" spans="1:11" ht="25.5">
      <c r="A17" s="143" t="s">
        <v>802</v>
      </c>
      <c r="B17" s="145" t="s">
        <v>569</v>
      </c>
      <c r="C17" s="142">
        <f>(COUNTIFS(Dados!$M$2:$M$19995,Calc!$C131,Dados!$J$2:$J$19995,Calc!$B$130,Dados!BE$2:BE$19995,"Ótima")*5+COUNTIFS(Dados!$M$2:$M$19995,Calc!$C131,Dados!$J$2:$J$19995,Calc!$B$130,Dados!BE$2:BE$19995,"Boa")*3.75+COUNTIFS(Dados!$M$2:$M$19995,Calc!$C131,Dados!$J$2:$J$19995,Calc!$B$130,Dados!BE$2:BE$19995,"Regular")*2.5+COUNTIFS(Dados!$M$2:$M$19995,Calc!$C131,Dados!$J$2:$J$19995,Calc!$B$130,Dados!BE$2:BE$19995,"Ruim")*1.25+COUNTIFS(Dados!$M$2:$M$19995,Calc!$C131,Dados!$J$2:$J$19995,Calc!$B$130,Dados!BE$2:BE$19995,"Péssima")*0)/COUNTIFS(Dados!$M$2:$M$19995,Calc!$C131,Dados!$J$2:$J$19995,Calc!$B$130,Dados!BE$2:BE$19995,"&lt;&gt;Sem resposta",Dados!BE$2:BE$19995,"&lt;&gt;""")</f>
        <v>4.583333333333333</v>
      </c>
      <c r="D17" s="142">
        <f>(COUNTIFS(Dados!$M$2:$M$19995,Calc!$C131,Dados!$J$2:$J$19995,Calc!$B$130,Dados!BF$2:BF$19995,"Ótima")*5+COUNTIFS(Dados!$M$2:$M$19995,Calc!$C131,Dados!$J$2:$J$19995,Calc!$B$130,Dados!BF$2:BF$19995,"Boa")*3.75+COUNTIFS(Dados!$M$2:$M$19995,Calc!$C131,Dados!$J$2:$J$19995,Calc!$B$130,Dados!BF$2:BF$19995,"Regular")*2.5+COUNTIFS(Dados!$M$2:$M$19995,Calc!$C131,Dados!$J$2:$J$19995,Calc!$B$130,Dados!BF$2:BF$19995,"Ruim")*1.25+COUNTIFS(Dados!$M$2:$M$19995,Calc!$C131,Dados!$J$2:$J$19995,Calc!$B$130,Dados!BF$2:BF$19995,"Péssima")*0)/COUNTIFS(Dados!$M$2:$M$19995,Calc!$C131,Dados!$J$2:$J$19995,Calc!$B$130,Dados!BF$2:BF$19995,"&lt;&gt;Sem resposta",Dados!BF$2:BF$19995,"&lt;&gt;""")</f>
        <v>3.75</v>
      </c>
      <c r="E17" s="142">
        <f>(COUNTIFS(Dados!$M$2:$M$19995,Calc!$C131,Dados!$J$2:$J$19995,Calc!$B$130,Dados!BG$2:BG$19995,"Ótima")*5+COUNTIFS(Dados!$M$2:$M$19995,Calc!$C131,Dados!$J$2:$J$19995,Calc!$B$130,Dados!BG$2:BG$19995,"Boa")*3.75+COUNTIFS(Dados!$M$2:$M$19995,Calc!$C131,Dados!$J$2:$J$19995,Calc!$B$130,Dados!BG$2:BG$19995,"Regular")*2.5+COUNTIFS(Dados!$M$2:$M$19995,Calc!$C131,Dados!$J$2:$J$19995,Calc!$B$130,Dados!BG$2:BG$19995,"Ruim")*1.25+COUNTIFS(Dados!$M$2:$M$19995,Calc!$C131,Dados!$J$2:$J$19995,Calc!$B$130,Dados!BG$2:BG$19995,"Péssima")*0)/COUNTIFS(Dados!$M$2:$M$19995,Calc!$C131,Dados!$J$2:$J$19995,Calc!$B$130,Dados!BG$2:BG$19995,"&lt;&gt;Sem resposta",Dados!BG$2:BG$19995,"&lt;&gt;""")</f>
        <v>4.583333333333333</v>
      </c>
      <c r="F17" s="142">
        <f>(COUNTIFS(Dados!$M$2:$M$19995,Calc!$C131,Dados!$J$2:$J$19995,Calc!$B$130,Dados!BH$2:BH$19995,"Ótima")*5+COUNTIFS(Dados!$M$2:$M$19995,Calc!$C131,Dados!$J$2:$J$19995,Calc!$B$130,Dados!BH$2:BH$19995,"Boa")*3.75+COUNTIFS(Dados!$M$2:$M$19995,Calc!$C131,Dados!$J$2:$J$19995,Calc!$B$130,Dados!BH$2:BH$19995,"Regular")*2.5+COUNTIFS(Dados!$M$2:$M$19995,Calc!$C131,Dados!$J$2:$J$19995,Calc!$B$130,Dados!BH$2:BH$19995,"Ruim")*1.25+COUNTIFS(Dados!$M$2:$M$19995,Calc!$C131,Dados!$J$2:$J$19995,Calc!$B$130,Dados!BH$2:BH$19995,"Péssima")*0)/COUNTIFS(Dados!$M$2:$M$19995,Calc!$C131,Dados!$J$2:$J$19995,Calc!$B$130,Dados!BH$2:BH$19995,"&lt;&gt;Sem resposta",Dados!BH$2:BH$19995,"&lt;&gt;""")</f>
        <v>4.583333333333333</v>
      </c>
      <c r="G17" s="142">
        <f>(COUNTIFS(Dados!$M$2:$M$19995,Calc!$C131,Dados!$J$2:$J$19995,Calc!$B$130,Dados!BI$2:BI$19995,"Ótima")*5+COUNTIFS(Dados!$M$2:$M$19995,Calc!$C131,Dados!$J$2:$J$19995,Calc!$B$130,Dados!BI$2:BI$19995,"Boa")*3.75+COUNTIFS(Dados!$M$2:$M$19995,Calc!$C131,Dados!$J$2:$J$19995,Calc!$B$130,Dados!BI$2:BI$19995,"Regular")*2.5+COUNTIFS(Dados!$M$2:$M$19995,Calc!$C131,Dados!$J$2:$J$19995,Calc!$B$130,Dados!BI$2:BI$19995,"Ruim")*1.25+COUNTIFS(Dados!$M$2:$M$19995,Calc!$C131,Dados!$J$2:$J$19995,Calc!$B$130,Dados!BI$2:BI$19995,"Péssima")*0)/COUNTIFS(Dados!$M$2:$M$19995,Calc!$C131,Dados!$J$2:$J$19995,Calc!$B$130,Dados!BI$2:BI$19995,"&lt;&gt;Sem resposta",Dados!BI$2:BI$19995,"&lt;&gt;""")</f>
        <v>2.5</v>
      </c>
      <c r="H17" s="142">
        <f>(COUNTIFS(Dados!$M$2:$M$19995,Calc!$C131,Dados!$J$2:$J$19995,Calc!$B$130,Dados!BJ$2:BJ$19995,"Ótima")*5+COUNTIFS(Dados!$M$2:$M$19995,Calc!$C131,Dados!$J$2:$J$19995,Calc!$B$130,Dados!BJ$2:BJ$19995,"Boa")*3.75+COUNTIFS(Dados!$M$2:$M$19995,Calc!$C131,Dados!$J$2:$J$19995,Calc!$B$130,Dados!BJ$2:BJ$19995,"Regular")*2.5+COUNTIFS(Dados!$M$2:$M$19995,Calc!$C131,Dados!$J$2:$J$19995,Calc!$B$130,Dados!BJ$2:BJ$19995,"Ruim")*1.25+COUNTIFS(Dados!$M$2:$M$19995,Calc!$C131,Dados!$J$2:$J$19995,Calc!$B$130,Dados!BJ$2:BJ$19995,"Péssima")*0)/COUNTIFS(Dados!$M$2:$M$19995,Calc!$C131,Dados!$J$2:$J$19995,Calc!$B$130,Dados!BJ$2:BJ$19995,"&lt;&gt;Sem resposta",Dados!BJ$2:BJ$19995,"&lt;&gt;""")</f>
        <v>4.583333333333333</v>
      </c>
      <c r="I17" s="142">
        <f>(COUNTIFS(Dados!$M$2:$M$19995,Calc!$C131,Dados!$J$2:$J$19995,Calc!$B$130,Dados!BK$2:BK$19995,"Superou as expectativas")*5+COUNTIFS(Dados!$M$2:$M$19995,Calc!$C131,Dados!$J$2:$J$19995,Calc!$B$130,Dados!BK$2:BK$19995,"Atendeu as expectativas")*2.5+COUNTIFS(Dados!$M$2:$M$19995,Calc!$C131,Dados!$J$2:$J$19995,Calc!$B$130,Dados!BK$2:BK$19995,"Não atendeu as expectativas")*0)/COUNTIFS(Dados!$M$2:$M$19995,Calc!$C131,Dados!$J$2:$J$19995,Calc!$B$130,Dados!BK$2:BK$19995,"&lt;&gt;Sem resposta",Dados!BK$2:BK$19995,"&lt;&gt;""")</f>
        <v>4.166666666666667</v>
      </c>
      <c r="J17" s="142">
        <f>(COUNTIFS(Dados!$M$2:$M$19995,Calc!$C131,Dados!$J$2:$J$19995,Calc!$B$130,Dados!BL$2:BL$19995,"Superou as expectativas")*5+COUNTIFS(Dados!$M$2:$M$19995,Calc!$C131,Dados!$J$2:$J$19995,Calc!$B$130,Dados!BL$2:BL$19995,"Atendeu as expectativas")*2.5+COUNTIFS(Dados!$M$2:$M$19995,Calc!$C131,Dados!$J$2:$J$19995,Calc!$B$130,Dados!BL$2:BL$19995,"Não atendeu as expectativas")*0)/COUNTIFS(Dados!$M$2:$M$19995,Calc!$C131,Dados!$J$2:$J$19995,Calc!$B$130,Dados!BL$2:BL$19995,"&lt;&gt;Sem resposta",Dados!BL$2:BL$19995,"&lt;&gt;""")</f>
        <v>5</v>
      </c>
      <c r="K17" s="195">
        <f t="shared" si="0"/>
        <v>4.21875</v>
      </c>
    </row>
    <row r="18" spans="1:11" ht="25.5">
      <c r="A18" s="143" t="s">
        <v>802</v>
      </c>
      <c r="B18" s="144" t="s">
        <v>1078</v>
      </c>
      <c r="C18" s="142">
        <f>(COUNTIFS(Dados!$M$2:$M$19995,Calc!$C132,Dados!$J$2:$J$19995,Calc!$B$130,Dados!BE$2:BE$19995,"Ótima")*5+COUNTIFS(Dados!$M$2:$M$19995,Calc!$C132,Dados!$J$2:$J$19995,Calc!$B$130,Dados!BE$2:BE$19995,"Boa")*3.75+COUNTIFS(Dados!$M$2:$M$19995,Calc!$C132,Dados!$J$2:$J$19995,Calc!$B$130,Dados!BE$2:BE$19995,"Regular")*2.5+COUNTIFS(Dados!$M$2:$M$19995,Calc!$C132,Dados!$J$2:$J$19995,Calc!$B$130,Dados!BE$2:BE$19995,"Ruim")*1.25+COUNTIFS(Dados!$M$2:$M$19995,Calc!$C132,Dados!$J$2:$J$19995,Calc!$B$130,Dados!BE$2:BE$19995,"Péssima")*0)/COUNTIFS(Dados!$M$2:$M$19995,Calc!$C132,Dados!$J$2:$J$19995,Calc!$B$130,Dados!BE$2:BE$19995,"&lt;&gt;Sem resposta",Dados!BE$2:BE$19995,"&lt;&gt;""")</f>
        <v>4.583333333333333</v>
      </c>
      <c r="D18" s="142">
        <f>(COUNTIFS(Dados!$M$2:$M$19995,Calc!$C132,Dados!$J$2:$J$19995,Calc!$B$130,Dados!BF$2:BF$19995,"Ótima")*5+COUNTIFS(Dados!$M$2:$M$19995,Calc!$C132,Dados!$J$2:$J$19995,Calc!$B$130,Dados!BF$2:BF$19995,"Boa")*3.75+COUNTIFS(Dados!$M$2:$M$19995,Calc!$C132,Dados!$J$2:$J$19995,Calc!$B$130,Dados!BF$2:BF$19995,"Regular")*2.5+COUNTIFS(Dados!$M$2:$M$19995,Calc!$C132,Dados!$J$2:$J$19995,Calc!$B$130,Dados!BF$2:BF$19995,"Ruim")*1.25+COUNTIFS(Dados!$M$2:$M$19995,Calc!$C132,Dados!$J$2:$J$19995,Calc!$B$130,Dados!BF$2:BF$19995,"Péssima")*0)/COUNTIFS(Dados!$M$2:$M$19995,Calc!$C132,Dados!$J$2:$J$19995,Calc!$B$130,Dados!BF$2:BF$19995,"&lt;&gt;Sem resposta",Dados!BF$2:BF$19995,"&lt;&gt;""")</f>
        <v>4.166666666666667</v>
      </c>
      <c r="E18" s="142">
        <f>(COUNTIFS(Dados!$M$2:$M$19995,Calc!$C132,Dados!$J$2:$J$19995,Calc!$B$130,Dados!BG$2:BG$19995,"Ótima")*5+COUNTIFS(Dados!$M$2:$M$19995,Calc!$C132,Dados!$J$2:$J$19995,Calc!$B$130,Dados!BG$2:BG$19995,"Boa")*3.75+COUNTIFS(Dados!$M$2:$M$19995,Calc!$C132,Dados!$J$2:$J$19995,Calc!$B$130,Dados!BG$2:BG$19995,"Regular")*2.5+COUNTIFS(Dados!$M$2:$M$19995,Calc!$C132,Dados!$J$2:$J$19995,Calc!$B$130,Dados!BG$2:BG$19995,"Ruim")*1.25+COUNTIFS(Dados!$M$2:$M$19995,Calc!$C132,Dados!$J$2:$J$19995,Calc!$B$130,Dados!BG$2:BG$19995,"Péssima")*0)/COUNTIFS(Dados!$M$2:$M$19995,Calc!$C132,Dados!$J$2:$J$19995,Calc!$B$130,Dados!BG$2:BG$19995,"&lt;&gt;Sem resposta",Dados!BG$2:BG$19995,"&lt;&gt;""")</f>
        <v>2.9166666666666665</v>
      </c>
      <c r="F18" s="142">
        <f>(COUNTIFS(Dados!$M$2:$M$19995,Calc!$C132,Dados!$J$2:$J$19995,Calc!$B$130,Dados!BH$2:BH$19995,"Ótima")*5+COUNTIFS(Dados!$M$2:$M$19995,Calc!$C132,Dados!$J$2:$J$19995,Calc!$B$130,Dados!BH$2:BH$19995,"Boa")*3.75+COUNTIFS(Dados!$M$2:$M$19995,Calc!$C132,Dados!$J$2:$J$19995,Calc!$B$130,Dados!BH$2:BH$19995,"Regular")*2.5+COUNTIFS(Dados!$M$2:$M$19995,Calc!$C132,Dados!$J$2:$J$19995,Calc!$B$130,Dados!BH$2:BH$19995,"Ruim")*1.25+COUNTIFS(Dados!$M$2:$M$19995,Calc!$C132,Dados!$J$2:$J$19995,Calc!$B$130,Dados!BH$2:BH$19995,"Péssima")*0)/COUNTIFS(Dados!$M$2:$M$19995,Calc!$C132,Dados!$J$2:$J$19995,Calc!$B$130,Dados!BH$2:BH$19995,"&lt;&gt;Sem resposta",Dados!BH$2:BH$19995,"&lt;&gt;""")</f>
        <v>4.166666666666667</v>
      </c>
      <c r="G18" s="142">
        <f>(COUNTIFS(Dados!$M$2:$M$19995,Calc!$C132,Dados!$J$2:$J$19995,Calc!$B$130,Dados!BI$2:BI$19995,"Ótima")*5+COUNTIFS(Dados!$M$2:$M$19995,Calc!$C132,Dados!$J$2:$J$19995,Calc!$B$130,Dados!BI$2:BI$19995,"Boa")*3.75+COUNTIFS(Dados!$M$2:$M$19995,Calc!$C132,Dados!$J$2:$J$19995,Calc!$B$130,Dados!BI$2:BI$19995,"Regular")*2.5+COUNTIFS(Dados!$M$2:$M$19995,Calc!$C132,Dados!$J$2:$J$19995,Calc!$B$130,Dados!BI$2:BI$19995,"Ruim")*1.25+COUNTIFS(Dados!$M$2:$M$19995,Calc!$C132,Dados!$J$2:$J$19995,Calc!$B$130,Dados!BI$2:BI$19995,"Péssima")*0)/COUNTIFS(Dados!$M$2:$M$19995,Calc!$C132,Dados!$J$2:$J$19995,Calc!$B$130,Dados!BI$2:BI$19995,"&lt;&gt;Sem resposta",Dados!BI$2:BI$19995,"&lt;&gt;""")</f>
        <v>2.9166666666666665</v>
      </c>
      <c r="H18" s="142">
        <f>(COUNTIFS(Dados!$M$2:$M$19995,Calc!$C132,Dados!$J$2:$J$19995,Calc!$B$130,Dados!BJ$2:BJ$19995,"Ótima")*5+COUNTIFS(Dados!$M$2:$M$19995,Calc!$C132,Dados!$J$2:$J$19995,Calc!$B$130,Dados!BJ$2:BJ$19995,"Boa")*3.75+COUNTIFS(Dados!$M$2:$M$19995,Calc!$C132,Dados!$J$2:$J$19995,Calc!$B$130,Dados!BJ$2:BJ$19995,"Regular")*2.5+COUNTIFS(Dados!$M$2:$M$19995,Calc!$C132,Dados!$J$2:$J$19995,Calc!$B$130,Dados!BJ$2:BJ$19995,"Ruim")*1.25+COUNTIFS(Dados!$M$2:$M$19995,Calc!$C132,Dados!$J$2:$J$19995,Calc!$B$130,Dados!BJ$2:BJ$19995,"Péssima")*0)/COUNTIFS(Dados!$M$2:$M$19995,Calc!$C132,Dados!$J$2:$J$19995,Calc!$B$130,Dados!BJ$2:BJ$19995,"&lt;&gt;Sem resposta",Dados!BJ$2:BJ$19995,"&lt;&gt;""")</f>
        <v>3.75</v>
      </c>
      <c r="I18" s="142">
        <f>(COUNTIFS(Dados!$M$2:$M$19995,Calc!$C132,Dados!$J$2:$J$19995,Calc!$B$130,Dados!BK$2:BK$19995,"Superou as expectativas")*5+COUNTIFS(Dados!$M$2:$M$19995,Calc!$C132,Dados!$J$2:$J$19995,Calc!$B$130,Dados!BK$2:BK$19995,"Atendeu as expectativas")*2.5+COUNTIFS(Dados!$M$2:$M$19995,Calc!$C132,Dados!$J$2:$J$19995,Calc!$B$130,Dados!BK$2:BK$19995,"Não atendeu as expectativas")*0)/COUNTIFS(Dados!$M$2:$M$19995,Calc!$C132,Dados!$J$2:$J$19995,Calc!$B$130,Dados!BK$2:BK$19995,"&lt;&gt;Sem resposta",Dados!BK$2:BK$19995,"&lt;&gt;""")</f>
        <v>3.3333333333333335</v>
      </c>
      <c r="J18" s="142">
        <f>(COUNTIFS(Dados!$M$2:$M$19995,Calc!$C132,Dados!$J$2:$J$19995,Calc!$B$130,Dados!BL$2:BL$19995,"Superou as expectativas")*5+COUNTIFS(Dados!$M$2:$M$19995,Calc!$C132,Dados!$J$2:$J$19995,Calc!$B$130,Dados!BL$2:BL$19995,"Atendeu as expectativas")*2.5+COUNTIFS(Dados!$M$2:$M$19995,Calc!$C132,Dados!$J$2:$J$19995,Calc!$B$130,Dados!BL$2:BL$19995,"Não atendeu as expectativas")*0)/COUNTIFS(Dados!$M$2:$M$19995,Calc!$C132,Dados!$J$2:$J$19995,Calc!$B$130,Dados!BL$2:BL$19995,"&lt;&gt;Sem resposta",Dados!BL$2:BL$19995,"&lt;&gt;""")</f>
        <v>4.166666666666667</v>
      </c>
      <c r="K18" s="195">
        <f t="shared" si="0"/>
        <v>3.75</v>
      </c>
    </row>
    <row r="19" spans="1:11" ht="25.5">
      <c r="A19" s="143" t="s">
        <v>802</v>
      </c>
      <c r="B19" s="144" t="s">
        <v>98</v>
      </c>
      <c r="C19" s="142">
        <f>(COUNTIFS(Dados!$M$2:$M$19995,Calc!$C133,Dados!$J$2:$J$19995,Calc!$B$130,Dados!BE$2:BE$19995,"Ótima")*5+COUNTIFS(Dados!$M$2:$M$19995,Calc!$C133,Dados!$J$2:$J$19995,Calc!$B$130,Dados!BE$2:BE$19995,"Boa")*3.75+COUNTIFS(Dados!$M$2:$M$19995,Calc!$C133,Dados!$J$2:$J$19995,Calc!$B$130,Dados!BE$2:BE$19995,"Regular")*2.5+COUNTIFS(Dados!$M$2:$M$19995,Calc!$C133,Dados!$J$2:$J$19995,Calc!$B$130,Dados!BE$2:BE$19995,"Ruim")*1.25+COUNTIFS(Dados!$M$2:$M$19995,Calc!$C133,Dados!$J$2:$J$19995,Calc!$B$130,Dados!BE$2:BE$19995,"Péssima")*0)/COUNTIFS(Dados!$M$2:$M$19995,Calc!$C133,Dados!$J$2:$J$19995,Calc!$B$130,Dados!BE$2:BE$19995,"&lt;&gt;Sem resposta",Dados!BE$2:BE$19995,"&lt;&gt;""")</f>
        <v>4.6428571428571432</v>
      </c>
      <c r="D19" s="142">
        <f>(COUNTIFS(Dados!$M$2:$M$19995,Calc!$C133,Dados!$J$2:$J$19995,Calc!$B$130,Dados!BF$2:BF$19995,"Ótima")*5+COUNTIFS(Dados!$M$2:$M$19995,Calc!$C133,Dados!$J$2:$J$19995,Calc!$B$130,Dados!BF$2:BF$19995,"Boa")*3.75+COUNTIFS(Dados!$M$2:$M$19995,Calc!$C133,Dados!$J$2:$J$19995,Calc!$B$130,Dados!BF$2:BF$19995,"Regular")*2.5+COUNTIFS(Dados!$M$2:$M$19995,Calc!$C133,Dados!$J$2:$J$19995,Calc!$B$130,Dados!BF$2:BF$19995,"Ruim")*1.25+COUNTIFS(Dados!$M$2:$M$19995,Calc!$C133,Dados!$J$2:$J$19995,Calc!$B$130,Dados!BF$2:BF$19995,"Péssima")*0)/COUNTIFS(Dados!$M$2:$M$19995,Calc!$C133,Dados!$J$2:$J$19995,Calc!$B$130,Dados!BF$2:BF$19995,"&lt;&gt;Sem resposta",Dados!BF$2:BF$19995,"&lt;&gt;""")</f>
        <v>4.6428571428571432</v>
      </c>
      <c r="E19" s="142">
        <f>(COUNTIFS(Dados!$M$2:$M$19995,Calc!$C133,Dados!$J$2:$J$19995,Calc!$B$130,Dados!BG$2:BG$19995,"Ótima")*5+COUNTIFS(Dados!$M$2:$M$19995,Calc!$C133,Dados!$J$2:$J$19995,Calc!$B$130,Dados!BG$2:BG$19995,"Boa")*3.75+COUNTIFS(Dados!$M$2:$M$19995,Calc!$C133,Dados!$J$2:$J$19995,Calc!$B$130,Dados!BG$2:BG$19995,"Regular")*2.5+COUNTIFS(Dados!$M$2:$M$19995,Calc!$C133,Dados!$J$2:$J$19995,Calc!$B$130,Dados!BG$2:BG$19995,"Ruim")*1.25+COUNTIFS(Dados!$M$2:$M$19995,Calc!$C133,Dados!$J$2:$J$19995,Calc!$B$130,Dados!BG$2:BG$19995,"Péssima")*0)/COUNTIFS(Dados!$M$2:$M$19995,Calc!$C133,Dados!$J$2:$J$19995,Calc!$B$130,Dados!BG$2:BG$19995,"&lt;&gt;Sem resposta",Dados!BG$2:BG$19995,"&lt;&gt;""")</f>
        <v>4.1071428571428568</v>
      </c>
      <c r="F19" s="142">
        <f>(COUNTIFS(Dados!$M$2:$M$19995,Calc!$C133,Dados!$J$2:$J$19995,Calc!$B$130,Dados!BH$2:BH$19995,"Ótima")*5+COUNTIFS(Dados!$M$2:$M$19995,Calc!$C133,Dados!$J$2:$J$19995,Calc!$B$130,Dados!BH$2:BH$19995,"Boa")*3.75+COUNTIFS(Dados!$M$2:$M$19995,Calc!$C133,Dados!$J$2:$J$19995,Calc!$B$130,Dados!BH$2:BH$19995,"Regular")*2.5+COUNTIFS(Dados!$M$2:$M$19995,Calc!$C133,Dados!$J$2:$J$19995,Calc!$B$130,Dados!BH$2:BH$19995,"Ruim")*1.25+COUNTIFS(Dados!$M$2:$M$19995,Calc!$C133,Dados!$J$2:$J$19995,Calc!$B$130,Dados!BH$2:BH$19995,"Péssima")*0)/COUNTIFS(Dados!$M$2:$M$19995,Calc!$C133,Dados!$J$2:$J$19995,Calc!$B$130,Dados!BH$2:BH$19995,"&lt;&gt;Sem resposta",Dados!BH$2:BH$19995,"&lt;&gt;""")</f>
        <v>4.2857142857142856</v>
      </c>
      <c r="G19" s="142">
        <f>(COUNTIFS(Dados!$M$2:$M$19995,Calc!$C133,Dados!$J$2:$J$19995,Calc!$B$130,Dados!BI$2:BI$19995,"Ótima")*5+COUNTIFS(Dados!$M$2:$M$19995,Calc!$C133,Dados!$J$2:$J$19995,Calc!$B$130,Dados!BI$2:BI$19995,"Boa")*3.75+COUNTIFS(Dados!$M$2:$M$19995,Calc!$C133,Dados!$J$2:$J$19995,Calc!$B$130,Dados!BI$2:BI$19995,"Regular")*2.5+COUNTIFS(Dados!$M$2:$M$19995,Calc!$C133,Dados!$J$2:$J$19995,Calc!$B$130,Dados!BI$2:BI$19995,"Ruim")*1.25+COUNTIFS(Dados!$M$2:$M$19995,Calc!$C133,Dados!$J$2:$J$19995,Calc!$B$130,Dados!BI$2:BI$19995,"Péssima")*0)/COUNTIFS(Dados!$M$2:$M$19995,Calc!$C133,Dados!$J$2:$J$19995,Calc!$B$130,Dados!BI$2:BI$19995,"&lt;&gt;Sem resposta",Dados!BI$2:BI$19995,"&lt;&gt;""")</f>
        <v>4.2857142857142856</v>
      </c>
      <c r="H19" s="142">
        <f>(COUNTIFS(Dados!$M$2:$M$19995,Calc!$C133,Dados!$J$2:$J$19995,Calc!$B$130,Dados!BJ$2:BJ$19995,"Ótima")*5+COUNTIFS(Dados!$M$2:$M$19995,Calc!$C133,Dados!$J$2:$J$19995,Calc!$B$130,Dados!BJ$2:BJ$19995,"Boa")*3.75+COUNTIFS(Dados!$M$2:$M$19995,Calc!$C133,Dados!$J$2:$J$19995,Calc!$B$130,Dados!BJ$2:BJ$19995,"Regular")*2.5+COUNTIFS(Dados!$M$2:$M$19995,Calc!$C133,Dados!$J$2:$J$19995,Calc!$B$130,Dados!BJ$2:BJ$19995,"Ruim")*1.25+COUNTIFS(Dados!$M$2:$M$19995,Calc!$C133,Dados!$J$2:$J$19995,Calc!$B$130,Dados!BJ$2:BJ$19995,"Péssima")*0)/COUNTIFS(Dados!$M$2:$M$19995,Calc!$C133,Dados!$J$2:$J$19995,Calc!$B$130,Dados!BJ$2:BJ$19995,"&lt;&gt;Sem resposta",Dados!BJ$2:BJ$19995,"&lt;&gt;""")</f>
        <v>4.8214285714285712</v>
      </c>
      <c r="I19" s="142">
        <f>(COUNTIFS(Dados!$M$2:$M$19995,Calc!$C133,Dados!$J$2:$J$19995,Calc!$B$130,Dados!BK$2:BK$19995,"Superou as expectativas")*5+COUNTIFS(Dados!$M$2:$M$19995,Calc!$C133,Dados!$J$2:$J$19995,Calc!$B$130,Dados!BK$2:BK$19995,"Atendeu as expectativas")*2.5+COUNTIFS(Dados!$M$2:$M$19995,Calc!$C133,Dados!$J$2:$J$19995,Calc!$B$130,Dados!BK$2:BK$19995,"Não atendeu as expectativas")*0)/COUNTIFS(Dados!$M$2:$M$19995,Calc!$C133,Dados!$J$2:$J$19995,Calc!$B$130,Dados!BK$2:BK$19995,"&lt;&gt;Sem resposta",Dados!BK$2:BK$19995,"&lt;&gt;""")</f>
        <v>2.8571428571428572</v>
      </c>
      <c r="J19" s="142">
        <f>(COUNTIFS(Dados!$M$2:$M$19995,Calc!$C133,Dados!$J$2:$J$19995,Calc!$B$130,Dados!BL$2:BL$19995,"Superou as expectativas")*5+COUNTIFS(Dados!$M$2:$M$19995,Calc!$C133,Dados!$J$2:$J$19995,Calc!$B$130,Dados!BL$2:BL$19995,"Atendeu as expectativas")*2.5+COUNTIFS(Dados!$M$2:$M$19995,Calc!$C133,Dados!$J$2:$J$19995,Calc!$B$130,Dados!BL$2:BL$19995,"Não atendeu as expectativas")*0)/COUNTIFS(Dados!$M$2:$M$19995,Calc!$C133,Dados!$J$2:$J$19995,Calc!$B$130,Dados!BL$2:BL$19995,"&lt;&gt;Sem resposta",Dados!BL$2:BL$19995,"&lt;&gt;""")</f>
        <v>3.5714285714285716</v>
      </c>
      <c r="K19" s="195">
        <f t="shared" si="0"/>
        <v>4.1517857142857144</v>
      </c>
    </row>
    <row r="20" spans="1:11" ht="25.5">
      <c r="A20" s="170" t="s">
        <v>802</v>
      </c>
      <c r="B20" s="171" t="s">
        <v>3714</v>
      </c>
      <c r="C20" s="172" t="e">
        <f>(COUNTIFS(Dados!$M$2:$M$19995,Calc!#REF!,Dados!$J$2:$J$19995,Calc!$B$130,Dados!BE$2:BE$19995,"Ótima")*5+COUNTIFS(Dados!$M$2:$M$19995,Calc!#REF!,Dados!$J$2:$J$19995,Calc!$B$130,Dados!BE$2:BE$19995,"Boa")*3.75+COUNTIFS(Dados!$M$2:$M$19995,Calc!#REF!,Dados!$J$2:$J$19995,Calc!$B$130,Dados!BE$2:BE$19995,"Regular")*2.5+COUNTIFS(Dados!$M$2:$M$19995,Calc!#REF!,Dados!$J$2:$J$19995,Calc!$B$130,Dados!BE$2:BE$19995,"Ruim")*1.25+COUNTIFS(Dados!$M$2:$M$19995,Calc!#REF!,Dados!$J$2:$J$19995,Calc!$B$130,Dados!BE$2:BE$19995,"Péssima")*0)/COUNTIFS(Dados!$M$2:$M$19995,Calc!#REF!,Dados!$J$2:$J$19995,Calc!$B$130,Dados!BE$2:BE$19995,"&lt;&gt;Sem resposta",Dados!BE$2:BE$19995,"&lt;&gt;""")</f>
        <v>#DIV/0!</v>
      </c>
      <c r="D20" s="172" t="e">
        <f>(COUNTIFS(Dados!$M$2:$M$19995,Calc!#REF!,Dados!$J$2:$J$19995,Calc!$B$130,Dados!BF$2:BF$19995,"Ótima")*5+COUNTIFS(Dados!$M$2:$M$19995,Calc!#REF!,Dados!$J$2:$J$19995,Calc!$B$130,Dados!BF$2:BF$19995,"Boa")*3.75+COUNTIFS(Dados!$M$2:$M$19995,Calc!#REF!,Dados!$J$2:$J$19995,Calc!$B$130,Dados!BF$2:BF$19995,"Regular")*2.5+COUNTIFS(Dados!$M$2:$M$19995,Calc!#REF!,Dados!$J$2:$J$19995,Calc!$B$130,Dados!BF$2:BF$19995,"Ruim")*1.25+COUNTIFS(Dados!$M$2:$M$19995,Calc!#REF!,Dados!$J$2:$J$19995,Calc!$B$130,Dados!BF$2:BF$19995,"Péssima")*0)/COUNTIFS(Dados!$M$2:$M$19995,Calc!#REF!,Dados!$J$2:$J$19995,Calc!$B$130,Dados!BF$2:BF$19995,"&lt;&gt;Sem resposta",Dados!BF$2:BF$19995,"&lt;&gt;""")</f>
        <v>#DIV/0!</v>
      </c>
      <c r="E20" s="172" t="e">
        <f>(COUNTIFS(Dados!$M$2:$M$19995,Calc!#REF!,Dados!$J$2:$J$19995,Calc!$B$130,Dados!BG$2:BG$19995,"Ótima")*5+COUNTIFS(Dados!$M$2:$M$19995,Calc!#REF!,Dados!$J$2:$J$19995,Calc!$B$130,Dados!BG$2:BG$19995,"Boa")*3.75+COUNTIFS(Dados!$M$2:$M$19995,Calc!#REF!,Dados!$J$2:$J$19995,Calc!$B$130,Dados!BG$2:BG$19995,"Regular")*2.5+COUNTIFS(Dados!$M$2:$M$19995,Calc!#REF!,Dados!$J$2:$J$19995,Calc!$B$130,Dados!BG$2:BG$19995,"Ruim")*1.25+COUNTIFS(Dados!$M$2:$M$19995,Calc!#REF!,Dados!$J$2:$J$19995,Calc!$B$130,Dados!BG$2:BG$19995,"Péssima")*0)/COUNTIFS(Dados!$M$2:$M$19995,Calc!#REF!,Dados!$J$2:$J$19995,Calc!$B$130,Dados!BG$2:BG$19995,"&lt;&gt;Sem resposta",Dados!BG$2:BG$19995,"&lt;&gt;""")</f>
        <v>#DIV/0!</v>
      </c>
      <c r="F20" s="172" t="e">
        <f>(COUNTIFS(Dados!$M$2:$M$19995,Calc!#REF!,Dados!$J$2:$J$19995,Calc!$B$130,Dados!BH$2:BH$19995,"Ótima")*5+COUNTIFS(Dados!$M$2:$M$19995,Calc!#REF!,Dados!$J$2:$J$19995,Calc!$B$130,Dados!BH$2:BH$19995,"Boa")*3.75+COUNTIFS(Dados!$M$2:$M$19995,Calc!#REF!,Dados!$J$2:$J$19995,Calc!$B$130,Dados!BH$2:BH$19995,"Regular")*2.5+COUNTIFS(Dados!$M$2:$M$19995,Calc!#REF!,Dados!$J$2:$J$19995,Calc!$B$130,Dados!BH$2:BH$19995,"Ruim")*1.25+COUNTIFS(Dados!$M$2:$M$19995,Calc!#REF!,Dados!$J$2:$J$19995,Calc!$B$130,Dados!BH$2:BH$19995,"Péssima")*0)/COUNTIFS(Dados!$M$2:$M$19995,Calc!#REF!,Dados!$J$2:$J$19995,Calc!$B$130,Dados!BH$2:BH$19995,"&lt;&gt;Sem resposta",Dados!BH$2:BH$19995,"&lt;&gt;""")</f>
        <v>#DIV/0!</v>
      </c>
      <c r="G20" s="172" t="e">
        <f>(COUNTIFS(Dados!$M$2:$M$19995,Calc!#REF!,Dados!$J$2:$J$19995,Calc!$B$130,Dados!BI$2:BI$19995,"Ótima")*5+COUNTIFS(Dados!$M$2:$M$19995,Calc!#REF!,Dados!$J$2:$J$19995,Calc!$B$130,Dados!BI$2:BI$19995,"Boa")*3.75+COUNTIFS(Dados!$M$2:$M$19995,Calc!#REF!,Dados!$J$2:$J$19995,Calc!$B$130,Dados!BI$2:BI$19995,"Regular")*2.5+COUNTIFS(Dados!$M$2:$M$19995,Calc!#REF!,Dados!$J$2:$J$19995,Calc!$B$130,Dados!BI$2:BI$19995,"Ruim")*1.25+COUNTIFS(Dados!$M$2:$M$19995,Calc!#REF!,Dados!$J$2:$J$19995,Calc!$B$130,Dados!BI$2:BI$19995,"Péssima")*0)/COUNTIFS(Dados!$M$2:$M$19995,Calc!#REF!,Dados!$J$2:$J$19995,Calc!$B$130,Dados!BI$2:BI$19995,"&lt;&gt;Sem resposta",Dados!BI$2:BI$19995,"&lt;&gt;""")</f>
        <v>#DIV/0!</v>
      </c>
      <c r="H20" s="172" t="e">
        <f>(COUNTIFS(Dados!$M$2:$M$19995,Calc!#REF!,Dados!$J$2:$J$19995,Calc!$B$130,Dados!BJ$2:BJ$19995,"Ótima")*5+COUNTIFS(Dados!$M$2:$M$19995,Calc!#REF!,Dados!$J$2:$J$19995,Calc!$B$130,Dados!BJ$2:BJ$19995,"Boa")*3.75+COUNTIFS(Dados!$M$2:$M$19995,Calc!#REF!,Dados!$J$2:$J$19995,Calc!$B$130,Dados!BJ$2:BJ$19995,"Regular")*2.5+COUNTIFS(Dados!$M$2:$M$19995,Calc!#REF!,Dados!$J$2:$J$19995,Calc!$B$130,Dados!BJ$2:BJ$19995,"Ruim")*1.25+COUNTIFS(Dados!$M$2:$M$19995,Calc!#REF!,Dados!$J$2:$J$19995,Calc!$B$130,Dados!BJ$2:BJ$19995,"Péssima")*0)/COUNTIFS(Dados!$M$2:$M$19995,Calc!#REF!,Dados!$J$2:$J$19995,Calc!$B$130,Dados!BJ$2:BJ$19995,"&lt;&gt;Sem resposta",Dados!BJ$2:BJ$19995,"&lt;&gt;""")</f>
        <v>#DIV/0!</v>
      </c>
      <c r="I20" s="172" t="e">
        <f>(COUNTIFS(Dados!$M$2:$M$19995,Calc!#REF!,Dados!$J$2:$J$19995,Calc!$B$130,Dados!BK$2:BK$19995,"Superou as expectativas")*5+COUNTIFS(Dados!$M$2:$M$19995,Calc!#REF!,Dados!$J$2:$J$19995,Calc!$B$130,Dados!BK$2:BK$19995,"Atendeu as expectativas")*2.5+COUNTIFS(Dados!$M$2:$M$19995,Calc!#REF!,Dados!$J$2:$J$19995,Calc!$B$130,Dados!BK$2:BK$19995,"Não atendeu as expectativas")*0)/COUNTIFS(Dados!$M$2:$M$19995,Calc!#REF!,Dados!$J$2:$J$19995,Calc!$B$130,Dados!BK$2:BK$19995,"&lt;&gt;Sem resposta",Dados!BK$2:BK$19995,"&lt;&gt;""")</f>
        <v>#DIV/0!</v>
      </c>
      <c r="J20" s="172" t="e">
        <f>(COUNTIFS(Dados!$M$2:$M$19995,Calc!#REF!,Dados!$J$2:$J$19995,Calc!$B$130,Dados!BL$2:BL$19995,"Superou as expectativas")*5+COUNTIFS(Dados!$M$2:$M$19995,Calc!#REF!,Dados!$J$2:$J$19995,Calc!$B$130,Dados!BL$2:BL$19995,"Atendeu as expectativas")*2.5+COUNTIFS(Dados!$M$2:$M$19995,Calc!#REF!,Dados!$J$2:$J$19995,Calc!$B$130,Dados!BL$2:BL$19995,"Não atendeu as expectativas")*0)/COUNTIFS(Dados!$M$2:$M$19995,Calc!#REF!,Dados!$J$2:$J$19995,Calc!$B$130,Dados!BL$2:BL$19995,"&lt;&gt;Sem resposta",Dados!BL$2:BL$19995,"&lt;&gt;""")</f>
        <v>#DIV/0!</v>
      </c>
      <c r="K20" s="196" t="e">
        <f t="shared" si="0"/>
        <v>#DIV/0!</v>
      </c>
    </row>
    <row r="21" spans="1:11">
      <c r="A21" s="143" t="s">
        <v>72</v>
      </c>
      <c r="B21" s="143" t="s">
        <v>72</v>
      </c>
      <c r="C21" s="150">
        <f>(COUNTIFS(Dados!$J$2:$J$19995,Calc!$B$134,Dados!BE$2:BE$19995,"Ótima")*5+COUNTIFS(Dados!$J$2:$J$19995,Calc!$B$134,Dados!BE$2:BE$19995,"Boa")*3.75+COUNTIFS(Dados!$J$2:$J$19995,Calc!$B$134,Dados!BE$2:BE$19995,"Regular")*2.5+COUNTIFS(Dados!$J$2:$J$19995,Calc!$B$134,Dados!BE$2:BE$19995,"Ruim")*1.25+COUNTIFS(Dados!$J$2:$J$19995,Calc!$B$134,Dados!BE$2:BE$19995,"Péssima")*0)/COUNTIFS(Dados!$J$2:$J$19995,Calc!$B$134,Dados!BE$2:BE$19995,"&lt;&gt;Sem resposta",Dados!BE$2:BE$19995,"&lt;&gt;""")</f>
        <v>4.4038461538461542</v>
      </c>
      <c r="D21" s="150">
        <f>(COUNTIFS(Dados!$J$2:$J$19995,Calc!$B$134,Dados!BF$2:BF$19995,"Ótima")*5+COUNTIFS(Dados!$J$2:$J$19995,Calc!$B$134,Dados!BF$2:BF$19995,"Boa")*3.75+COUNTIFS(Dados!$J$2:$J$19995,Calc!$B$134,Dados!BF$2:BF$19995,"Regular")*2.5+COUNTIFS(Dados!$J$2:$J$19995,Calc!$B$134,Dados!BF$2:BF$19995,"Ruim")*1.25+COUNTIFS(Dados!$J$2:$J$19995,Calc!$B$134,Dados!BF$2:BF$19995,"Péssima")*0)/COUNTIFS(Dados!$J$2:$J$19995,Calc!$B$134,Dados!BF$2:BF$19995,"&lt;&gt;Sem resposta",Dados!BF$2:BF$19995,"&lt;&gt;""")</f>
        <v>4.0769230769230766</v>
      </c>
      <c r="E21" s="150">
        <f>(COUNTIFS(Dados!$J$2:$J$19995,Calc!$B$134,Dados!BG$2:BG$19995,"Ótima")*5+COUNTIFS(Dados!$J$2:$J$19995,Calc!$B$134,Dados!BG$2:BG$19995,"Boa")*3.75+COUNTIFS(Dados!$J$2:$J$19995,Calc!$B$134,Dados!BG$2:BG$19995,"Regular")*2.5+COUNTIFS(Dados!$J$2:$J$19995,Calc!$B$134,Dados!BG$2:BG$19995,"Ruim")*1.25+COUNTIFS(Dados!$J$2:$J$19995,Calc!$B$134,Dados!BG$2:BG$19995,"Péssima")*0)/COUNTIFS(Dados!$J$2:$J$19995,Calc!$B$134,Dados!BG$2:BG$19995,"&lt;&gt;Sem resposta",Dados!BG$2:BG$19995,"&lt;&gt;""")</f>
        <v>3.30078125</v>
      </c>
      <c r="F21" s="150">
        <f>(COUNTIFS(Dados!$J$2:$J$19995,Calc!$B$134,Dados!BH$2:BH$19995,"Ótima")*5+COUNTIFS(Dados!$J$2:$J$19995,Calc!$B$134,Dados!BH$2:BH$19995,"Boa")*3.75+COUNTIFS(Dados!$J$2:$J$19995,Calc!$B$134,Dados!BH$2:BH$19995,"Regular")*2.5+COUNTIFS(Dados!$J$2:$J$19995,Calc!$B$134,Dados!BH$2:BH$19995,"Ruim")*1.25+COUNTIFS(Dados!$J$2:$J$19995,Calc!$B$134,Dados!BH$2:BH$19995,"Péssima")*0)/COUNTIFS(Dados!$J$2:$J$19995,Calc!$B$134,Dados!BH$2:BH$19995,"&lt;&gt;Sem resposta",Dados!BH$2:BH$19995,"&lt;&gt;""")</f>
        <v>3.6328125</v>
      </c>
      <c r="G21" s="150">
        <f>(COUNTIFS(Dados!$J$2:$J$19995,Calc!$B$134,Dados!BI$2:BI$19995,"Ótima")*5+COUNTIFS(Dados!$J$2:$J$19995,Calc!$B$134,Dados!BI$2:BI$19995,"Boa")*3.75+COUNTIFS(Dados!$J$2:$J$19995,Calc!$B$134,Dados!BI$2:BI$19995,"Regular")*2.5+COUNTIFS(Dados!$J$2:$J$19995,Calc!$B$134,Dados!BI$2:BI$19995,"Ruim")*1.25+COUNTIFS(Dados!$J$2:$J$19995,Calc!$B$134,Dados!BI$2:BI$19995,"Péssima")*0)/COUNTIFS(Dados!$J$2:$J$19995,Calc!$B$134,Dados!BI$2:BI$19995,"&lt;&gt;Sem resposta",Dados!BI$2:BI$19995,"&lt;&gt;""")</f>
        <v>2.109375</v>
      </c>
      <c r="H21" s="150">
        <f>(COUNTIFS(Dados!$J$2:$J$19995,Calc!$B$134,Dados!BJ$2:BJ$19995,"Ótima")*5+COUNTIFS(Dados!$J$2:$J$19995,Calc!$B$134,Dados!BJ$2:BJ$19995,"Boa")*3.75+COUNTIFS(Dados!$J$2:$J$19995,Calc!$B$134,Dados!BJ$2:BJ$19995,"Regular")*2.5+COUNTIFS(Dados!$J$2:$J$19995,Calc!$B$134,Dados!BJ$2:BJ$19995,"Ruim")*1.25+COUNTIFS(Dados!$J$2:$J$19995,Calc!$B$134,Dados!BJ$2:BJ$19995,"Péssima")*0)/COUNTIFS(Dados!$J$2:$J$19995,Calc!$B$134,Dados!BJ$2:BJ$19995,"&lt;&gt;Sem resposta",Dados!BJ$2:BJ$19995,"&lt;&gt;""")</f>
        <v>4.3461538461538458</v>
      </c>
      <c r="I21" s="150">
        <f>(COUNTIFS(Dados!$J$2:$J$19995,Calc!$B$134,Dados!BK$2:BK$19995,"Superou as expectativas")*5+COUNTIFS(Dados!$J$2:$J$19995,Calc!$B$134,Dados!BK$2:BK$19995,"Atendeu as expectativas")*2.5+COUNTIFS(Dados!$J$2:$J$19995,Calc!$B$134,Dados!BK$2:BK$19995,"Não atendeu as expectativas")*0)/COUNTIFS(Dados!$J$2:$J$19995,Calc!$B$134,Dados!BK$2:BK$19995,"&lt;&gt;Sem resposta",Dados!BK$2:BK$19995,"&lt;&gt;""")</f>
        <v>2.096774193548387</v>
      </c>
      <c r="J21" s="150">
        <f>(COUNTIFS(Dados!$J$2:$J$19995,Calc!$B$134,Dados!BL$2:BL$19995,"Superou as expectativas")*5+COUNTIFS(Dados!$J$2:$J$19995,Calc!$B$134,Dados!BL$2:BL$19995,"Atendeu as expectativas")*2.5+COUNTIFS(Dados!$J$2:$J$19995,Calc!$B$134,Dados!BL$2:BL$19995,"Não atendeu as expectativas")*0)/COUNTIFS(Dados!$J$2:$J$19995,Calc!$B$134,Dados!BL$2:BL$19995,"&lt;&gt;Sem resposta",Dados!BL$2:BL$19995,"&lt;&gt;""")</f>
        <v>3.7692307692307692</v>
      </c>
      <c r="K21" s="195">
        <f t="shared" si="0"/>
        <v>3.4669870987127793</v>
      </c>
    </row>
    <row r="22" spans="1:11">
      <c r="A22" s="143" t="s">
        <v>72</v>
      </c>
      <c r="B22" s="149" t="s">
        <v>99</v>
      </c>
      <c r="C22" s="142">
        <f>(COUNTIFS(Dados!$N$2:$N$19995,Calc!$C135,Dados!$J$2:$J$19995,Calc!$B$134,Dados!BE$2:BE$19995,"Ótima")*5+COUNTIFS(Dados!$N$2:$N$19995,Calc!$C135,Dados!$J$2:$J$19995,Calc!$B$134,Dados!BE$2:BE$19995,"Boa")*3.75+COUNTIFS(Dados!$N$2:$N$19995,Calc!$C135,Dados!$J$2:$J$19995,Calc!$B$134,Dados!BE$2:BE$19995,"Regular")*2.5+COUNTIFS(Dados!$N$2:$N$19995,Calc!$C135,Dados!$J$2:$J$19995,Calc!$B$134,Dados!BE$2:BE$19995,"Ruim")*1.25+COUNTIFS(Dados!$N$2:$N$19995,Calc!$C135,Dados!$J$2:$J$19995,Calc!$B$134,Dados!BE$2:BE$19995,"Péssima")*0)/COUNTIFS(Dados!$N$2:$N$19995,Calc!$C135,Dados!$J$2:$J$19995,Calc!$B$134,Dados!BE$2:BE$19995,"&lt;&gt;Sem resposta",Dados!BE$2:BE$19995,"&lt;&gt;""")</f>
        <v>4.375</v>
      </c>
      <c r="D22" s="142">
        <f>(COUNTIFS(Dados!$N$2:$N$19995,Calc!$C135,Dados!$J$2:$J$19995,Calc!$B$134,Dados!BF$2:BF$19995,"Ótima")*5+COUNTIFS(Dados!$N$2:$N$19995,Calc!$C135,Dados!$J$2:$J$19995,Calc!$B$134,Dados!BF$2:BF$19995,"Boa")*3.75+COUNTIFS(Dados!$N$2:$N$19995,Calc!$C135,Dados!$J$2:$J$19995,Calc!$B$134,Dados!BF$2:BF$19995,"Regular")*2.5+COUNTIFS(Dados!$N$2:$N$19995,Calc!$C135,Dados!$J$2:$J$19995,Calc!$B$134,Dados!BF$2:BF$19995,"Ruim")*1.25+COUNTIFS(Dados!$N$2:$N$19995,Calc!$C135,Dados!$J$2:$J$19995,Calc!$B$134,Dados!BF$2:BF$19995,"Péssima")*0)/COUNTIFS(Dados!$N$2:$N$19995,Calc!$C135,Dados!$J$2:$J$19995,Calc!$B$134,Dados!BF$2:BF$19995,"&lt;&gt;Sem resposta",Dados!BF$2:BF$19995,"&lt;&gt;""")</f>
        <v>4.791666666666667</v>
      </c>
      <c r="E22" s="142">
        <f>(COUNTIFS(Dados!$N$2:$N$19995,Calc!$C135,Dados!$J$2:$J$19995,Calc!$B$134,Dados!BG$2:BG$19995,"Ótima")*5+COUNTIFS(Dados!$N$2:$N$19995,Calc!$C135,Dados!$J$2:$J$19995,Calc!$B$134,Dados!BG$2:BG$19995,"Boa")*3.75+COUNTIFS(Dados!$N$2:$N$19995,Calc!$C135,Dados!$J$2:$J$19995,Calc!$B$134,Dados!BG$2:BG$19995,"Regular")*2.5+COUNTIFS(Dados!$N$2:$N$19995,Calc!$C135,Dados!$J$2:$J$19995,Calc!$B$134,Dados!BG$2:BG$19995,"Ruim")*1.25+COUNTIFS(Dados!$N$2:$N$19995,Calc!$C135,Dados!$J$2:$J$19995,Calc!$B$134,Dados!BG$2:BG$19995,"Péssima")*0)/COUNTIFS(Dados!$N$2:$N$19995,Calc!$C135,Dados!$J$2:$J$19995,Calc!$B$134,Dados!BG$2:BG$19995,"&lt;&gt;Sem resposta",Dados!BG$2:BG$19995,"&lt;&gt;""")</f>
        <v>3.9583333333333335</v>
      </c>
      <c r="F22" s="142">
        <f>(COUNTIFS(Dados!$N$2:$N$19995,Calc!$C135,Dados!$J$2:$J$19995,Calc!$B$134,Dados!BH$2:BH$19995,"Ótima")*5+COUNTIFS(Dados!$N$2:$N$19995,Calc!$C135,Dados!$J$2:$J$19995,Calc!$B$134,Dados!BH$2:BH$19995,"Boa")*3.75+COUNTIFS(Dados!$N$2:$N$19995,Calc!$C135,Dados!$J$2:$J$19995,Calc!$B$134,Dados!BH$2:BH$19995,"Regular")*2.5+COUNTIFS(Dados!$N$2:$N$19995,Calc!$C135,Dados!$J$2:$J$19995,Calc!$B$134,Dados!BH$2:BH$19995,"Ruim")*1.25+COUNTIFS(Dados!$N$2:$N$19995,Calc!$C135,Dados!$J$2:$J$19995,Calc!$B$134,Dados!BH$2:BH$19995,"Péssima")*0)/COUNTIFS(Dados!$N$2:$N$19995,Calc!$C135,Dados!$J$2:$J$19995,Calc!$B$134,Dados!BH$2:BH$19995,"&lt;&gt;Sem resposta",Dados!BH$2:BH$19995,"&lt;&gt;""")</f>
        <v>4.166666666666667</v>
      </c>
      <c r="G22" s="142">
        <f>(COUNTIFS(Dados!$N$2:$N$19995,Calc!$C135,Dados!$J$2:$J$19995,Calc!$B$134,Dados!BI$2:BI$19995,"Ótima")*5+COUNTIFS(Dados!$N$2:$N$19995,Calc!$C135,Dados!$J$2:$J$19995,Calc!$B$134,Dados!BI$2:BI$19995,"Boa")*3.75+COUNTIFS(Dados!$N$2:$N$19995,Calc!$C135,Dados!$J$2:$J$19995,Calc!$B$134,Dados!BI$2:BI$19995,"Regular")*2.5+COUNTIFS(Dados!$N$2:$N$19995,Calc!$C135,Dados!$J$2:$J$19995,Calc!$B$134,Dados!BI$2:BI$19995,"Ruim")*1.25+COUNTIFS(Dados!$N$2:$N$19995,Calc!$C135,Dados!$J$2:$J$19995,Calc!$B$134,Dados!BI$2:BI$19995,"Péssima")*0)/COUNTIFS(Dados!$N$2:$N$19995,Calc!$C135,Dados!$J$2:$J$19995,Calc!$B$134,Dados!BI$2:BI$19995,"&lt;&gt;Sem resposta",Dados!BI$2:BI$19995,"&lt;&gt;""")</f>
        <v>2.7083333333333335</v>
      </c>
      <c r="H22" s="142">
        <f>(COUNTIFS(Dados!$N$2:$N$19995,Calc!$C135,Dados!$J$2:$J$19995,Calc!$B$134,Dados!BJ$2:BJ$19995,"Ótima")*5+COUNTIFS(Dados!$N$2:$N$19995,Calc!$C135,Dados!$J$2:$J$19995,Calc!$B$134,Dados!BJ$2:BJ$19995,"Boa")*3.75+COUNTIFS(Dados!$N$2:$N$19995,Calc!$C135,Dados!$J$2:$J$19995,Calc!$B$134,Dados!BJ$2:BJ$19995,"Regular")*2.5+COUNTIFS(Dados!$N$2:$N$19995,Calc!$C135,Dados!$J$2:$J$19995,Calc!$B$134,Dados!BJ$2:BJ$19995,"Ruim")*1.25+COUNTIFS(Dados!$N$2:$N$19995,Calc!$C135,Dados!$J$2:$J$19995,Calc!$B$134,Dados!BJ$2:BJ$19995,"Péssima")*0)/COUNTIFS(Dados!$N$2:$N$19995,Calc!$C135,Dados!$J$2:$J$19995,Calc!$B$134,Dados!BJ$2:BJ$19995,"&lt;&gt;Sem resposta",Dados!BJ$2:BJ$19995,"&lt;&gt;""")</f>
        <v>4.583333333333333</v>
      </c>
      <c r="I22" s="142">
        <f>(COUNTIFS(Dados!$N$2:$N$19995,Calc!$C135,Dados!$J$2:$J$19995,Calc!$B$134,Dados!BK$2:BK$19995,"Superou as expectativas")*5+COUNTIFS(Dados!$N$2:$N$19995,Calc!$C135,Dados!$J$2:$J$19995,Calc!$B$134,Dados!BK$2:BK$19995,"Atendeu as expectativas")*2.5+COUNTIFS(Dados!$N$2:$N$19995,Calc!$C135,Dados!$J$2:$J$19995,Calc!$B$134,Dados!BK$2:BK$19995,"Não atendeu as expectativas")*0)/COUNTIFS(Dados!$N$2:$N$19995,Calc!$C135,Dados!$J$2:$J$19995,Calc!$B$134,Dados!BK$2:BK$19995,"&lt;&gt;Sem resposta",Dados!BK$2:BK$19995,"&lt;&gt;""")</f>
        <v>3.75</v>
      </c>
      <c r="J22" s="142">
        <f>(COUNTIFS(Dados!$N$2:$N$19995,Calc!$C135,Dados!$J$2:$J$19995,Calc!$B$134,Dados!BL$2:BL$19995,"Superou as expectativas")*5+COUNTIFS(Dados!$N$2:$N$19995,Calc!$C135,Dados!$J$2:$J$19995,Calc!$B$134,Dados!BL$2:BL$19995,"Atendeu as expectativas")*2.5+COUNTIFS(Dados!$N$2:$N$19995,Calc!$C135,Dados!$J$2:$J$19995,Calc!$B$134,Dados!BL$2:BL$19995,"Não atendeu as expectativas")*0)/COUNTIFS(Dados!$N$2:$N$19995,Calc!$C135,Dados!$J$2:$J$19995,Calc!$B$134,Dados!BL$2:BL$19995,"&lt;&gt;Sem resposta",Dados!BL$2:BL$19995,"&lt;&gt;""")</f>
        <v>4.6428571428571432</v>
      </c>
      <c r="K22" s="195">
        <f t="shared" si="0"/>
        <v>4.1220238095238093</v>
      </c>
    </row>
    <row r="23" spans="1:11">
      <c r="A23" s="143" t="s">
        <v>72</v>
      </c>
      <c r="B23" s="149" t="s">
        <v>73</v>
      </c>
      <c r="C23" s="142">
        <f>(COUNTIFS(Dados!$N$2:$N$19995,Calc!$C136,Dados!$J$2:$J$19995,Calc!$B$134,Dados!BE$2:BE$19995,"Ótima")*5+COUNTIFS(Dados!$N$2:$N$19995,Calc!$C136,Dados!$J$2:$J$19995,Calc!$B$134,Dados!BE$2:BE$19995,"Boa")*3.75+COUNTIFS(Dados!$N$2:$N$19995,Calc!$C136,Dados!$J$2:$J$19995,Calc!$B$134,Dados!BE$2:BE$19995,"Regular")*2.5+COUNTIFS(Dados!$N$2:$N$19995,Calc!$C136,Dados!$J$2:$J$19995,Calc!$B$134,Dados!BE$2:BE$19995,"Ruim")*1.25+COUNTIFS(Dados!$N$2:$N$19995,Calc!$C136,Dados!$J$2:$J$19995,Calc!$B$134,Dados!BE$2:BE$19995,"Péssima")*0)/COUNTIFS(Dados!$N$2:$N$19995,Calc!$C136,Dados!$J$2:$J$19995,Calc!$B$134,Dados!BE$2:BE$19995,"&lt;&gt;Sem resposta",Dados!BE$2:BE$19995,"&lt;&gt;""")</f>
        <v>4.375</v>
      </c>
      <c r="D23" s="142">
        <f>(COUNTIFS(Dados!$N$2:$N$19995,Calc!$C136,Dados!$J$2:$J$19995,Calc!$B$134,Dados!BF$2:BF$19995,"Ótima")*5+COUNTIFS(Dados!$N$2:$N$19995,Calc!$C136,Dados!$J$2:$J$19995,Calc!$B$134,Dados!BF$2:BF$19995,"Boa")*3.75+COUNTIFS(Dados!$N$2:$N$19995,Calc!$C136,Dados!$J$2:$J$19995,Calc!$B$134,Dados!BF$2:BF$19995,"Regular")*2.5+COUNTIFS(Dados!$N$2:$N$19995,Calc!$C136,Dados!$J$2:$J$19995,Calc!$B$134,Dados!BF$2:BF$19995,"Ruim")*1.25+COUNTIFS(Dados!$N$2:$N$19995,Calc!$C136,Dados!$J$2:$J$19995,Calc!$B$134,Dados!BF$2:BF$19995,"Péssima")*0)/COUNTIFS(Dados!$N$2:$N$19995,Calc!$C136,Dados!$J$2:$J$19995,Calc!$B$134,Dados!BF$2:BF$19995,"&lt;&gt;Sem resposta",Dados!BF$2:BF$19995,"&lt;&gt;""")</f>
        <v>4.0277777777777777</v>
      </c>
      <c r="E23" s="142">
        <f>(COUNTIFS(Dados!$N$2:$N$19995,Calc!$C136,Dados!$J$2:$J$19995,Calc!$B$134,Dados!BG$2:BG$19995,"Ótima")*5+COUNTIFS(Dados!$N$2:$N$19995,Calc!$C136,Dados!$J$2:$J$19995,Calc!$B$134,Dados!BG$2:BG$19995,"Boa")*3.75+COUNTIFS(Dados!$N$2:$N$19995,Calc!$C136,Dados!$J$2:$J$19995,Calc!$B$134,Dados!BG$2:BG$19995,"Regular")*2.5+COUNTIFS(Dados!$N$2:$N$19995,Calc!$C136,Dados!$J$2:$J$19995,Calc!$B$134,Dados!BG$2:BG$19995,"Ruim")*1.25+COUNTIFS(Dados!$N$2:$N$19995,Calc!$C136,Dados!$J$2:$J$19995,Calc!$B$134,Dados!BG$2:BG$19995,"Péssima")*0)/COUNTIFS(Dados!$N$2:$N$19995,Calc!$C136,Dados!$J$2:$J$19995,Calc!$B$134,Dados!BG$2:BG$19995,"&lt;&gt;Sem resposta",Dados!BG$2:BG$19995,"&lt;&gt;""")</f>
        <v>3.5416666666666665</v>
      </c>
      <c r="F23" s="142">
        <f>(COUNTIFS(Dados!$N$2:$N$19995,Calc!$C136,Dados!$J$2:$J$19995,Calc!$B$134,Dados!BH$2:BH$19995,"Ótima")*5+COUNTIFS(Dados!$N$2:$N$19995,Calc!$C136,Dados!$J$2:$J$19995,Calc!$B$134,Dados!BH$2:BH$19995,"Boa")*3.75+COUNTIFS(Dados!$N$2:$N$19995,Calc!$C136,Dados!$J$2:$J$19995,Calc!$B$134,Dados!BH$2:BH$19995,"Regular")*2.5+COUNTIFS(Dados!$N$2:$N$19995,Calc!$C136,Dados!$J$2:$J$19995,Calc!$B$134,Dados!BH$2:BH$19995,"Ruim")*1.25+COUNTIFS(Dados!$N$2:$N$19995,Calc!$C136,Dados!$J$2:$J$19995,Calc!$B$134,Dados!BH$2:BH$19995,"Péssima")*0)/COUNTIFS(Dados!$N$2:$N$19995,Calc!$C136,Dados!$J$2:$J$19995,Calc!$B$134,Dados!BH$2:BH$19995,"&lt;&gt;Sem resposta",Dados!BH$2:BH$19995,"&lt;&gt;""")</f>
        <v>3.75</v>
      </c>
      <c r="G23" s="142">
        <f>(COUNTIFS(Dados!$N$2:$N$19995,Calc!$C136,Dados!$J$2:$J$19995,Calc!$B$134,Dados!BI$2:BI$19995,"Ótima")*5+COUNTIFS(Dados!$N$2:$N$19995,Calc!$C136,Dados!$J$2:$J$19995,Calc!$B$134,Dados!BI$2:BI$19995,"Boa")*3.75+COUNTIFS(Dados!$N$2:$N$19995,Calc!$C136,Dados!$J$2:$J$19995,Calc!$B$134,Dados!BI$2:BI$19995,"Regular")*2.5+COUNTIFS(Dados!$N$2:$N$19995,Calc!$C136,Dados!$J$2:$J$19995,Calc!$B$134,Dados!BI$2:BI$19995,"Ruim")*1.25+COUNTIFS(Dados!$N$2:$N$19995,Calc!$C136,Dados!$J$2:$J$19995,Calc!$B$134,Dados!BI$2:BI$19995,"Péssima")*0)/COUNTIFS(Dados!$N$2:$N$19995,Calc!$C136,Dados!$J$2:$J$19995,Calc!$B$134,Dados!BI$2:BI$19995,"&lt;&gt;Sem resposta",Dados!BI$2:BI$19995,"&lt;&gt;""")</f>
        <v>2.8472222222222223</v>
      </c>
      <c r="H23" s="142">
        <f>(COUNTIFS(Dados!$N$2:$N$19995,Calc!$C136,Dados!$J$2:$J$19995,Calc!$B$134,Dados!BJ$2:BJ$19995,"Ótima")*5+COUNTIFS(Dados!$N$2:$N$19995,Calc!$C136,Dados!$J$2:$J$19995,Calc!$B$134,Dados!BJ$2:BJ$19995,"Boa")*3.75+COUNTIFS(Dados!$N$2:$N$19995,Calc!$C136,Dados!$J$2:$J$19995,Calc!$B$134,Dados!BJ$2:BJ$19995,"Regular")*2.5+COUNTIFS(Dados!$N$2:$N$19995,Calc!$C136,Dados!$J$2:$J$19995,Calc!$B$134,Dados!BJ$2:BJ$19995,"Ruim")*1.25+COUNTIFS(Dados!$N$2:$N$19995,Calc!$C136,Dados!$J$2:$J$19995,Calc!$B$134,Dados!BJ$2:BJ$19995,"Péssima")*0)/COUNTIFS(Dados!$N$2:$N$19995,Calc!$C136,Dados!$J$2:$J$19995,Calc!$B$134,Dados!BJ$2:BJ$19995,"&lt;&gt;Sem resposta",Dados!BJ$2:BJ$19995,"&lt;&gt;""")</f>
        <v>4.0277777777777777</v>
      </c>
      <c r="I23" s="142">
        <f>(COUNTIFS(Dados!$N$2:$N$19995,Calc!$C136,Dados!$J$2:$J$19995,Calc!$B$134,Dados!BK$2:BK$19995,"Superou as expectativas")*5+COUNTIFS(Dados!$N$2:$N$19995,Calc!$C136,Dados!$J$2:$J$19995,Calc!$B$134,Dados!BK$2:BK$19995,"Atendeu as expectativas")*2.5+COUNTIFS(Dados!$N$2:$N$19995,Calc!$C136,Dados!$J$2:$J$19995,Calc!$B$134,Dados!BK$2:BK$19995,"Não atendeu as expectativas")*0)/COUNTIFS(Dados!$N$2:$N$19995,Calc!$C136,Dados!$J$2:$J$19995,Calc!$B$134,Dados!BK$2:BK$19995,"&lt;&gt;Sem resposta",Dados!BK$2:BK$19995,"&lt;&gt;""")</f>
        <v>2.9166666666666665</v>
      </c>
      <c r="J23" s="142">
        <f>(COUNTIFS(Dados!$N$2:$N$19995,Calc!$C136,Dados!$J$2:$J$19995,Calc!$B$134,Dados!BL$2:BL$19995,"Superou as expectativas")*5+COUNTIFS(Dados!$N$2:$N$19995,Calc!$C136,Dados!$J$2:$J$19995,Calc!$B$134,Dados!BL$2:BL$19995,"Atendeu as expectativas")*2.5+COUNTIFS(Dados!$N$2:$N$19995,Calc!$C136,Dados!$J$2:$J$19995,Calc!$B$134,Dados!BL$2:BL$19995,"Não atendeu as expectativas")*0)/COUNTIFS(Dados!$N$2:$N$19995,Calc!$C136,Dados!$J$2:$J$19995,Calc!$B$134,Dados!BL$2:BL$19995,"&lt;&gt;Sem resposta",Dados!BL$2:BL$19995,"&lt;&gt;""")</f>
        <v>3.2352941176470589</v>
      </c>
      <c r="K23" s="195">
        <f t="shared" si="0"/>
        <v>3.5901756535947715</v>
      </c>
    </row>
    <row r="24" spans="1:11" ht="25.5">
      <c r="A24" s="143" t="s">
        <v>72</v>
      </c>
      <c r="B24" s="149" t="s">
        <v>174</v>
      </c>
      <c r="C24" s="142">
        <f>(COUNTIFS(Dados!$N$2:$N$19995,Calc!$C137,Dados!$J$2:$J$19995,Calc!$B$134,Dados!BE$2:BE$19995,"Ótima")*5+COUNTIFS(Dados!$N$2:$N$19995,Calc!$C137,Dados!$J$2:$J$19995,Calc!$B$134,Dados!BE$2:BE$19995,"Boa")*3.75+COUNTIFS(Dados!$N$2:$N$19995,Calc!$C137,Dados!$J$2:$J$19995,Calc!$B$134,Dados!BE$2:BE$19995,"Regular")*2.5+COUNTIFS(Dados!$N$2:$N$19995,Calc!$C137,Dados!$J$2:$J$19995,Calc!$B$134,Dados!BE$2:BE$19995,"Ruim")*1.25+COUNTIFS(Dados!$N$2:$N$19995,Calc!$C137,Dados!$J$2:$J$19995,Calc!$B$134,Dados!BE$2:BE$19995,"Péssima")*0)/COUNTIFS(Dados!$N$2:$N$19995,Calc!$C137,Dados!$J$2:$J$19995,Calc!$B$134,Dados!BE$2:BE$19995,"&lt;&gt;Sem resposta",Dados!BE$2:BE$19995,"&lt;&gt;""")</f>
        <v>4.166666666666667</v>
      </c>
      <c r="D24" s="142">
        <f>(COUNTIFS(Dados!$N$2:$N$19995,Calc!$C137,Dados!$J$2:$J$19995,Calc!$B$134,Dados!BF$2:BF$19995,"Ótima")*5+COUNTIFS(Dados!$N$2:$N$19995,Calc!$C137,Dados!$J$2:$J$19995,Calc!$B$134,Dados!BF$2:BF$19995,"Boa")*3.75+COUNTIFS(Dados!$N$2:$N$19995,Calc!$C137,Dados!$J$2:$J$19995,Calc!$B$134,Dados!BF$2:BF$19995,"Regular")*2.5+COUNTIFS(Dados!$N$2:$N$19995,Calc!$C137,Dados!$J$2:$J$19995,Calc!$B$134,Dados!BF$2:BF$19995,"Ruim")*1.25+COUNTIFS(Dados!$N$2:$N$19995,Calc!$C137,Dados!$J$2:$J$19995,Calc!$B$134,Dados!BF$2:BF$19995,"Péssima")*0)/COUNTIFS(Dados!$N$2:$N$19995,Calc!$C137,Dados!$J$2:$J$19995,Calc!$B$134,Dados!BF$2:BF$19995,"&lt;&gt;Sem resposta",Dados!BF$2:BF$19995,"&lt;&gt;""")</f>
        <v>3.9583333333333335</v>
      </c>
      <c r="E24" s="142">
        <f>(COUNTIFS(Dados!$N$2:$N$19995,Calc!$C137,Dados!$J$2:$J$19995,Calc!$B$134,Dados!BG$2:BG$19995,"Ótima")*5+COUNTIFS(Dados!$N$2:$N$19995,Calc!$C137,Dados!$J$2:$J$19995,Calc!$B$134,Dados!BG$2:BG$19995,"Boa")*3.75+COUNTIFS(Dados!$N$2:$N$19995,Calc!$C137,Dados!$J$2:$J$19995,Calc!$B$134,Dados!BG$2:BG$19995,"Regular")*2.5+COUNTIFS(Dados!$N$2:$N$19995,Calc!$C137,Dados!$J$2:$J$19995,Calc!$B$134,Dados!BG$2:BG$19995,"Ruim")*1.25+COUNTIFS(Dados!$N$2:$N$19995,Calc!$C137,Dados!$J$2:$J$19995,Calc!$B$134,Dados!BG$2:BG$19995,"Péssima")*0)/COUNTIFS(Dados!$N$2:$N$19995,Calc!$C137,Dados!$J$2:$J$19995,Calc!$B$134,Dados!BG$2:BG$19995,"&lt;&gt;Sem resposta",Dados!BG$2:BG$19995,"&lt;&gt;""")</f>
        <v>3.5416666666666665</v>
      </c>
      <c r="F24" s="142">
        <f>(COUNTIFS(Dados!$N$2:$N$19995,Calc!$C137,Dados!$J$2:$J$19995,Calc!$B$134,Dados!BH$2:BH$19995,"Ótima")*5+COUNTIFS(Dados!$N$2:$N$19995,Calc!$C137,Dados!$J$2:$J$19995,Calc!$B$134,Dados!BH$2:BH$19995,"Boa")*3.75+COUNTIFS(Dados!$N$2:$N$19995,Calc!$C137,Dados!$J$2:$J$19995,Calc!$B$134,Dados!BH$2:BH$19995,"Regular")*2.5+COUNTIFS(Dados!$N$2:$N$19995,Calc!$C137,Dados!$J$2:$J$19995,Calc!$B$134,Dados!BH$2:BH$19995,"Ruim")*1.25+COUNTIFS(Dados!$N$2:$N$19995,Calc!$C137,Dados!$J$2:$J$19995,Calc!$B$134,Dados!BH$2:BH$19995,"Péssima")*0)/COUNTIFS(Dados!$N$2:$N$19995,Calc!$C137,Dados!$J$2:$J$19995,Calc!$B$134,Dados!BH$2:BH$19995,"&lt;&gt;Sem resposta",Dados!BH$2:BH$19995,"&lt;&gt;""")</f>
        <v>3.9583333333333335</v>
      </c>
      <c r="G24" s="142">
        <f>(COUNTIFS(Dados!$N$2:$N$19995,Calc!$C137,Dados!$J$2:$J$19995,Calc!$B$134,Dados!BI$2:BI$19995,"Ótima")*5+COUNTIFS(Dados!$N$2:$N$19995,Calc!$C137,Dados!$J$2:$J$19995,Calc!$B$134,Dados!BI$2:BI$19995,"Boa")*3.75+COUNTIFS(Dados!$N$2:$N$19995,Calc!$C137,Dados!$J$2:$J$19995,Calc!$B$134,Dados!BI$2:BI$19995,"Regular")*2.5+COUNTIFS(Dados!$N$2:$N$19995,Calc!$C137,Dados!$J$2:$J$19995,Calc!$B$134,Dados!BI$2:BI$19995,"Ruim")*1.25+COUNTIFS(Dados!$N$2:$N$19995,Calc!$C137,Dados!$J$2:$J$19995,Calc!$B$134,Dados!BI$2:BI$19995,"Péssima")*0)/COUNTIFS(Dados!$N$2:$N$19995,Calc!$C137,Dados!$J$2:$J$19995,Calc!$B$134,Dados!BI$2:BI$19995,"&lt;&gt;Sem resposta",Dados!BI$2:BI$19995,"&lt;&gt;""")</f>
        <v>2.2916666666666665</v>
      </c>
      <c r="H24" s="142">
        <f>(COUNTIFS(Dados!$N$2:$N$19995,Calc!$C137,Dados!$J$2:$J$19995,Calc!$B$134,Dados!BJ$2:BJ$19995,"Ótima")*5+COUNTIFS(Dados!$N$2:$N$19995,Calc!$C137,Dados!$J$2:$J$19995,Calc!$B$134,Dados!BJ$2:BJ$19995,"Boa")*3.75+COUNTIFS(Dados!$N$2:$N$19995,Calc!$C137,Dados!$J$2:$J$19995,Calc!$B$134,Dados!BJ$2:BJ$19995,"Regular")*2.5+COUNTIFS(Dados!$N$2:$N$19995,Calc!$C137,Dados!$J$2:$J$19995,Calc!$B$134,Dados!BJ$2:BJ$19995,"Ruim")*1.25+COUNTIFS(Dados!$N$2:$N$19995,Calc!$C137,Dados!$J$2:$J$19995,Calc!$B$134,Dados!BJ$2:BJ$19995,"Péssima")*0)/COUNTIFS(Dados!$N$2:$N$19995,Calc!$C137,Dados!$J$2:$J$19995,Calc!$B$134,Dados!BJ$2:BJ$19995,"&lt;&gt;Sem resposta",Dados!BJ$2:BJ$19995,"&lt;&gt;""")</f>
        <v>4.583333333333333</v>
      </c>
      <c r="I24" s="142">
        <f>(COUNTIFS(Dados!$N$2:$N$19995,Calc!$C137,Dados!$J$2:$J$19995,Calc!$B$134,Dados!BK$2:BK$19995,"Superou as expectativas")*5+COUNTIFS(Dados!$N$2:$N$19995,Calc!$C137,Dados!$J$2:$J$19995,Calc!$B$134,Dados!BK$2:BK$19995,"Atendeu as expectativas")*2.5+COUNTIFS(Dados!$N$2:$N$19995,Calc!$C137,Dados!$J$2:$J$19995,Calc!$B$134,Dados!BK$2:BK$19995,"Não atendeu as expectativas")*0)/COUNTIFS(Dados!$N$2:$N$19995,Calc!$C137,Dados!$J$2:$J$19995,Calc!$B$134,Dados!BK$2:BK$19995,"&lt;&gt;Sem resposta",Dados!BK$2:BK$19995,"&lt;&gt;""")</f>
        <v>2.5</v>
      </c>
      <c r="J24" s="142">
        <f>(COUNTIFS(Dados!$N$2:$N$19995,Calc!$C137,Dados!$J$2:$J$19995,Calc!$B$134,Dados!BL$2:BL$19995,"Superou as expectativas")*5+COUNTIFS(Dados!$N$2:$N$19995,Calc!$C137,Dados!$J$2:$J$19995,Calc!$B$134,Dados!BL$2:BL$19995,"Atendeu as expectativas")*2.5+COUNTIFS(Dados!$N$2:$N$19995,Calc!$C137,Dados!$J$2:$J$19995,Calc!$B$134,Dados!BL$2:BL$19995,"Não atendeu as expectativas")*0)/COUNTIFS(Dados!$N$2:$N$19995,Calc!$C137,Dados!$J$2:$J$19995,Calc!$B$134,Dados!BL$2:BL$19995,"&lt;&gt;Sem resposta",Dados!BL$2:BL$19995,"&lt;&gt;""")</f>
        <v>3.3333333333333335</v>
      </c>
      <c r="K24" s="195">
        <f t="shared" si="0"/>
        <v>3.5416666666666665</v>
      </c>
    </row>
    <row r="25" spans="1:11">
      <c r="A25" s="143" t="s">
        <v>72</v>
      </c>
      <c r="B25" s="149" t="s">
        <v>134</v>
      </c>
      <c r="C25" s="142">
        <f>(COUNTIFS(Dados!$N$2:$N$19995,Calc!$C138,Dados!$J$2:$J$19995,Calc!$B$134,Dados!BE$2:BE$19995,"Ótima")*5+COUNTIFS(Dados!$N$2:$N$19995,Calc!$C138,Dados!$J$2:$J$19995,Calc!$B$134,Dados!BE$2:BE$19995,"Boa")*3.75+COUNTIFS(Dados!$N$2:$N$19995,Calc!$C138,Dados!$J$2:$J$19995,Calc!$B$134,Dados!BE$2:BE$19995,"Regular")*2.5+COUNTIFS(Dados!$N$2:$N$19995,Calc!$C138,Dados!$J$2:$J$19995,Calc!$B$134,Dados!BE$2:BE$19995,"Ruim")*1.25+COUNTIFS(Dados!$N$2:$N$19995,Calc!$C138,Dados!$J$2:$J$19995,Calc!$B$134,Dados!BE$2:BE$19995,"Péssima")*0)/COUNTIFS(Dados!$N$2:$N$19995,Calc!$C138,Dados!$J$2:$J$19995,Calc!$B$134,Dados!BE$2:BE$19995,"&lt;&gt;Sem resposta",Dados!BE$2:BE$19995,"&lt;&gt;""")</f>
        <v>4.5</v>
      </c>
      <c r="D25" s="142">
        <f>(COUNTIFS(Dados!$N$2:$N$19995,Calc!$C138,Dados!$J$2:$J$19995,Calc!$B$134,Dados!BF$2:BF$19995,"Ótima")*5+COUNTIFS(Dados!$N$2:$N$19995,Calc!$C138,Dados!$J$2:$J$19995,Calc!$B$134,Dados!BF$2:BF$19995,"Boa")*3.75+COUNTIFS(Dados!$N$2:$N$19995,Calc!$C138,Dados!$J$2:$J$19995,Calc!$B$134,Dados!BF$2:BF$19995,"Regular")*2.5+COUNTIFS(Dados!$N$2:$N$19995,Calc!$C138,Dados!$J$2:$J$19995,Calc!$B$134,Dados!BF$2:BF$19995,"Ruim")*1.25+COUNTIFS(Dados!$N$2:$N$19995,Calc!$C138,Dados!$J$2:$J$19995,Calc!$B$134,Dados!BF$2:BF$19995,"Péssima")*0)/COUNTIFS(Dados!$N$2:$N$19995,Calc!$C138,Dados!$J$2:$J$19995,Calc!$B$134,Dados!BF$2:BF$19995,"&lt;&gt;Sem resposta",Dados!BF$2:BF$19995,"&lt;&gt;""")</f>
        <v>4.2</v>
      </c>
      <c r="E25" s="142">
        <f>(COUNTIFS(Dados!$N$2:$N$19995,Calc!$C138,Dados!$J$2:$J$19995,Calc!$B$134,Dados!BG$2:BG$19995,"Ótima")*5+COUNTIFS(Dados!$N$2:$N$19995,Calc!$C138,Dados!$J$2:$J$19995,Calc!$B$134,Dados!BG$2:BG$19995,"Boa")*3.75+COUNTIFS(Dados!$N$2:$N$19995,Calc!$C138,Dados!$J$2:$J$19995,Calc!$B$134,Dados!BG$2:BG$19995,"Regular")*2.5+COUNTIFS(Dados!$N$2:$N$19995,Calc!$C138,Dados!$J$2:$J$19995,Calc!$B$134,Dados!BG$2:BG$19995,"Ruim")*1.25+COUNTIFS(Dados!$N$2:$N$19995,Calc!$C138,Dados!$J$2:$J$19995,Calc!$B$134,Dados!BG$2:BG$19995,"Péssima")*0)/COUNTIFS(Dados!$N$2:$N$19995,Calc!$C138,Dados!$J$2:$J$19995,Calc!$B$134,Dados!BG$2:BG$19995,"&lt;&gt;Sem resposta",Dados!BG$2:BG$19995,"&lt;&gt;""")</f>
        <v>3.0729166666666665</v>
      </c>
      <c r="F25" s="142">
        <f>(COUNTIFS(Dados!$N$2:$N$19995,Calc!$C138,Dados!$J$2:$J$19995,Calc!$B$134,Dados!BH$2:BH$19995,"Ótima")*5+COUNTIFS(Dados!$N$2:$N$19995,Calc!$C138,Dados!$J$2:$J$19995,Calc!$B$134,Dados!BH$2:BH$19995,"Boa")*3.75+COUNTIFS(Dados!$N$2:$N$19995,Calc!$C138,Dados!$J$2:$J$19995,Calc!$B$134,Dados!BH$2:BH$19995,"Regular")*2.5+COUNTIFS(Dados!$N$2:$N$19995,Calc!$C138,Dados!$J$2:$J$19995,Calc!$B$134,Dados!BH$2:BH$19995,"Ruim")*1.25+COUNTIFS(Dados!$N$2:$N$19995,Calc!$C138,Dados!$J$2:$J$19995,Calc!$B$134,Dados!BH$2:BH$19995,"Péssima")*0)/COUNTIFS(Dados!$N$2:$N$19995,Calc!$C138,Dados!$J$2:$J$19995,Calc!$B$134,Dados!BH$2:BH$19995,"&lt;&gt;Sem resposta",Dados!BH$2:BH$19995,"&lt;&gt;""")</f>
        <v>3.4375</v>
      </c>
      <c r="G25" s="142">
        <f>(COUNTIFS(Dados!$N$2:$N$19995,Calc!$C138,Dados!$J$2:$J$19995,Calc!$B$134,Dados!BI$2:BI$19995,"Ótima")*5+COUNTIFS(Dados!$N$2:$N$19995,Calc!$C138,Dados!$J$2:$J$19995,Calc!$B$134,Dados!BI$2:BI$19995,"Boa")*3.75+COUNTIFS(Dados!$N$2:$N$19995,Calc!$C138,Dados!$J$2:$J$19995,Calc!$B$134,Dados!BI$2:BI$19995,"Regular")*2.5+COUNTIFS(Dados!$N$2:$N$19995,Calc!$C138,Dados!$J$2:$J$19995,Calc!$B$134,Dados!BI$2:BI$19995,"Ruim")*1.25+COUNTIFS(Dados!$N$2:$N$19995,Calc!$C138,Dados!$J$2:$J$19995,Calc!$B$134,Dados!BI$2:BI$19995,"Péssima")*0)/COUNTIFS(Dados!$N$2:$N$19995,Calc!$C138,Dados!$J$2:$J$19995,Calc!$B$134,Dados!BI$2:BI$19995,"&lt;&gt;Sem resposta",Dados!BI$2:BI$19995,"&lt;&gt;""")</f>
        <v>1.3541666666666667</v>
      </c>
      <c r="H25" s="142">
        <f>(COUNTIFS(Dados!$N$2:$N$19995,Calc!$C138,Dados!$J$2:$J$19995,Calc!$B$134,Dados!BJ$2:BJ$19995,"Ótima")*5+COUNTIFS(Dados!$N$2:$N$19995,Calc!$C138,Dados!$J$2:$J$19995,Calc!$B$134,Dados!BJ$2:BJ$19995,"Boa")*3.75+COUNTIFS(Dados!$N$2:$N$19995,Calc!$C138,Dados!$J$2:$J$19995,Calc!$B$134,Dados!BJ$2:BJ$19995,"Regular")*2.5+COUNTIFS(Dados!$N$2:$N$19995,Calc!$C138,Dados!$J$2:$J$19995,Calc!$B$134,Dados!BJ$2:BJ$19995,"Ruim")*1.25+COUNTIFS(Dados!$N$2:$N$19995,Calc!$C138,Dados!$J$2:$J$19995,Calc!$B$134,Dados!BJ$2:BJ$19995,"Péssima")*0)/COUNTIFS(Dados!$N$2:$N$19995,Calc!$C138,Dados!$J$2:$J$19995,Calc!$B$134,Dados!BJ$2:BJ$19995,"&lt;&gt;Sem resposta",Dados!BJ$2:BJ$19995,"&lt;&gt;""")</f>
        <v>4.45</v>
      </c>
      <c r="I25" s="142">
        <f>(COUNTIFS(Dados!$N$2:$N$19995,Calc!$C138,Dados!$J$2:$J$19995,Calc!$B$134,Dados!BK$2:BK$19995,"Superou as expectativas")*5+COUNTIFS(Dados!$N$2:$N$19995,Calc!$C138,Dados!$J$2:$J$19995,Calc!$B$134,Dados!BK$2:BK$19995,"Atendeu as expectativas")*2.5+COUNTIFS(Dados!$N$2:$N$19995,Calc!$C138,Dados!$J$2:$J$19995,Calc!$B$134,Dados!BK$2:BK$19995,"Não atendeu as expectativas")*0)/COUNTIFS(Dados!$N$2:$N$19995,Calc!$C138,Dados!$J$2:$J$19995,Calc!$B$134,Dados!BK$2:BK$19995,"&lt;&gt;Sem resposta",Dados!BK$2:BK$19995,"&lt;&gt;""")</f>
        <v>1.0416666666666667</v>
      </c>
      <c r="J25" s="142">
        <f>(COUNTIFS(Dados!$N$2:$N$19995,Calc!$C138,Dados!$J$2:$J$19995,Calc!$B$134,Dados!BL$2:BL$19995,"Superou as expectativas")*5+COUNTIFS(Dados!$N$2:$N$19995,Calc!$C138,Dados!$J$2:$J$19995,Calc!$B$134,Dados!BL$2:BL$19995,"Atendeu as expectativas")*2.5+COUNTIFS(Dados!$N$2:$N$19995,Calc!$C138,Dados!$J$2:$J$19995,Calc!$B$134,Dados!BL$2:BL$19995,"Não atendeu as expectativas")*0)/COUNTIFS(Dados!$N$2:$N$19995,Calc!$C138,Dados!$J$2:$J$19995,Calc!$B$134,Dados!BL$2:BL$19995,"&lt;&gt;Sem resposta",Dados!BL$2:BL$19995,"&lt;&gt;""")</f>
        <v>3.8</v>
      </c>
      <c r="K25" s="195">
        <f t="shared" si="0"/>
        <v>3.2320312499999999</v>
      </c>
    </row>
    <row r="26" spans="1:11" ht="25.5">
      <c r="A26" s="143" t="s">
        <v>72</v>
      </c>
      <c r="B26" s="149" t="s">
        <v>1178</v>
      </c>
      <c r="C26" s="142">
        <f>(COUNTIFS(Dados!$N$2:$N$19995,Calc!$C139,Dados!$J$2:$J$19995,Calc!$B$134,Dados!BE$2:BE$19995,"Ótima")*5+COUNTIFS(Dados!$N$2:$N$19995,Calc!$C139,Dados!$J$2:$J$19995,Calc!$B$134,Dados!BE$2:BE$19995,"Boa")*3.75+COUNTIFS(Dados!$N$2:$N$19995,Calc!$C139,Dados!$J$2:$J$19995,Calc!$B$134,Dados!BE$2:BE$19995,"Regular")*2.5+COUNTIFS(Dados!$N$2:$N$19995,Calc!$C139,Dados!$J$2:$J$19995,Calc!$B$134,Dados!BE$2:BE$19995,"Ruim")*1.25+COUNTIFS(Dados!$N$2:$N$19995,Calc!$C139,Dados!$J$2:$J$19995,Calc!$B$134,Dados!BE$2:BE$19995,"Péssima")*0)/COUNTIFS(Dados!$N$2:$N$19995,Calc!$C139,Dados!$J$2:$J$19995,Calc!$B$134,Dados!BE$2:BE$19995,"&lt;&gt;Sem resposta",Dados!BE$2:BE$19995,"&lt;&gt;""")</f>
        <v>4.375</v>
      </c>
      <c r="D26" s="142">
        <f>(COUNTIFS(Dados!$N$2:$N$19995,Calc!$C139,Dados!$J$2:$J$19995,Calc!$B$134,Dados!BF$2:BF$19995,"Ótima")*5+COUNTIFS(Dados!$N$2:$N$19995,Calc!$C139,Dados!$J$2:$J$19995,Calc!$B$134,Dados!BF$2:BF$19995,"Boa")*3.75+COUNTIFS(Dados!$N$2:$N$19995,Calc!$C139,Dados!$J$2:$J$19995,Calc!$B$134,Dados!BF$2:BF$19995,"Regular")*2.5+COUNTIFS(Dados!$N$2:$N$19995,Calc!$C139,Dados!$J$2:$J$19995,Calc!$B$134,Dados!BF$2:BF$19995,"Ruim")*1.25+COUNTIFS(Dados!$N$2:$N$19995,Calc!$C139,Dados!$J$2:$J$19995,Calc!$B$134,Dados!BF$2:BF$19995,"Péssima")*0)/COUNTIFS(Dados!$N$2:$N$19995,Calc!$C139,Dados!$J$2:$J$19995,Calc!$B$134,Dados!BF$2:BF$19995,"&lt;&gt;Sem resposta",Dados!BF$2:BF$19995,"&lt;&gt;""")</f>
        <v>3.5</v>
      </c>
      <c r="E26" s="142">
        <f>(COUNTIFS(Dados!$N$2:$N$19995,Calc!$C139,Dados!$J$2:$J$19995,Calc!$B$134,Dados!BG$2:BG$19995,"Ótima")*5+COUNTIFS(Dados!$N$2:$N$19995,Calc!$C139,Dados!$J$2:$J$19995,Calc!$B$134,Dados!BG$2:BG$19995,"Boa")*3.75+COUNTIFS(Dados!$N$2:$N$19995,Calc!$C139,Dados!$J$2:$J$19995,Calc!$B$134,Dados!BG$2:BG$19995,"Regular")*2.5+COUNTIFS(Dados!$N$2:$N$19995,Calc!$C139,Dados!$J$2:$J$19995,Calc!$B$134,Dados!BG$2:BG$19995,"Ruim")*1.25+COUNTIFS(Dados!$N$2:$N$19995,Calc!$C139,Dados!$J$2:$J$19995,Calc!$B$134,Dados!BG$2:BG$19995,"Péssima")*0)/COUNTIFS(Dados!$N$2:$N$19995,Calc!$C139,Dados!$J$2:$J$19995,Calc!$B$134,Dados!BG$2:BG$19995,"&lt;&gt;Sem resposta",Dados!BG$2:BG$19995,"&lt;&gt;""")</f>
        <v>2.875</v>
      </c>
      <c r="F26" s="142">
        <f>(COUNTIFS(Dados!$N$2:$N$19995,Calc!$C139,Dados!$J$2:$J$19995,Calc!$B$134,Dados!BH$2:BH$19995,"Ótima")*5+COUNTIFS(Dados!$N$2:$N$19995,Calc!$C139,Dados!$J$2:$J$19995,Calc!$B$134,Dados!BH$2:BH$19995,"Boa")*3.75+COUNTIFS(Dados!$N$2:$N$19995,Calc!$C139,Dados!$J$2:$J$19995,Calc!$B$134,Dados!BH$2:BH$19995,"Regular")*2.5+COUNTIFS(Dados!$N$2:$N$19995,Calc!$C139,Dados!$J$2:$J$19995,Calc!$B$134,Dados!BH$2:BH$19995,"Ruim")*1.25+COUNTIFS(Dados!$N$2:$N$19995,Calc!$C139,Dados!$J$2:$J$19995,Calc!$B$134,Dados!BH$2:BH$19995,"Péssima")*0)/COUNTIFS(Dados!$N$2:$N$19995,Calc!$C139,Dados!$J$2:$J$19995,Calc!$B$134,Dados!BH$2:BH$19995,"&lt;&gt;Sem resposta",Dados!BH$2:BH$19995,"&lt;&gt;""")</f>
        <v>3.375</v>
      </c>
      <c r="G26" s="142">
        <f>(COUNTIFS(Dados!$N$2:$N$19995,Calc!$C139,Dados!$J$2:$J$19995,Calc!$B$134,Dados!BI$2:BI$19995,"Ótima")*5+COUNTIFS(Dados!$N$2:$N$19995,Calc!$C139,Dados!$J$2:$J$19995,Calc!$B$134,Dados!BI$2:BI$19995,"Boa")*3.75+COUNTIFS(Dados!$N$2:$N$19995,Calc!$C139,Dados!$J$2:$J$19995,Calc!$B$134,Dados!BI$2:BI$19995,"Regular")*2.5+COUNTIFS(Dados!$N$2:$N$19995,Calc!$C139,Dados!$J$2:$J$19995,Calc!$B$134,Dados!BI$2:BI$19995,"Ruim")*1.25+COUNTIFS(Dados!$N$2:$N$19995,Calc!$C139,Dados!$J$2:$J$19995,Calc!$B$134,Dados!BI$2:BI$19995,"Péssima")*0)/COUNTIFS(Dados!$N$2:$N$19995,Calc!$C139,Dados!$J$2:$J$19995,Calc!$B$134,Dados!BI$2:BI$19995,"&lt;&gt;Sem resposta",Dados!BI$2:BI$19995,"&lt;&gt;""")</f>
        <v>2.125</v>
      </c>
      <c r="H26" s="142">
        <f>(COUNTIFS(Dados!$N$2:$N$19995,Calc!$C139,Dados!$J$2:$J$19995,Calc!$B$134,Dados!BJ$2:BJ$19995,"Ótima")*5+COUNTIFS(Dados!$N$2:$N$19995,Calc!$C139,Dados!$J$2:$J$19995,Calc!$B$134,Dados!BJ$2:BJ$19995,"Boa")*3.75+COUNTIFS(Dados!$N$2:$N$19995,Calc!$C139,Dados!$J$2:$J$19995,Calc!$B$134,Dados!BJ$2:BJ$19995,"Regular")*2.5+COUNTIFS(Dados!$N$2:$N$19995,Calc!$C139,Dados!$J$2:$J$19995,Calc!$B$134,Dados!BJ$2:BJ$19995,"Ruim")*1.25+COUNTIFS(Dados!$N$2:$N$19995,Calc!$C139,Dados!$J$2:$J$19995,Calc!$B$134,Dados!BJ$2:BJ$19995,"Péssima")*0)/COUNTIFS(Dados!$N$2:$N$19995,Calc!$C139,Dados!$J$2:$J$19995,Calc!$B$134,Dados!BJ$2:BJ$19995,"&lt;&gt;Sem resposta",Dados!BJ$2:BJ$19995,"&lt;&gt;""")</f>
        <v>4.375</v>
      </c>
      <c r="I26" s="142">
        <f>(COUNTIFS(Dados!$N$2:$N$19995,Calc!$C139,Dados!$J$2:$J$19995,Calc!$B$134,Dados!BK$2:BK$19995,"Superou as expectativas")*5+COUNTIFS(Dados!$N$2:$N$19995,Calc!$C139,Dados!$J$2:$J$19995,Calc!$B$134,Dados!BK$2:BK$19995,"Atendeu as expectativas")*2.5+COUNTIFS(Dados!$N$2:$N$19995,Calc!$C139,Dados!$J$2:$J$19995,Calc!$B$134,Dados!BK$2:BK$19995,"Não atendeu as expectativas")*0)/COUNTIFS(Dados!$N$2:$N$19995,Calc!$C139,Dados!$J$2:$J$19995,Calc!$B$134,Dados!BK$2:BK$19995,"&lt;&gt;Sem resposta",Dados!BK$2:BK$19995,"&lt;&gt;""")</f>
        <v>1.9444444444444444</v>
      </c>
      <c r="J26" s="142">
        <f>(COUNTIFS(Dados!$N$2:$N$19995,Calc!$C139,Dados!$J$2:$J$19995,Calc!$B$134,Dados!BL$2:BL$19995,"Superou as expectativas")*5+COUNTIFS(Dados!$N$2:$N$19995,Calc!$C139,Dados!$J$2:$J$19995,Calc!$B$134,Dados!BL$2:BL$19995,"Atendeu as expectativas")*2.5+COUNTIFS(Dados!$N$2:$N$19995,Calc!$C139,Dados!$J$2:$J$19995,Calc!$B$134,Dados!BL$2:BL$19995,"Não atendeu as expectativas")*0)/COUNTIFS(Dados!$N$2:$N$19995,Calc!$C139,Dados!$J$2:$J$19995,Calc!$B$134,Dados!BL$2:BL$19995,"&lt;&gt;Sem resposta",Dados!BL$2:BL$19995,"&lt;&gt;""")</f>
        <v>4.25</v>
      </c>
      <c r="K26" s="195">
        <f t="shared" si="0"/>
        <v>3.3524305555555554</v>
      </c>
    </row>
    <row r="27" spans="1:11">
      <c r="A27" s="143" t="s">
        <v>161</v>
      </c>
      <c r="B27" s="143" t="s">
        <v>161</v>
      </c>
      <c r="C27" s="150">
        <f>(COUNTIFS(Dados!$J$2:$J$19995,Calc!$B$140,Dados!BE$2:BE$19995,"Ótima")*5+COUNTIFS(Dados!$J$2:$J$19995,Calc!$B$140,Dados!BE$2:BE$19995,"Boa")*3.75+COUNTIFS(Dados!$J$2:$J$19995,Calc!$B$140,Dados!BE$2:BE$19995,"Regular")*2.5+COUNTIFS(Dados!$J$2:$J$19995,Calc!$B$140,Dados!BE$2:BE$19995,"Ruim")*1.25+COUNTIFS(Dados!$J$2:$J$19995,Calc!$B$140,Dados!BE$2:BE$19995,"Péssima")*0)/COUNTIFS(Dados!$J$2:$J$19995,Calc!$B$140,Dados!BE$2:BE$19995,"&lt;&gt;Sem resposta",Dados!BE$2:BE$19995,"&lt;&gt;""")</f>
        <v>4.697802197802198</v>
      </c>
      <c r="D27" s="150">
        <f>(COUNTIFS(Dados!$J$2:$J$19995,Calc!$B$140,Dados!BF$2:BF$19995,"Ótima")*5+COUNTIFS(Dados!$J$2:$J$19995,Calc!$B$140,Dados!BF$2:BF$19995,"Boa")*3.75+COUNTIFS(Dados!$J$2:$J$19995,Calc!$B$140,Dados!BF$2:BF$19995,"Regular")*2.5+COUNTIFS(Dados!$J$2:$J$19995,Calc!$B$140,Dados!BF$2:BF$19995,"Ruim")*1.25+COUNTIFS(Dados!$J$2:$J$19995,Calc!$B$140,Dados!BF$2:BF$19995,"Péssima")*0)/COUNTIFS(Dados!$J$2:$J$19995,Calc!$B$140,Dados!BF$2:BF$19995,"&lt;&gt;Sem resposta",Dados!BF$2:BF$19995,"&lt;&gt;""")</f>
        <v>4.3406593406593403</v>
      </c>
      <c r="E27" s="150">
        <f>(COUNTIFS(Dados!$J$2:$J$19995,Calc!$B$140,Dados!BG$2:BG$19995,"Ótima")*5+COUNTIFS(Dados!$J$2:$J$19995,Calc!$B$140,Dados!BG$2:BG$19995,"Boa")*3.75+COUNTIFS(Dados!$J$2:$J$19995,Calc!$B$140,Dados!BG$2:BG$19995,"Regular")*2.5+COUNTIFS(Dados!$J$2:$J$19995,Calc!$B$140,Dados!BG$2:BG$19995,"Ruim")*1.25+COUNTIFS(Dados!$J$2:$J$19995,Calc!$B$140,Dados!BG$2:BG$19995,"Péssima")*0)/COUNTIFS(Dados!$J$2:$J$19995,Calc!$B$140,Dados!BG$2:BG$19995,"&lt;&gt;Sem resposta",Dados!BG$2:BG$19995,"&lt;&gt;""")</f>
        <v>4.052197802197802</v>
      </c>
      <c r="F27" s="150">
        <f>(COUNTIFS(Dados!$J$2:$J$19995,Calc!$B$140,Dados!BH$2:BH$19995,"Ótima")*5+COUNTIFS(Dados!$J$2:$J$19995,Calc!$B$140,Dados!BH$2:BH$19995,"Boa")*3.75+COUNTIFS(Dados!$J$2:$J$19995,Calc!$B$140,Dados!BH$2:BH$19995,"Regular")*2.5+COUNTIFS(Dados!$J$2:$J$19995,Calc!$B$140,Dados!BH$2:BH$19995,"Ruim")*1.25+COUNTIFS(Dados!$J$2:$J$19995,Calc!$B$140,Dados!BH$2:BH$19995,"Péssima")*0)/COUNTIFS(Dados!$J$2:$J$19995,Calc!$B$140,Dados!BH$2:BH$19995,"&lt;&gt;Sem resposta",Dados!BH$2:BH$19995,"&lt;&gt;""")</f>
        <v>4.0384615384615383</v>
      </c>
      <c r="G27" s="150">
        <f>(COUNTIFS(Dados!$J$2:$J$19995,Calc!$B$140,Dados!BI$2:BI$19995,"Ótima")*5+COUNTIFS(Dados!$J$2:$J$19995,Calc!$B$140,Dados!BI$2:BI$19995,"Boa")*3.75+COUNTIFS(Dados!$J$2:$J$19995,Calc!$B$140,Dados!BI$2:BI$19995,"Regular")*2.5+COUNTIFS(Dados!$J$2:$J$19995,Calc!$B$140,Dados!BI$2:BI$19995,"Ruim")*1.25+COUNTIFS(Dados!$J$2:$J$19995,Calc!$B$140,Dados!BI$2:BI$19995,"Péssima")*0)/COUNTIFS(Dados!$J$2:$J$19995,Calc!$B$140,Dados!BI$2:BI$19995,"&lt;&gt;Sem resposta",Dados!BI$2:BI$19995,"&lt;&gt;""")</f>
        <v>3.4890109890109891</v>
      </c>
      <c r="H27" s="150">
        <f>(COUNTIFS(Dados!$J$2:$J$19995,Calc!$B$140,Dados!BJ$2:BJ$19995,"Ótima")*5+COUNTIFS(Dados!$J$2:$J$19995,Calc!$B$140,Dados!BJ$2:BJ$19995,"Boa")*3.75+COUNTIFS(Dados!$J$2:$J$19995,Calc!$B$140,Dados!BJ$2:BJ$19995,"Regular")*2.5+COUNTIFS(Dados!$J$2:$J$19995,Calc!$B$140,Dados!BJ$2:BJ$19995,"Ruim")*1.25+COUNTIFS(Dados!$J$2:$J$19995,Calc!$B$140,Dados!BJ$2:BJ$19995,"Péssima")*0)/COUNTIFS(Dados!$J$2:$J$19995,Calc!$B$140,Dados!BJ$2:BJ$19995,"&lt;&gt;Sem resposta",Dados!BJ$2:BJ$19995,"&lt;&gt;""")</f>
        <v>4.3818681318681323</v>
      </c>
      <c r="I27" s="150">
        <f>(COUNTIFS(Dados!$J$2:$J$19995,Calc!$B$140,Dados!BK$2:BK$19995,"Superou as expectativas")*5+COUNTIFS(Dados!$J$2:$J$19995,Calc!$B$140,Dados!BK$2:BK$19995,"Atendeu as expectativas")*2.5+COUNTIFS(Dados!$J$2:$J$19995,Calc!$B$140,Dados!BK$2:BK$19995,"Não atendeu as expectativas")*0)/COUNTIFS(Dados!$J$2:$J$19995,Calc!$B$140,Dados!BK$2:BK$19995,"&lt;&gt;Sem resposta",Dados!BK$2:BK$19995,"&lt;&gt;""")</f>
        <v>3.2222222222222223</v>
      </c>
      <c r="J27" s="150">
        <f>(COUNTIFS(Dados!$J$2:$J$19995,Calc!$B$140,Dados!BL$2:BL$19995,"Superou as expectativas")*5+COUNTIFS(Dados!$J$2:$J$19995,Calc!$B$140,Dados!BL$2:BL$19995,"Atendeu as expectativas")*2.5+COUNTIFS(Dados!$J$2:$J$19995,Calc!$B$140,Dados!BL$2:BL$19995,"Não atendeu as expectativas")*0)/COUNTIFS(Dados!$J$2:$J$19995,Calc!$B$140,Dados!BL$2:BL$19995,"&lt;&gt;Sem resposta",Dados!BL$2:BL$19995,"&lt;&gt;""")</f>
        <v>4.0659340659340657</v>
      </c>
      <c r="K27" s="195">
        <f t="shared" si="0"/>
        <v>4.0360195360195359</v>
      </c>
    </row>
    <row r="28" spans="1:11">
      <c r="A28" s="143" t="s">
        <v>161</v>
      </c>
      <c r="B28" s="151" t="s">
        <v>99</v>
      </c>
      <c r="C28" s="142">
        <f>(COUNTIFS(Dados!$O$2:$O$19995,Calc!$C141,Dados!$J$2:$J$19995,Calc!$B$140,Dados!BE$2:BE$19995,"Ótima")*5+COUNTIFS(Dados!$O$2:$O$19995,Calc!$C141,Dados!$J$2:$J$19995,Calc!$B$140,Dados!BE$2:BE$19995,"Boa")*3.75+COUNTIFS(Dados!$O$2:$O$19995,Calc!$C141,Dados!$J$2:$J$19995,Calc!$B$140,Dados!BE$2:BE$19995,"Regular")*2.5+COUNTIFS(Dados!$O$2:$O$19995,Calc!$C141,Dados!$J$2:$J$19995,Calc!$B$140,Dados!BE$2:BE$19995,"Ruim")*1.25+COUNTIFS(Dados!$O$2:$O$19995,Calc!$C141,Dados!$J$2:$J$19995,Calc!$B$140,Dados!BE$2:BE$19995,"Péssima")*0)/COUNTIFS(Dados!$O$2:$O$19995,Calc!$C141,Dados!$J$2:$J$19995,Calc!$B$140,Dados!BE$2:BE$19995,"&lt;&gt;Sem resposta",Dados!BE$2:BE$19995,"&lt;&gt;""")</f>
        <v>4.875</v>
      </c>
      <c r="D28" s="142">
        <f>(COUNTIFS(Dados!$O$2:$O$19995,Calc!$C141,Dados!$J$2:$J$19995,Calc!$B$140,Dados!BF$2:BF$19995,"Ótima")*5+COUNTIFS(Dados!$O$2:$O$19995,Calc!$C141,Dados!$J$2:$J$19995,Calc!$B$140,Dados!BF$2:BF$19995,"Boa")*3.75+COUNTIFS(Dados!$O$2:$O$19995,Calc!$C141,Dados!$J$2:$J$19995,Calc!$B$140,Dados!BF$2:BF$19995,"Regular")*2.5+COUNTIFS(Dados!$O$2:$O$19995,Calc!$C141,Dados!$J$2:$J$19995,Calc!$B$140,Dados!BF$2:BF$19995,"Ruim")*1.25+COUNTIFS(Dados!$O$2:$O$19995,Calc!$C141,Dados!$J$2:$J$19995,Calc!$B$140,Dados!BF$2:BF$19995,"Péssima")*0)/COUNTIFS(Dados!$O$2:$O$19995,Calc!$C141,Dados!$J$2:$J$19995,Calc!$B$140,Dados!BF$2:BF$19995,"&lt;&gt;Sem resposta",Dados!BF$2:BF$19995,"&lt;&gt;""")</f>
        <v>4.5625</v>
      </c>
      <c r="E28" s="142">
        <f>(COUNTIFS(Dados!$O$2:$O$19995,Calc!$C141,Dados!$J$2:$J$19995,Calc!$B$140,Dados!BG$2:BG$19995,"Ótima")*5+COUNTIFS(Dados!$O$2:$O$19995,Calc!$C141,Dados!$J$2:$J$19995,Calc!$B$140,Dados!BG$2:BG$19995,"Boa")*3.75+COUNTIFS(Dados!$O$2:$O$19995,Calc!$C141,Dados!$J$2:$J$19995,Calc!$B$140,Dados!BG$2:BG$19995,"Regular")*2.5+COUNTIFS(Dados!$O$2:$O$19995,Calc!$C141,Dados!$J$2:$J$19995,Calc!$B$140,Dados!BG$2:BG$19995,"Ruim")*1.25+COUNTIFS(Dados!$O$2:$O$19995,Calc!$C141,Dados!$J$2:$J$19995,Calc!$B$140,Dados!BG$2:BG$19995,"Péssima")*0)/COUNTIFS(Dados!$O$2:$O$19995,Calc!$C141,Dados!$J$2:$J$19995,Calc!$B$140,Dados!BG$2:BG$19995,"&lt;&gt;Sem resposta",Dados!BG$2:BG$19995,"&lt;&gt;""")</f>
        <v>3.75</v>
      </c>
      <c r="F28" s="142">
        <f>(COUNTIFS(Dados!$O$2:$O$19995,Calc!$C141,Dados!$J$2:$J$19995,Calc!$B$140,Dados!BH$2:BH$19995,"Ótima")*5+COUNTIFS(Dados!$O$2:$O$19995,Calc!$C141,Dados!$J$2:$J$19995,Calc!$B$140,Dados!BH$2:BH$19995,"Boa")*3.75+COUNTIFS(Dados!$O$2:$O$19995,Calc!$C141,Dados!$J$2:$J$19995,Calc!$B$140,Dados!BH$2:BH$19995,"Regular")*2.5+COUNTIFS(Dados!$O$2:$O$19995,Calc!$C141,Dados!$J$2:$J$19995,Calc!$B$140,Dados!BH$2:BH$19995,"Ruim")*1.25+COUNTIFS(Dados!$O$2:$O$19995,Calc!$C141,Dados!$J$2:$J$19995,Calc!$B$140,Dados!BH$2:BH$19995,"Péssima")*0)/COUNTIFS(Dados!$O$2:$O$19995,Calc!$C141,Dados!$J$2:$J$19995,Calc!$B$140,Dados!BH$2:BH$19995,"&lt;&gt;Sem resposta",Dados!BH$2:BH$19995,"&lt;&gt;""")</f>
        <v>3.6875</v>
      </c>
      <c r="G28" s="142">
        <f>(COUNTIFS(Dados!$O$2:$O$19995,Calc!$C141,Dados!$J$2:$J$19995,Calc!$B$140,Dados!BI$2:BI$19995,"Ótima")*5+COUNTIFS(Dados!$O$2:$O$19995,Calc!$C141,Dados!$J$2:$J$19995,Calc!$B$140,Dados!BI$2:BI$19995,"Boa")*3.75+COUNTIFS(Dados!$O$2:$O$19995,Calc!$C141,Dados!$J$2:$J$19995,Calc!$B$140,Dados!BI$2:BI$19995,"Regular")*2.5+COUNTIFS(Dados!$O$2:$O$19995,Calc!$C141,Dados!$J$2:$J$19995,Calc!$B$140,Dados!BI$2:BI$19995,"Ruim")*1.25+COUNTIFS(Dados!$O$2:$O$19995,Calc!$C141,Dados!$J$2:$J$19995,Calc!$B$140,Dados!BI$2:BI$19995,"Péssima")*0)/COUNTIFS(Dados!$O$2:$O$19995,Calc!$C141,Dados!$J$2:$J$19995,Calc!$B$140,Dados!BI$2:BI$19995,"&lt;&gt;Sem resposta",Dados!BI$2:BI$19995,"&lt;&gt;""")</f>
        <v>2.9375</v>
      </c>
      <c r="H28" s="142">
        <f>(COUNTIFS(Dados!$O$2:$O$19995,Calc!$C141,Dados!$J$2:$J$19995,Calc!$B$140,Dados!BJ$2:BJ$19995,"Ótima")*5+COUNTIFS(Dados!$O$2:$O$19995,Calc!$C141,Dados!$J$2:$J$19995,Calc!$B$140,Dados!BJ$2:BJ$19995,"Boa")*3.75+COUNTIFS(Dados!$O$2:$O$19995,Calc!$C141,Dados!$J$2:$J$19995,Calc!$B$140,Dados!BJ$2:BJ$19995,"Regular")*2.5+COUNTIFS(Dados!$O$2:$O$19995,Calc!$C141,Dados!$J$2:$J$19995,Calc!$B$140,Dados!BJ$2:BJ$19995,"Ruim")*1.25+COUNTIFS(Dados!$O$2:$O$19995,Calc!$C141,Dados!$J$2:$J$19995,Calc!$B$140,Dados!BJ$2:BJ$19995,"Péssima")*0)/COUNTIFS(Dados!$O$2:$O$19995,Calc!$C141,Dados!$J$2:$J$19995,Calc!$B$140,Dados!BJ$2:BJ$19995,"&lt;&gt;Sem resposta",Dados!BJ$2:BJ$19995,"&lt;&gt;""")</f>
        <v>4.4375</v>
      </c>
      <c r="I28" s="142">
        <f>(COUNTIFS(Dados!$O$2:$O$19995,Calc!$C141,Dados!$J$2:$J$19995,Calc!$B$140,Dados!BK$2:BK$19995,"Superou as expectativas")*5+COUNTIFS(Dados!$O$2:$O$19995,Calc!$C141,Dados!$J$2:$J$19995,Calc!$B$140,Dados!BK$2:BK$19995,"Atendeu as expectativas")*2.5+COUNTIFS(Dados!$O$2:$O$19995,Calc!$C141,Dados!$J$2:$J$19995,Calc!$B$140,Dados!BK$2:BK$19995,"Não atendeu as expectativas")*0)/COUNTIFS(Dados!$O$2:$O$19995,Calc!$C141,Dados!$J$2:$J$19995,Calc!$B$140,Dados!BK$2:BK$19995,"&lt;&gt;Sem resposta",Dados!BK$2:BK$19995,"&lt;&gt;""")</f>
        <v>2.625</v>
      </c>
      <c r="J28" s="142">
        <f>(COUNTIFS(Dados!$O$2:$O$19995,Calc!$C141,Dados!$J$2:$J$19995,Calc!$B$140,Dados!BL$2:BL$19995,"Superou as expectativas")*5+COUNTIFS(Dados!$O$2:$O$19995,Calc!$C141,Dados!$J$2:$J$19995,Calc!$B$140,Dados!BL$2:BL$19995,"Atendeu as expectativas")*2.5+COUNTIFS(Dados!$O$2:$O$19995,Calc!$C141,Dados!$J$2:$J$19995,Calc!$B$140,Dados!BL$2:BL$19995,"Não atendeu as expectativas")*0)/COUNTIFS(Dados!$O$2:$O$19995,Calc!$C141,Dados!$J$2:$J$19995,Calc!$B$140,Dados!BL$2:BL$19995,"&lt;&gt;Sem resposta",Dados!BL$2:BL$19995,"&lt;&gt;""")</f>
        <v>4.75</v>
      </c>
      <c r="K28" s="195">
        <f t="shared" si="0"/>
        <v>3.953125</v>
      </c>
    </row>
    <row r="29" spans="1:11">
      <c r="A29" s="143" t="s">
        <v>161</v>
      </c>
      <c r="B29" s="151" t="s">
        <v>3596</v>
      </c>
      <c r="C29" s="142">
        <f>(COUNTIFS(Dados!$O$2:$O$19995,Calc!$C142,Dados!$J$2:$J$19995,Calc!$B$140,Dados!BE$2:BE$19995,"Ótima")*5+COUNTIFS(Dados!$O$2:$O$19995,Calc!$C142,Dados!$J$2:$J$19995,Calc!$B$140,Dados!BE$2:BE$19995,"Boa")*3.75+COUNTIFS(Dados!$O$2:$O$19995,Calc!$C142,Dados!$J$2:$J$19995,Calc!$B$140,Dados!BE$2:BE$19995,"Regular")*2.5+COUNTIFS(Dados!$O$2:$O$19995,Calc!$C142,Dados!$J$2:$J$19995,Calc!$B$140,Dados!BE$2:BE$19995,"Ruim")*1.25+COUNTIFS(Dados!$O$2:$O$19995,Calc!$C142,Dados!$J$2:$J$19995,Calc!$B$140,Dados!BE$2:BE$19995,"Péssima")*0)/COUNTIFS(Dados!$O$2:$O$19995,Calc!$C142,Dados!$J$2:$J$19995,Calc!$B$140,Dados!BE$2:BE$19995,"&lt;&gt;Sem resposta",Dados!BE$2:BE$19995,"&lt;&gt;""")</f>
        <v>5</v>
      </c>
      <c r="D29" s="142">
        <f>(COUNTIFS(Dados!$O$2:$O$19995,Calc!$C142,Dados!$J$2:$J$19995,Calc!$B$140,Dados!BF$2:BF$19995,"Ótima")*5+COUNTIFS(Dados!$O$2:$O$19995,Calc!$C142,Dados!$J$2:$J$19995,Calc!$B$140,Dados!BF$2:BF$19995,"Boa")*3.75+COUNTIFS(Dados!$O$2:$O$19995,Calc!$C142,Dados!$J$2:$J$19995,Calc!$B$140,Dados!BF$2:BF$19995,"Regular")*2.5+COUNTIFS(Dados!$O$2:$O$19995,Calc!$C142,Dados!$J$2:$J$19995,Calc!$B$140,Dados!BF$2:BF$19995,"Ruim")*1.25+COUNTIFS(Dados!$O$2:$O$19995,Calc!$C142,Dados!$J$2:$J$19995,Calc!$B$140,Dados!BF$2:BF$19995,"Péssima")*0)/COUNTIFS(Dados!$O$2:$O$19995,Calc!$C142,Dados!$J$2:$J$19995,Calc!$B$140,Dados!BF$2:BF$19995,"&lt;&gt;Sem resposta",Dados!BF$2:BF$19995,"&lt;&gt;""")</f>
        <v>5</v>
      </c>
      <c r="E29" s="142">
        <f>(COUNTIFS(Dados!$O$2:$O$19995,Calc!$C142,Dados!$J$2:$J$19995,Calc!$B$140,Dados!BG$2:BG$19995,"Ótima")*5+COUNTIFS(Dados!$O$2:$O$19995,Calc!$C142,Dados!$J$2:$J$19995,Calc!$B$140,Dados!BG$2:BG$19995,"Boa")*3.75+COUNTIFS(Dados!$O$2:$O$19995,Calc!$C142,Dados!$J$2:$J$19995,Calc!$B$140,Dados!BG$2:BG$19995,"Regular")*2.5+COUNTIFS(Dados!$O$2:$O$19995,Calc!$C142,Dados!$J$2:$J$19995,Calc!$B$140,Dados!BG$2:BG$19995,"Ruim")*1.25+COUNTIFS(Dados!$O$2:$O$19995,Calc!$C142,Dados!$J$2:$J$19995,Calc!$B$140,Dados!BG$2:BG$19995,"Péssima")*0)/COUNTIFS(Dados!$O$2:$O$19995,Calc!$C142,Dados!$J$2:$J$19995,Calc!$B$140,Dados!BG$2:BG$19995,"&lt;&gt;Sem resposta",Dados!BG$2:BG$19995,"&lt;&gt;""")</f>
        <v>2.5</v>
      </c>
      <c r="F29" s="142">
        <f>(COUNTIFS(Dados!$O$2:$O$19995,Calc!$C142,Dados!$J$2:$J$19995,Calc!$B$140,Dados!BH$2:BH$19995,"Ótima")*5+COUNTIFS(Dados!$O$2:$O$19995,Calc!$C142,Dados!$J$2:$J$19995,Calc!$B$140,Dados!BH$2:BH$19995,"Boa")*3.75+COUNTIFS(Dados!$O$2:$O$19995,Calc!$C142,Dados!$J$2:$J$19995,Calc!$B$140,Dados!BH$2:BH$19995,"Regular")*2.5+COUNTIFS(Dados!$O$2:$O$19995,Calc!$C142,Dados!$J$2:$J$19995,Calc!$B$140,Dados!BH$2:BH$19995,"Ruim")*1.25+COUNTIFS(Dados!$O$2:$O$19995,Calc!$C142,Dados!$J$2:$J$19995,Calc!$B$140,Dados!BH$2:BH$19995,"Péssima")*0)/COUNTIFS(Dados!$O$2:$O$19995,Calc!$C142,Dados!$J$2:$J$19995,Calc!$B$140,Dados!BH$2:BH$19995,"&lt;&gt;Sem resposta",Dados!BH$2:BH$19995,"&lt;&gt;""")</f>
        <v>3.75</v>
      </c>
      <c r="G29" s="142">
        <f>(COUNTIFS(Dados!$O$2:$O$19995,Calc!$C142,Dados!$J$2:$J$19995,Calc!$B$140,Dados!BI$2:BI$19995,"Ótima")*5+COUNTIFS(Dados!$O$2:$O$19995,Calc!$C142,Dados!$J$2:$J$19995,Calc!$B$140,Dados!BI$2:BI$19995,"Boa")*3.75+COUNTIFS(Dados!$O$2:$O$19995,Calc!$C142,Dados!$J$2:$J$19995,Calc!$B$140,Dados!BI$2:BI$19995,"Regular")*2.5+COUNTIFS(Dados!$O$2:$O$19995,Calc!$C142,Dados!$J$2:$J$19995,Calc!$B$140,Dados!BI$2:BI$19995,"Ruim")*1.25+COUNTIFS(Dados!$O$2:$O$19995,Calc!$C142,Dados!$J$2:$J$19995,Calc!$B$140,Dados!BI$2:BI$19995,"Péssima")*0)/COUNTIFS(Dados!$O$2:$O$19995,Calc!$C142,Dados!$J$2:$J$19995,Calc!$B$140,Dados!BI$2:BI$19995,"&lt;&gt;Sem resposta",Dados!BI$2:BI$19995,"&lt;&gt;""")</f>
        <v>3.75</v>
      </c>
      <c r="H29" s="142">
        <f>(COUNTIFS(Dados!$O$2:$O$19995,Calc!$C142,Dados!$J$2:$J$19995,Calc!$B$140,Dados!BJ$2:BJ$19995,"Ótima")*5+COUNTIFS(Dados!$O$2:$O$19995,Calc!$C142,Dados!$J$2:$J$19995,Calc!$B$140,Dados!BJ$2:BJ$19995,"Boa")*3.75+COUNTIFS(Dados!$O$2:$O$19995,Calc!$C142,Dados!$J$2:$J$19995,Calc!$B$140,Dados!BJ$2:BJ$19995,"Regular")*2.5+COUNTIFS(Dados!$O$2:$O$19995,Calc!$C142,Dados!$J$2:$J$19995,Calc!$B$140,Dados!BJ$2:BJ$19995,"Ruim")*1.25+COUNTIFS(Dados!$O$2:$O$19995,Calc!$C142,Dados!$J$2:$J$19995,Calc!$B$140,Dados!BJ$2:BJ$19995,"Péssima")*0)/COUNTIFS(Dados!$O$2:$O$19995,Calc!$C142,Dados!$J$2:$J$19995,Calc!$B$140,Dados!BJ$2:BJ$19995,"&lt;&gt;Sem resposta",Dados!BJ$2:BJ$19995,"&lt;&gt;""")</f>
        <v>2.5</v>
      </c>
      <c r="I29" s="142">
        <f>(COUNTIFS(Dados!$O$2:$O$19995,Calc!$C142,Dados!$J$2:$J$19995,Calc!$B$140,Dados!BK$2:BK$19995,"Superou as expectativas")*5+COUNTIFS(Dados!$O$2:$O$19995,Calc!$C142,Dados!$J$2:$J$19995,Calc!$B$140,Dados!BK$2:BK$19995,"Atendeu as expectativas")*2.5+COUNTIFS(Dados!$O$2:$O$19995,Calc!$C142,Dados!$J$2:$J$19995,Calc!$B$140,Dados!BK$2:BK$19995,"Não atendeu as expectativas")*0)/COUNTIFS(Dados!$O$2:$O$19995,Calc!$C142,Dados!$J$2:$J$19995,Calc!$B$140,Dados!BK$2:BK$19995,"&lt;&gt;Sem resposta",Dados!BK$2:BK$19995,"&lt;&gt;""")</f>
        <v>0</v>
      </c>
      <c r="J29" s="142">
        <f>(COUNTIFS(Dados!$O$2:$O$19995,Calc!$C142,Dados!$J$2:$J$19995,Calc!$B$140,Dados!BL$2:BL$19995,"Superou as expectativas")*5+COUNTIFS(Dados!$O$2:$O$19995,Calc!$C142,Dados!$J$2:$J$19995,Calc!$B$140,Dados!BL$2:BL$19995,"Atendeu as expectativas")*2.5+COUNTIFS(Dados!$O$2:$O$19995,Calc!$C142,Dados!$J$2:$J$19995,Calc!$B$140,Dados!BL$2:BL$19995,"Não atendeu as expectativas")*0)/COUNTIFS(Dados!$O$2:$O$19995,Calc!$C142,Dados!$J$2:$J$19995,Calc!$B$140,Dados!BL$2:BL$19995,"&lt;&gt;Sem resposta",Dados!BL$2:BL$19995,"&lt;&gt;""")</f>
        <v>5</v>
      </c>
      <c r="K29" s="195">
        <f t="shared" si="0"/>
        <v>3.4375</v>
      </c>
    </row>
    <row r="30" spans="1:11" ht="38.25">
      <c r="A30" s="143" t="s">
        <v>161</v>
      </c>
      <c r="B30" s="151" t="s">
        <v>911</v>
      </c>
      <c r="C30" s="142">
        <f>(COUNTIFS(Dados!$O$2:$O$19995,Calc!$C143,Dados!$J$2:$J$19995,Calc!$B$140,Dados!BE$2:BE$19995,"Ótima")*5+COUNTIFS(Dados!$O$2:$O$19995,Calc!$C143,Dados!$J$2:$J$19995,Calc!$B$140,Dados!BE$2:BE$19995,"Boa")*3.75+COUNTIFS(Dados!$O$2:$O$19995,Calc!$C143,Dados!$J$2:$J$19995,Calc!$B$140,Dados!BE$2:BE$19995,"Regular")*2.5+COUNTIFS(Dados!$O$2:$O$19995,Calc!$C143,Dados!$J$2:$J$19995,Calc!$B$140,Dados!BE$2:BE$19995,"Ruim")*1.25+COUNTIFS(Dados!$O$2:$O$19995,Calc!$C143,Dados!$J$2:$J$19995,Calc!$B$140,Dados!BE$2:BE$19995,"Péssima")*0)/COUNTIFS(Dados!$O$2:$O$19995,Calc!$C143,Dados!$J$2:$J$19995,Calc!$B$140,Dados!BE$2:BE$19995,"&lt;&gt;Sem resposta",Dados!BE$2:BE$19995,"&lt;&gt;""")</f>
        <v>4.6875</v>
      </c>
      <c r="D30" s="142">
        <f>(COUNTIFS(Dados!$O$2:$O$19995,Calc!$C143,Dados!$J$2:$J$19995,Calc!$B$140,Dados!BF$2:BF$19995,"Ótima")*5+COUNTIFS(Dados!$O$2:$O$19995,Calc!$C143,Dados!$J$2:$J$19995,Calc!$B$140,Dados!BF$2:BF$19995,"Boa")*3.75+COUNTIFS(Dados!$O$2:$O$19995,Calc!$C143,Dados!$J$2:$J$19995,Calc!$B$140,Dados!BF$2:BF$19995,"Regular")*2.5+COUNTIFS(Dados!$O$2:$O$19995,Calc!$C143,Dados!$J$2:$J$19995,Calc!$B$140,Dados!BF$2:BF$19995,"Ruim")*1.25+COUNTIFS(Dados!$O$2:$O$19995,Calc!$C143,Dados!$J$2:$J$19995,Calc!$B$140,Dados!BF$2:BF$19995,"Péssima")*0)/COUNTIFS(Dados!$O$2:$O$19995,Calc!$C143,Dados!$J$2:$J$19995,Calc!$B$140,Dados!BF$2:BF$19995,"&lt;&gt;Sem resposta",Dados!BF$2:BF$19995,"&lt;&gt;""")</f>
        <v>4.375</v>
      </c>
      <c r="E30" s="142">
        <f>(COUNTIFS(Dados!$O$2:$O$19995,Calc!$C143,Dados!$J$2:$J$19995,Calc!$B$140,Dados!BG$2:BG$19995,"Ótima")*5+COUNTIFS(Dados!$O$2:$O$19995,Calc!$C143,Dados!$J$2:$J$19995,Calc!$B$140,Dados!BG$2:BG$19995,"Boa")*3.75+COUNTIFS(Dados!$O$2:$O$19995,Calc!$C143,Dados!$J$2:$J$19995,Calc!$B$140,Dados!BG$2:BG$19995,"Regular")*2.5+COUNTIFS(Dados!$O$2:$O$19995,Calc!$C143,Dados!$J$2:$J$19995,Calc!$B$140,Dados!BG$2:BG$19995,"Ruim")*1.25+COUNTIFS(Dados!$O$2:$O$19995,Calc!$C143,Dados!$J$2:$J$19995,Calc!$B$140,Dados!BG$2:BG$19995,"Péssima")*0)/COUNTIFS(Dados!$O$2:$O$19995,Calc!$C143,Dados!$J$2:$J$19995,Calc!$B$140,Dados!BG$2:BG$19995,"&lt;&gt;Sem resposta",Dados!BG$2:BG$19995,"&lt;&gt;""")</f>
        <v>4.375</v>
      </c>
      <c r="F30" s="142">
        <f>(COUNTIFS(Dados!$O$2:$O$19995,Calc!$C143,Dados!$J$2:$J$19995,Calc!$B$140,Dados!BH$2:BH$19995,"Ótima")*5+COUNTIFS(Dados!$O$2:$O$19995,Calc!$C143,Dados!$J$2:$J$19995,Calc!$B$140,Dados!BH$2:BH$19995,"Boa")*3.75+COUNTIFS(Dados!$O$2:$O$19995,Calc!$C143,Dados!$J$2:$J$19995,Calc!$B$140,Dados!BH$2:BH$19995,"Regular")*2.5+COUNTIFS(Dados!$O$2:$O$19995,Calc!$C143,Dados!$J$2:$J$19995,Calc!$B$140,Dados!BH$2:BH$19995,"Ruim")*1.25+COUNTIFS(Dados!$O$2:$O$19995,Calc!$C143,Dados!$J$2:$J$19995,Calc!$B$140,Dados!BH$2:BH$19995,"Péssima")*0)/COUNTIFS(Dados!$O$2:$O$19995,Calc!$C143,Dados!$J$2:$J$19995,Calc!$B$140,Dados!BH$2:BH$19995,"&lt;&gt;Sem resposta",Dados!BH$2:BH$19995,"&lt;&gt;""")</f>
        <v>4.375</v>
      </c>
      <c r="G30" s="142">
        <f>(COUNTIFS(Dados!$O$2:$O$19995,Calc!$C143,Dados!$J$2:$J$19995,Calc!$B$140,Dados!BI$2:BI$19995,"Ótima")*5+COUNTIFS(Dados!$O$2:$O$19995,Calc!$C143,Dados!$J$2:$J$19995,Calc!$B$140,Dados!BI$2:BI$19995,"Boa")*3.75+COUNTIFS(Dados!$O$2:$O$19995,Calc!$C143,Dados!$J$2:$J$19995,Calc!$B$140,Dados!BI$2:BI$19995,"Regular")*2.5+COUNTIFS(Dados!$O$2:$O$19995,Calc!$C143,Dados!$J$2:$J$19995,Calc!$B$140,Dados!BI$2:BI$19995,"Ruim")*1.25+COUNTIFS(Dados!$O$2:$O$19995,Calc!$C143,Dados!$J$2:$J$19995,Calc!$B$140,Dados!BI$2:BI$19995,"Péssima")*0)/COUNTIFS(Dados!$O$2:$O$19995,Calc!$C143,Dados!$J$2:$J$19995,Calc!$B$140,Dados!BI$2:BI$19995,"&lt;&gt;Sem resposta",Dados!BI$2:BI$19995,"&lt;&gt;""")</f>
        <v>3.4375</v>
      </c>
      <c r="H30" s="142">
        <f>(COUNTIFS(Dados!$O$2:$O$19995,Calc!$C143,Dados!$J$2:$J$19995,Calc!$B$140,Dados!BJ$2:BJ$19995,"Ótima")*5+COUNTIFS(Dados!$O$2:$O$19995,Calc!$C143,Dados!$J$2:$J$19995,Calc!$B$140,Dados!BJ$2:BJ$19995,"Boa")*3.75+COUNTIFS(Dados!$O$2:$O$19995,Calc!$C143,Dados!$J$2:$J$19995,Calc!$B$140,Dados!BJ$2:BJ$19995,"Regular")*2.5+COUNTIFS(Dados!$O$2:$O$19995,Calc!$C143,Dados!$J$2:$J$19995,Calc!$B$140,Dados!BJ$2:BJ$19995,"Ruim")*1.25+COUNTIFS(Dados!$O$2:$O$19995,Calc!$C143,Dados!$J$2:$J$19995,Calc!$B$140,Dados!BJ$2:BJ$19995,"Péssima")*0)/COUNTIFS(Dados!$O$2:$O$19995,Calc!$C143,Dados!$J$2:$J$19995,Calc!$B$140,Dados!BJ$2:BJ$19995,"&lt;&gt;Sem resposta",Dados!BJ$2:BJ$19995,"&lt;&gt;""")</f>
        <v>4.375</v>
      </c>
      <c r="I30" s="142">
        <f>(COUNTIFS(Dados!$O$2:$O$19995,Calc!$C143,Dados!$J$2:$J$19995,Calc!$B$140,Dados!BK$2:BK$19995,"Superou as expectativas")*5+COUNTIFS(Dados!$O$2:$O$19995,Calc!$C143,Dados!$J$2:$J$19995,Calc!$B$140,Dados!BK$2:BK$19995,"Atendeu as expectativas")*2.5+COUNTIFS(Dados!$O$2:$O$19995,Calc!$C143,Dados!$J$2:$J$19995,Calc!$B$140,Dados!BK$2:BK$19995,"Não atendeu as expectativas")*0)/COUNTIFS(Dados!$O$2:$O$19995,Calc!$C143,Dados!$J$2:$J$19995,Calc!$B$140,Dados!BK$2:BK$19995,"&lt;&gt;Sem resposta",Dados!BK$2:BK$19995,"&lt;&gt;""")</f>
        <v>3.5416666666666665</v>
      </c>
      <c r="J30" s="142">
        <f>(COUNTIFS(Dados!$O$2:$O$19995,Calc!$C143,Dados!$J$2:$J$19995,Calc!$B$140,Dados!BL$2:BL$19995,"Superou as expectativas")*5+COUNTIFS(Dados!$O$2:$O$19995,Calc!$C143,Dados!$J$2:$J$19995,Calc!$B$140,Dados!BL$2:BL$19995,"Atendeu as expectativas")*2.5+COUNTIFS(Dados!$O$2:$O$19995,Calc!$C143,Dados!$J$2:$J$19995,Calc!$B$140,Dados!BL$2:BL$19995,"Não atendeu as expectativas")*0)/COUNTIFS(Dados!$O$2:$O$19995,Calc!$C143,Dados!$J$2:$J$19995,Calc!$B$140,Dados!BL$2:BL$19995,"&lt;&gt;Sem resposta",Dados!BL$2:BL$19995,"&lt;&gt;""")</f>
        <v>4.375</v>
      </c>
      <c r="K30" s="195">
        <f t="shared" si="0"/>
        <v>4.1927083333333339</v>
      </c>
    </row>
    <row r="31" spans="1:11">
      <c r="A31" s="143" t="s">
        <v>161</v>
      </c>
      <c r="B31" s="151" t="s">
        <v>96</v>
      </c>
      <c r="C31" s="142">
        <f>(COUNTIFS(Dados!$O$2:$O$19995,Calc!$C144,Dados!$J$2:$J$19995,Calc!$B$140,Dados!BE$2:BE$19995,"Ótima")*5+COUNTIFS(Dados!$O$2:$O$19995,Calc!$C144,Dados!$J$2:$J$19995,Calc!$B$140,Dados!BE$2:BE$19995,"Boa")*3.75+COUNTIFS(Dados!$O$2:$O$19995,Calc!$C144,Dados!$J$2:$J$19995,Calc!$B$140,Dados!BE$2:BE$19995,"Regular")*2.5+COUNTIFS(Dados!$O$2:$O$19995,Calc!$C144,Dados!$J$2:$J$19995,Calc!$B$140,Dados!BE$2:BE$19995,"Ruim")*1.25+COUNTIFS(Dados!$O$2:$O$19995,Calc!$C144,Dados!$J$2:$J$19995,Calc!$B$140,Dados!BE$2:BE$19995,"Péssima")*0)/COUNTIFS(Dados!$O$2:$O$19995,Calc!$C144,Dados!$J$2:$J$19995,Calc!$B$140,Dados!BE$2:BE$19995,"&lt;&gt;Sem resposta",Dados!BE$2:BE$19995,"&lt;&gt;""")</f>
        <v>4.7159090909090908</v>
      </c>
      <c r="D31" s="142">
        <f>(COUNTIFS(Dados!$O$2:$O$19995,Calc!$C144,Dados!$J$2:$J$19995,Calc!$B$140,Dados!BF$2:BF$19995,"Ótima")*5+COUNTIFS(Dados!$O$2:$O$19995,Calc!$C144,Dados!$J$2:$J$19995,Calc!$B$140,Dados!BF$2:BF$19995,"Boa")*3.75+COUNTIFS(Dados!$O$2:$O$19995,Calc!$C144,Dados!$J$2:$J$19995,Calc!$B$140,Dados!BF$2:BF$19995,"Regular")*2.5+COUNTIFS(Dados!$O$2:$O$19995,Calc!$C144,Dados!$J$2:$J$19995,Calc!$B$140,Dados!BF$2:BF$19995,"Ruim")*1.25+COUNTIFS(Dados!$O$2:$O$19995,Calc!$C144,Dados!$J$2:$J$19995,Calc!$B$140,Dados!BF$2:BF$19995,"Péssima")*0)/COUNTIFS(Dados!$O$2:$O$19995,Calc!$C144,Dados!$J$2:$J$19995,Calc!$B$140,Dados!BF$2:BF$19995,"&lt;&gt;Sem resposta",Dados!BF$2:BF$19995,"&lt;&gt;""")</f>
        <v>4.2613636363636367</v>
      </c>
      <c r="E31" s="142">
        <f>(COUNTIFS(Dados!$O$2:$O$19995,Calc!$C144,Dados!$J$2:$J$19995,Calc!$B$140,Dados!BG$2:BG$19995,"Ótima")*5+COUNTIFS(Dados!$O$2:$O$19995,Calc!$C144,Dados!$J$2:$J$19995,Calc!$B$140,Dados!BG$2:BG$19995,"Boa")*3.75+COUNTIFS(Dados!$O$2:$O$19995,Calc!$C144,Dados!$J$2:$J$19995,Calc!$B$140,Dados!BG$2:BG$19995,"Regular")*2.5+COUNTIFS(Dados!$O$2:$O$19995,Calc!$C144,Dados!$J$2:$J$19995,Calc!$B$140,Dados!BG$2:BG$19995,"Ruim")*1.25+COUNTIFS(Dados!$O$2:$O$19995,Calc!$C144,Dados!$J$2:$J$19995,Calc!$B$140,Dados!BG$2:BG$19995,"Péssima")*0)/COUNTIFS(Dados!$O$2:$O$19995,Calc!$C144,Dados!$J$2:$J$19995,Calc!$B$140,Dados!BG$2:BG$19995,"&lt;&gt;Sem resposta",Dados!BG$2:BG$19995,"&lt;&gt;""")</f>
        <v>4.2045454545454541</v>
      </c>
      <c r="F31" s="142">
        <f>(COUNTIFS(Dados!$O$2:$O$19995,Calc!$C144,Dados!$J$2:$J$19995,Calc!$B$140,Dados!BH$2:BH$19995,"Ótima")*5+COUNTIFS(Dados!$O$2:$O$19995,Calc!$C144,Dados!$J$2:$J$19995,Calc!$B$140,Dados!BH$2:BH$19995,"Boa")*3.75+COUNTIFS(Dados!$O$2:$O$19995,Calc!$C144,Dados!$J$2:$J$19995,Calc!$B$140,Dados!BH$2:BH$19995,"Regular")*2.5+COUNTIFS(Dados!$O$2:$O$19995,Calc!$C144,Dados!$J$2:$J$19995,Calc!$B$140,Dados!BH$2:BH$19995,"Ruim")*1.25+COUNTIFS(Dados!$O$2:$O$19995,Calc!$C144,Dados!$J$2:$J$19995,Calc!$B$140,Dados!BH$2:BH$19995,"Péssima")*0)/COUNTIFS(Dados!$O$2:$O$19995,Calc!$C144,Dados!$J$2:$J$19995,Calc!$B$140,Dados!BH$2:BH$19995,"&lt;&gt;Sem resposta",Dados!BH$2:BH$19995,"&lt;&gt;""")</f>
        <v>4.375</v>
      </c>
      <c r="G31" s="142">
        <f>(COUNTIFS(Dados!$O$2:$O$19995,Calc!$C144,Dados!$J$2:$J$19995,Calc!$B$140,Dados!BI$2:BI$19995,"Ótima")*5+COUNTIFS(Dados!$O$2:$O$19995,Calc!$C144,Dados!$J$2:$J$19995,Calc!$B$140,Dados!BI$2:BI$19995,"Boa")*3.75+COUNTIFS(Dados!$O$2:$O$19995,Calc!$C144,Dados!$J$2:$J$19995,Calc!$B$140,Dados!BI$2:BI$19995,"Regular")*2.5+COUNTIFS(Dados!$O$2:$O$19995,Calc!$C144,Dados!$J$2:$J$19995,Calc!$B$140,Dados!BI$2:BI$19995,"Ruim")*1.25+COUNTIFS(Dados!$O$2:$O$19995,Calc!$C144,Dados!$J$2:$J$19995,Calc!$B$140,Dados!BI$2:BI$19995,"Péssima")*0)/COUNTIFS(Dados!$O$2:$O$19995,Calc!$C144,Dados!$J$2:$J$19995,Calc!$B$140,Dados!BI$2:BI$19995,"&lt;&gt;Sem resposta",Dados!BI$2:BI$19995,"&lt;&gt;""")</f>
        <v>3.75</v>
      </c>
      <c r="H31" s="142">
        <f>(COUNTIFS(Dados!$O$2:$O$19995,Calc!$C144,Dados!$J$2:$J$19995,Calc!$B$140,Dados!BJ$2:BJ$19995,"Ótima")*5+COUNTIFS(Dados!$O$2:$O$19995,Calc!$C144,Dados!$J$2:$J$19995,Calc!$B$140,Dados!BJ$2:BJ$19995,"Boa")*3.75+COUNTIFS(Dados!$O$2:$O$19995,Calc!$C144,Dados!$J$2:$J$19995,Calc!$B$140,Dados!BJ$2:BJ$19995,"Regular")*2.5+COUNTIFS(Dados!$O$2:$O$19995,Calc!$C144,Dados!$J$2:$J$19995,Calc!$B$140,Dados!BJ$2:BJ$19995,"Ruim")*1.25+COUNTIFS(Dados!$O$2:$O$19995,Calc!$C144,Dados!$J$2:$J$19995,Calc!$B$140,Dados!BJ$2:BJ$19995,"Péssima")*0)/COUNTIFS(Dados!$O$2:$O$19995,Calc!$C144,Dados!$J$2:$J$19995,Calc!$B$140,Dados!BJ$2:BJ$19995,"&lt;&gt;Sem resposta",Dados!BJ$2:BJ$19995,"&lt;&gt;""")</f>
        <v>4.3181818181818183</v>
      </c>
      <c r="I31" s="142">
        <f>(COUNTIFS(Dados!$O$2:$O$19995,Calc!$C144,Dados!$J$2:$J$19995,Calc!$B$140,Dados!BK$2:BK$19995,"Superou as expectativas")*5+COUNTIFS(Dados!$O$2:$O$19995,Calc!$C144,Dados!$J$2:$J$19995,Calc!$B$140,Dados!BK$2:BK$19995,"Atendeu as expectativas")*2.5+COUNTIFS(Dados!$O$2:$O$19995,Calc!$C144,Dados!$J$2:$J$19995,Calc!$B$140,Dados!BK$2:BK$19995,"Não atendeu as expectativas")*0)/COUNTIFS(Dados!$O$2:$O$19995,Calc!$C144,Dados!$J$2:$J$19995,Calc!$B$140,Dados!BK$2:BK$19995,"&lt;&gt;Sem resposta",Dados!BK$2:BK$19995,"&lt;&gt;""")</f>
        <v>3.5714285714285716</v>
      </c>
      <c r="J31" s="142">
        <f>(COUNTIFS(Dados!$O$2:$O$19995,Calc!$C144,Dados!$J$2:$J$19995,Calc!$B$140,Dados!BL$2:BL$19995,"Superou as expectativas")*5+COUNTIFS(Dados!$O$2:$O$19995,Calc!$C144,Dados!$J$2:$J$19995,Calc!$B$140,Dados!BL$2:BL$19995,"Atendeu as expectativas")*2.5+COUNTIFS(Dados!$O$2:$O$19995,Calc!$C144,Dados!$J$2:$J$19995,Calc!$B$140,Dados!BL$2:BL$19995,"Não atendeu as expectativas")*0)/COUNTIFS(Dados!$O$2:$O$19995,Calc!$C144,Dados!$J$2:$J$19995,Calc!$B$140,Dados!BL$2:BL$19995,"&lt;&gt;Sem resposta",Dados!BL$2:BL$19995,"&lt;&gt;""")</f>
        <v>3.75</v>
      </c>
      <c r="K31" s="195">
        <f t="shared" si="0"/>
        <v>4.1183035714285712</v>
      </c>
    </row>
    <row r="32" spans="1:11">
      <c r="A32" s="143" t="s">
        <v>161</v>
      </c>
      <c r="B32" s="151" t="s">
        <v>98</v>
      </c>
      <c r="C32" s="142">
        <f>(COUNTIFS(Dados!$O$2:$O$19995,Calc!$C145,Dados!$J$2:$J$19995,Calc!$B$140,Dados!BE$2:BE$19995,"Ótima")*5+COUNTIFS(Dados!$O$2:$O$19995,Calc!$C145,Dados!$J$2:$J$19995,Calc!$B$140,Dados!BE$2:BE$19995,"Boa")*3.75+COUNTIFS(Dados!$O$2:$O$19995,Calc!$C145,Dados!$J$2:$J$19995,Calc!$B$140,Dados!BE$2:BE$19995,"Regular")*2.5+COUNTIFS(Dados!$O$2:$O$19995,Calc!$C145,Dados!$J$2:$J$19995,Calc!$B$140,Dados!BE$2:BE$19995,"Ruim")*1.25+COUNTIFS(Dados!$O$2:$O$19995,Calc!$C145,Dados!$J$2:$J$19995,Calc!$B$140,Dados!BE$2:BE$19995,"Péssima")*0)/COUNTIFS(Dados!$O$2:$O$19995,Calc!$C145,Dados!$J$2:$J$19995,Calc!$B$140,Dados!BE$2:BE$19995,"&lt;&gt;Sem resposta",Dados!BE$2:BE$19995,"&lt;&gt;""")</f>
        <v>4.45</v>
      </c>
      <c r="D32" s="142">
        <f>(COUNTIFS(Dados!$O$2:$O$19995,Calc!$C145,Dados!$J$2:$J$19995,Calc!$B$140,Dados!BF$2:BF$19995,"Ótima")*5+COUNTIFS(Dados!$O$2:$O$19995,Calc!$C145,Dados!$J$2:$J$19995,Calc!$B$140,Dados!BF$2:BF$19995,"Boa")*3.75+COUNTIFS(Dados!$O$2:$O$19995,Calc!$C145,Dados!$J$2:$J$19995,Calc!$B$140,Dados!BF$2:BF$19995,"Regular")*2.5+COUNTIFS(Dados!$O$2:$O$19995,Calc!$C145,Dados!$J$2:$J$19995,Calc!$B$140,Dados!BF$2:BF$19995,"Ruim")*1.25+COUNTIFS(Dados!$O$2:$O$19995,Calc!$C145,Dados!$J$2:$J$19995,Calc!$B$140,Dados!BF$2:BF$19995,"Péssima")*0)/COUNTIFS(Dados!$O$2:$O$19995,Calc!$C145,Dados!$J$2:$J$19995,Calc!$B$140,Dados!BF$2:BF$19995,"&lt;&gt;Sem resposta",Dados!BF$2:BF$19995,"&lt;&gt;""")</f>
        <v>4.1500000000000004</v>
      </c>
      <c r="E32" s="142">
        <f>(COUNTIFS(Dados!$O$2:$O$19995,Calc!$C145,Dados!$J$2:$J$19995,Calc!$B$140,Dados!BG$2:BG$19995,"Ótima")*5+COUNTIFS(Dados!$O$2:$O$19995,Calc!$C145,Dados!$J$2:$J$19995,Calc!$B$140,Dados!BG$2:BG$19995,"Boa")*3.75+COUNTIFS(Dados!$O$2:$O$19995,Calc!$C145,Dados!$J$2:$J$19995,Calc!$B$140,Dados!BG$2:BG$19995,"Regular")*2.5+COUNTIFS(Dados!$O$2:$O$19995,Calc!$C145,Dados!$J$2:$J$19995,Calc!$B$140,Dados!BG$2:BG$19995,"Ruim")*1.25+COUNTIFS(Dados!$O$2:$O$19995,Calc!$C145,Dados!$J$2:$J$19995,Calc!$B$140,Dados!BG$2:BG$19995,"Péssima")*0)/COUNTIFS(Dados!$O$2:$O$19995,Calc!$C145,Dados!$J$2:$J$19995,Calc!$B$140,Dados!BG$2:BG$19995,"&lt;&gt;Sem resposta",Dados!BG$2:BG$19995,"&lt;&gt;""")</f>
        <v>4.05</v>
      </c>
      <c r="F32" s="142">
        <f>(COUNTIFS(Dados!$O$2:$O$19995,Calc!$C145,Dados!$J$2:$J$19995,Calc!$B$140,Dados!BH$2:BH$19995,"Ótima")*5+COUNTIFS(Dados!$O$2:$O$19995,Calc!$C145,Dados!$J$2:$J$19995,Calc!$B$140,Dados!BH$2:BH$19995,"Boa")*3.75+COUNTIFS(Dados!$O$2:$O$19995,Calc!$C145,Dados!$J$2:$J$19995,Calc!$B$140,Dados!BH$2:BH$19995,"Regular")*2.5+COUNTIFS(Dados!$O$2:$O$19995,Calc!$C145,Dados!$J$2:$J$19995,Calc!$B$140,Dados!BH$2:BH$19995,"Ruim")*1.25+COUNTIFS(Dados!$O$2:$O$19995,Calc!$C145,Dados!$J$2:$J$19995,Calc!$B$140,Dados!BH$2:BH$19995,"Péssima")*0)/COUNTIFS(Dados!$O$2:$O$19995,Calc!$C145,Dados!$J$2:$J$19995,Calc!$B$140,Dados!BH$2:BH$19995,"&lt;&gt;Sem resposta",Dados!BH$2:BH$19995,"&lt;&gt;""")</f>
        <v>3.85</v>
      </c>
      <c r="G32" s="142">
        <f>(COUNTIFS(Dados!$O$2:$O$19995,Calc!$C145,Dados!$J$2:$J$19995,Calc!$B$140,Dados!BI$2:BI$19995,"Ótima")*5+COUNTIFS(Dados!$O$2:$O$19995,Calc!$C145,Dados!$J$2:$J$19995,Calc!$B$140,Dados!BI$2:BI$19995,"Boa")*3.75+COUNTIFS(Dados!$O$2:$O$19995,Calc!$C145,Dados!$J$2:$J$19995,Calc!$B$140,Dados!BI$2:BI$19995,"Regular")*2.5+COUNTIFS(Dados!$O$2:$O$19995,Calc!$C145,Dados!$J$2:$J$19995,Calc!$B$140,Dados!BI$2:BI$19995,"Ruim")*1.25+COUNTIFS(Dados!$O$2:$O$19995,Calc!$C145,Dados!$J$2:$J$19995,Calc!$B$140,Dados!BI$2:BI$19995,"Péssima")*0)/COUNTIFS(Dados!$O$2:$O$19995,Calc!$C145,Dados!$J$2:$J$19995,Calc!$B$140,Dados!BI$2:BI$19995,"&lt;&gt;Sem resposta",Dados!BI$2:BI$19995,"&lt;&gt;""")</f>
        <v>3.6</v>
      </c>
      <c r="H32" s="142">
        <f>(COUNTIFS(Dados!$O$2:$O$19995,Calc!$C145,Dados!$J$2:$J$19995,Calc!$B$140,Dados!BJ$2:BJ$19995,"Ótima")*5+COUNTIFS(Dados!$O$2:$O$19995,Calc!$C145,Dados!$J$2:$J$19995,Calc!$B$140,Dados!BJ$2:BJ$19995,"Boa")*3.75+COUNTIFS(Dados!$O$2:$O$19995,Calc!$C145,Dados!$J$2:$J$19995,Calc!$B$140,Dados!BJ$2:BJ$19995,"Regular")*2.5+COUNTIFS(Dados!$O$2:$O$19995,Calc!$C145,Dados!$J$2:$J$19995,Calc!$B$140,Dados!BJ$2:BJ$19995,"Ruim")*1.25+COUNTIFS(Dados!$O$2:$O$19995,Calc!$C145,Dados!$J$2:$J$19995,Calc!$B$140,Dados!BJ$2:BJ$19995,"Péssima")*0)/COUNTIFS(Dados!$O$2:$O$19995,Calc!$C145,Dados!$J$2:$J$19995,Calc!$B$140,Dados!BJ$2:BJ$19995,"&lt;&gt;Sem resposta",Dados!BJ$2:BJ$19995,"&lt;&gt;""")</f>
        <v>4.5</v>
      </c>
      <c r="I32" s="142">
        <f>(COUNTIFS(Dados!$O$2:$O$19995,Calc!$C145,Dados!$J$2:$J$19995,Calc!$B$140,Dados!BK$2:BK$19995,"Superou as expectativas")*5+COUNTIFS(Dados!$O$2:$O$19995,Calc!$C145,Dados!$J$2:$J$19995,Calc!$B$140,Dados!BK$2:BK$19995,"Atendeu as expectativas")*2.5+COUNTIFS(Dados!$O$2:$O$19995,Calc!$C145,Dados!$J$2:$J$19995,Calc!$B$140,Dados!BK$2:BK$19995,"Não atendeu as expectativas")*0)/COUNTIFS(Dados!$O$2:$O$19995,Calc!$C145,Dados!$J$2:$J$19995,Calc!$B$140,Dados!BK$2:BK$19995,"&lt;&gt;Sem resposta",Dados!BK$2:BK$19995,"&lt;&gt;""")</f>
        <v>3.3</v>
      </c>
      <c r="J32" s="142">
        <f>(COUNTIFS(Dados!$O$2:$O$19995,Calc!$C145,Dados!$J$2:$J$19995,Calc!$B$140,Dados!BL$2:BL$19995,"Superou as expectativas")*5+COUNTIFS(Dados!$O$2:$O$19995,Calc!$C145,Dados!$J$2:$J$19995,Calc!$B$140,Dados!BL$2:BL$19995,"Atendeu as expectativas")*2.5+COUNTIFS(Dados!$O$2:$O$19995,Calc!$C145,Dados!$J$2:$J$19995,Calc!$B$140,Dados!BL$2:BL$19995,"Não atendeu as expectativas")*0)/COUNTIFS(Dados!$O$2:$O$19995,Calc!$C145,Dados!$J$2:$J$19995,Calc!$B$140,Dados!BL$2:BL$19995,"&lt;&gt;Sem resposta",Dados!BL$2:BL$19995,"&lt;&gt;""")</f>
        <v>3.4</v>
      </c>
      <c r="K32" s="195">
        <f t="shared" si="0"/>
        <v>3.9125000000000005</v>
      </c>
    </row>
    <row r="33" spans="1:11" ht="25.5">
      <c r="A33" s="143" t="s">
        <v>161</v>
      </c>
      <c r="B33" s="151" t="s">
        <v>717</v>
      </c>
      <c r="C33" s="142">
        <f>(COUNTIFS(Dados!$O$2:$O$19995,Calc!$C146,Dados!$J$2:$J$19995,Calc!$B$140,Dados!BE$2:BE$19995,"Ótima")*5+COUNTIFS(Dados!$O$2:$O$19995,Calc!$C146,Dados!$J$2:$J$19995,Calc!$B$140,Dados!BE$2:BE$19995,"Boa")*3.75+COUNTIFS(Dados!$O$2:$O$19995,Calc!$C146,Dados!$J$2:$J$19995,Calc!$B$140,Dados!BE$2:BE$19995,"Regular")*2.5+COUNTIFS(Dados!$O$2:$O$19995,Calc!$C146,Dados!$J$2:$J$19995,Calc!$B$140,Dados!BE$2:BE$19995,"Ruim")*1.25+COUNTIFS(Dados!$O$2:$O$19995,Calc!$C146,Dados!$J$2:$J$19995,Calc!$B$140,Dados!BE$2:BE$19995,"Péssima")*0)/COUNTIFS(Dados!$O$2:$O$19995,Calc!$C146,Dados!$J$2:$J$19995,Calc!$B$140,Dados!BE$2:BE$19995,"&lt;&gt;Sem resposta",Dados!BE$2:BE$19995,"&lt;&gt;""")</f>
        <v>5</v>
      </c>
      <c r="D33" s="142">
        <f>(COUNTIFS(Dados!$O$2:$O$19995,Calc!$C146,Dados!$J$2:$J$19995,Calc!$B$140,Dados!BF$2:BF$19995,"Ótima")*5+COUNTIFS(Dados!$O$2:$O$19995,Calc!$C146,Dados!$J$2:$J$19995,Calc!$B$140,Dados!BF$2:BF$19995,"Boa")*3.75+COUNTIFS(Dados!$O$2:$O$19995,Calc!$C146,Dados!$J$2:$J$19995,Calc!$B$140,Dados!BF$2:BF$19995,"Regular")*2.5+COUNTIFS(Dados!$O$2:$O$19995,Calc!$C146,Dados!$J$2:$J$19995,Calc!$B$140,Dados!BF$2:BF$19995,"Ruim")*1.25+COUNTIFS(Dados!$O$2:$O$19995,Calc!$C146,Dados!$J$2:$J$19995,Calc!$B$140,Dados!BF$2:BF$19995,"Péssima")*0)/COUNTIFS(Dados!$O$2:$O$19995,Calc!$C146,Dados!$J$2:$J$19995,Calc!$B$140,Dados!BF$2:BF$19995,"&lt;&gt;Sem resposta",Dados!BF$2:BF$19995,"&lt;&gt;""")</f>
        <v>4.75</v>
      </c>
      <c r="E33" s="142">
        <f>(COUNTIFS(Dados!$O$2:$O$19995,Calc!$C146,Dados!$J$2:$J$19995,Calc!$B$140,Dados!BG$2:BG$19995,"Ótima")*5+COUNTIFS(Dados!$O$2:$O$19995,Calc!$C146,Dados!$J$2:$J$19995,Calc!$B$140,Dados!BG$2:BG$19995,"Boa")*3.75+COUNTIFS(Dados!$O$2:$O$19995,Calc!$C146,Dados!$J$2:$J$19995,Calc!$B$140,Dados!BG$2:BG$19995,"Regular")*2.5+COUNTIFS(Dados!$O$2:$O$19995,Calc!$C146,Dados!$J$2:$J$19995,Calc!$B$140,Dados!BG$2:BG$19995,"Ruim")*1.25+COUNTIFS(Dados!$O$2:$O$19995,Calc!$C146,Dados!$J$2:$J$19995,Calc!$B$140,Dados!BG$2:BG$19995,"Péssima")*0)/COUNTIFS(Dados!$O$2:$O$19995,Calc!$C146,Dados!$J$2:$J$19995,Calc!$B$140,Dados!BG$2:BG$19995,"&lt;&gt;Sem resposta",Dados!BG$2:BG$19995,"&lt;&gt;""")</f>
        <v>4.5</v>
      </c>
      <c r="F33" s="142">
        <f>(COUNTIFS(Dados!$O$2:$O$19995,Calc!$C146,Dados!$J$2:$J$19995,Calc!$B$140,Dados!BH$2:BH$19995,"Ótima")*5+COUNTIFS(Dados!$O$2:$O$19995,Calc!$C146,Dados!$J$2:$J$19995,Calc!$B$140,Dados!BH$2:BH$19995,"Boa")*3.75+COUNTIFS(Dados!$O$2:$O$19995,Calc!$C146,Dados!$J$2:$J$19995,Calc!$B$140,Dados!BH$2:BH$19995,"Regular")*2.5+COUNTIFS(Dados!$O$2:$O$19995,Calc!$C146,Dados!$J$2:$J$19995,Calc!$B$140,Dados!BH$2:BH$19995,"Ruim")*1.25+COUNTIFS(Dados!$O$2:$O$19995,Calc!$C146,Dados!$J$2:$J$19995,Calc!$B$140,Dados!BH$2:BH$19995,"Péssima")*0)/COUNTIFS(Dados!$O$2:$O$19995,Calc!$C146,Dados!$J$2:$J$19995,Calc!$B$140,Dados!BH$2:BH$19995,"&lt;&gt;Sem resposta",Dados!BH$2:BH$19995,"&lt;&gt;""")</f>
        <v>4.5</v>
      </c>
      <c r="G33" s="142">
        <f>(COUNTIFS(Dados!$O$2:$O$19995,Calc!$C146,Dados!$J$2:$J$19995,Calc!$B$140,Dados!BI$2:BI$19995,"Ótima")*5+COUNTIFS(Dados!$O$2:$O$19995,Calc!$C146,Dados!$J$2:$J$19995,Calc!$B$140,Dados!BI$2:BI$19995,"Boa")*3.75+COUNTIFS(Dados!$O$2:$O$19995,Calc!$C146,Dados!$J$2:$J$19995,Calc!$B$140,Dados!BI$2:BI$19995,"Regular")*2.5+COUNTIFS(Dados!$O$2:$O$19995,Calc!$C146,Dados!$J$2:$J$19995,Calc!$B$140,Dados!BI$2:BI$19995,"Ruim")*1.25+COUNTIFS(Dados!$O$2:$O$19995,Calc!$C146,Dados!$J$2:$J$19995,Calc!$B$140,Dados!BI$2:BI$19995,"Péssima")*0)/COUNTIFS(Dados!$O$2:$O$19995,Calc!$C146,Dados!$J$2:$J$19995,Calc!$B$140,Dados!BI$2:BI$19995,"&lt;&gt;Sem resposta",Dados!BI$2:BI$19995,"&lt;&gt;""")</f>
        <v>4.5</v>
      </c>
      <c r="H33" s="142">
        <f>(COUNTIFS(Dados!$O$2:$O$19995,Calc!$C146,Dados!$J$2:$J$19995,Calc!$B$140,Dados!BJ$2:BJ$19995,"Ótima")*5+COUNTIFS(Dados!$O$2:$O$19995,Calc!$C146,Dados!$J$2:$J$19995,Calc!$B$140,Dados!BJ$2:BJ$19995,"Boa")*3.75+COUNTIFS(Dados!$O$2:$O$19995,Calc!$C146,Dados!$J$2:$J$19995,Calc!$B$140,Dados!BJ$2:BJ$19995,"Regular")*2.5+COUNTIFS(Dados!$O$2:$O$19995,Calc!$C146,Dados!$J$2:$J$19995,Calc!$B$140,Dados!BJ$2:BJ$19995,"Ruim")*1.25+COUNTIFS(Dados!$O$2:$O$19995,Calc!$C146,Dados!$J$2:$J$19995,Calc!$B$140,Dados!BJ$2:BJ$19995,"Péssima")*0)/COUNTIFS(Dados!$O$2:$O$19995,Calc!$C146,Dados!$J$2:$J$19995,Calc!$B$140,Dados!BJ$2:BJ$19995,"&lt;&gt;Sem resposta",Dados!BJ$2:BJ$19995,"&lt;&gt;""")</f>
        <v>4.5</v>
      </c>
      <c r="I33" s="142">
        <f>(COUNTIFS(Dados!$O$2:$O$19995,Calc!$C146,Dados!$J$2:$J$19995,Calc!$B$140,Dados!BK$2:BK$19995,"Superou as expectativas")*5+COUNTIFS(Dados!$O$2:$O$19995,Calc!$C146,Dados!$J$2:$J$19995,Calc!$B$140,Dados!BK$2:BK$19995,"Atendeu as expectativas")*2.5+COUNTIFS(Dados!$O$2:$O$19995,Calc!$C146,Dados!$J$2:$J$19995,Calc!$B$140,Dados!BK$2:BK$19995,"Não atendeu as expectativas")*0)/COUNTIFS(Dados!$O$2:$O$19995,Calc!$C146,Dados!$J$2:$J$19995,Calc!$B$140,Dados!BK$2:BK$19995,"&lt;&gt;Sem resposta",Dados!BK$2:BK$19995,"&lt;&gt;""")</f>
        <v>4.5</v>
      </c>
      <c r="J33" s="142">
        <f>(COUNTIFS(Dados!$O$2:$O$19995,Calc!$C146,Dados!$J$2:$J$19995,Calc!$B$140,Dados!BL$2:BL$19995,"Superou as expectativas")*5+COUNTIFS(Dados!$O$2:$O$19995,Calc!$C146,Dados!$J$2:$J$19995,Calc!$B$140,Dados!BL$2:BL$19995,"Atendeu as expectativas")*2.5+COUNTIFS(Dados!$O$2:$O$19995,Calc!$C146,Dados!$J$2:$J$19995,Calc!$B$140,Dados!BL$2:BL$19995,"Não atendeu as expectativas")*0)/COUNTIFS(Dados!$O$2:$O$19995,Calc!$C146,Dados!$J$2:$J$19995,Calc!$B$140,Dados!BL$2:BL$19995,"&lt;&gt;Sem resposta",Dados!BL$2:BL$19995,"&lt;&gt;""")</f>
        <v>5</v>
      </c>
      <c r="K33" s="195">
        <f t="shared" si="0"/>
        <v>4.65625</v>
      </c>
    </row>
    <row r="34" spans="1:11" ht="25.5">
      <c r="A34" s="143" t="s">
        <v>161</v>
      </c>
      <c r="B34" s="151" t="s">
        <v>178</v>
      </c>
      <c r="C34" s="142">
        <f>(COUNTIFS(Dados!$O$2:$O$19995,Calc!$C147,Dados!$J$2:$J$19995,Calc!$B$140,Dados!BE$2:BE$19995,"Ótima")*5+COUNTIFS(Dados!$O$2:$O$19995,Calc!$C147,Dados!$J$2:$J$19995,Calc!$B$140,Dados!BE$2:BE$19995,"Boa")*3.75+COUNTIFS(Dados!$O$2:$O$19995,Calc!$C147,Dados!$J$2:$J$19995,Calc!$B$140,Dados!BE$2:BE$19995,"Regular")*2.5+COUNTIFS(Dados!$O$2:$O$19995,Calc!$C147,Dados!$J$2:$J$19995,Calc!$B$140,Dados!BE$2:BE$19995,"Ruim")*1.25+COUNTIFS(Dados!$O$2:$O$19995,Calc!$C147,Dados!$J$2:$J$19995,Calc!$B$140,Dados!BE$2:BE$19995,"Péssima")*0)/COUNTIFS(Dados!$O$2:$O$19995,Calc!$C147,Dados!$J$2:$J$19995,Calc!$B$140,Dados!BE$2:BE$19995,"&lt;&gt;Sem resposta",Dados!BE$2:BE$19995,"&lt;&gt;""")</f>
        <v>5</v>
      </c>
      <c r="D34" s="142">
        <f>(COUNTIFS(Dados!$O$2:$O$19995,Calc!$C147,Dados!$J$2:$J$19995,Calc!$B$140,Dados!BF$2:BF$19995,"Ótima")*5+COUNTIFS(Dados!$O$2:$O$19995,Calc!$C147,Dados!$J$2:$J$19995,Calc!$B$140,Dados!BF$2:BF$19995,"Boa")*3.75+COUNTIFS(Dados!$O$2:$O$19995,Calc!$C147,Dados!$J$2:$J$19995,Calc!$B$140,Dados!BF$2:BF$19995,"Regular")*2.5+COUNTIFS(Dados!$O$2:$O$19995,Calc!$C147,Dados!$J$2:$J$19995,Calc!$B$140,Dados!BF$2:BF$19995,"Ruim")*1.25+COUNTIFS(Dados!$O$2:$O$19995,Calc!$C147,Dados!$J$2:$J$19995,Calc!$B$140,Dados!BF$2:BF$19995,"Péssima")*0)/COUNTIFS(Dados!$O$2:$O$19995,Calc!$C147,Dados!$J$2:$J$19995,Calc!$B$140,Dados!BF$2:BF$19995,"&lt;&gt;Sem resposta",Dados!BF$2:BF$19995,"&lt;&gt;""")</f>
        <v>4.25</v>
      </c>
      <c r="E34" s="142">
        <f>(COUNTIFS(Dados!$O$2:$O$19995,Calc!$C147,Dados!$J$2:$J$19995,Calc!$B$140,Dados!BG$2:BG$19995,"Ótima")*5+COUNTIFS(Dados!$O$2:$O$19995,Calc!$C147,Dados!$J$2:$J$19995,Calc!$B$140,Dados!BG$2:BG$19995,"Boa")*3.75+COUNTIFS(Dados!$O$2:$O$19995,Calc!$C147,Dados!$J$2:$J$19995,Calc!$B$140,Dados!BG$2:BG$19995,"Regular")*2.5+COUNTIFS(Dados!$O$2:$O$19995,Calc!$C147,Dados!$J$2:$J$19995,Calc!$B$140,Dados!BG$2:BG$19995,"Ruim")*1.25+COUNTIFS(Dados!$O$2:$O$19995,Calc!$C147,Dados!$J$2:$J$19995,Calc!$B$140,Dados!BG$2:BG$19995,"Péssima")*0)/COUNTIFS(Dados!$O$2:$O$19995,Calc!$C147,Dados!$J$2:$J$19995,Calc!$B$140,Dados!BG$2:BG$19995,"&lt;&gt;Sem resposta",Dados!BG$2:BG$19995,"&lt;&gt;""")</f>
        <v>4</v>
      </c>
      <c r="F34" s="142">
        <f>(COUNTIFS(Dados!$O$2:$O$19995,Calc!$C147,Dados!$J$2:$J$19995,Calc!$B$140,Dados!BH$2:BH$19995,"Ótima")*5+COUNTIFS(Dados!$O$2:$O$19995,Calc!$C147,Dados!$J$2:$J$19995,Calc!$B$140,Dados!BH$2:BH$19995,"Boa")*3.75+COUNTIFS(Dados!$O$2:$O$19995,Calc!$C147,Dados!$J$2:$J$19995,Calc!$B$140,Dados!BH$2:BH$19995,"Regular")*2.5+COUNTIFS(Dados!$O$2:$O$19995,Calc!$C147,Dados!$J$2:$J$19995,Calc!$B$140,Dados!BH$2:BH$19995,"Ruim")*1.25+COUNTIFS(Dados!$O$2:$O$19995,Calc!$C147,Dados!$J$2:$J$19995,Calc!$B$140,Dados!BH$2:BH$19995,"Péssima")*0)/COUNTIFS(Dados!$O$2:$O$19995,Calc!$C147,Dados!$J$2:$J$19995,Calc!$B$140,Dados!BH$2:BH$19995,"&lt;&gt;Sem resposta",Dados!BH$2:BH$19995,"&lt;&gt;""")</f>
        <v>3.75</v>
      </c>
      <c r="G34" s="142">
        <f>(COUNTIFS(Dados!$O$2:$O$19995,Calc!$C147,Dados!$J$2:$J$19995,Calc!$B$140,Dados!BI$2:BI$19995,"Ótima")*5+COUNTIFS(Dados!$O$2:$O$19995,Calc!$C147,Dados!$J$2:$J$19995,Calc!$B$140,Dados!BI$2:BI$19995,"Boa")*3.75+COUNTIFS(Dados!$O$2:$O$19995,Calc!$C147,Dados!$J$2:$J$19995,Calc!$B$140,Dados!BI$2:BI$19995,"Regular")*2.5+COUNTIFS(Dados!$O$2:$O$19995,Calc!$C147,Dados!$J$2:$J$19995,Calc!$B$140,Dados!BI$2:BI$19995,"Ruim")*1.25+COUNTIFS(Dados!$O$2:$O$19995,Calc!$C147,Dados!$J$2:$J$19995,Calc!$B$140,Dados!BI$2:BI$19995,"Péssima")*0)/COUNTIFS(Dados!$O$2:$O$19995,Calc!$C147,Dados!$J$2:$J$19995,Calc!$B$140,Dados!BI$2:BI$19995,"&lt;&gt;Sem resposta",Dados!BI$2:BI$19995,"&lt;&gt;""")</f>
        <v>3</v>
      </c>
      <c r="H34" s="142">
        <f>(COUNTIFS(Dados!$O$2:$O$19995,Calc!$C147,Dados!$J$2:$J$19995,Calc!$B$140,Dados!BJ$2:BJ$19995,"Ótima")*5+COUNTIFS(Dados!$O$2:$O$19995,Calc!$C147,Dados!$J$2:$J$19995,Calc!$B$140,Dados!BJ$2:BJ$19995,"Boa")*3.75+COUNTIFS(Dados!$O$2:$O$19995,Calc!$C147,Dados!$J$2:$J$19995,Calc!$B$140,Dados!BJ$2:BJ$19995,"Regular")*2.5+COUNTIFS(Dados!$O$2:$O$19995,Calc!$C147,Dados!$J$2:$J$19995,Calc!$B$140,Dados!BJ$2:BJ$19995,"Ruim")*1.25+COUNTIFS(Dados!$O$2:$O$19995,Calc!$C147,Dados!$J$2:$J$19995,Calc!$B$140,Dados!BJ$2:BJ$19995,"Péssima")*0)/COUNTIFS(Dados!$O$2:$O$19995,Calc!$C147,Dados!$J$2:$J$19995,Calc!$B$140,Dados!BJ$2:BJ$19995,"&lt;&gt;Sem resposta",Dados!BJ$2:BJ$19995,"&lt;&gt;""")</f>
        <v>4.25</v>
      </c>
      <c r="I34" s="142">
        <f>(COUNTIFS(Dados!$O$2:$O$19995,Calc!$C147,Dados!$J$2:$J$19995,Calc!$B$140,Dados!BK$2:BK$19995,"Superou as expectativas")*5+COUNTIFS(Dados!$O$2:$O$19995,Calc!$C147,Dados!$J$2:$J$19995,Calc!$B$140,Dados!BK$2:BK$19995,"Atendeu as expectativas")*2.5+COUNTIFS(Dados!$O$2:$O$19995,Calc!$C147,Dados!$J$2:$J$19995,Calc!$B$140,Dados!BK$2:BK$19995,"Não atendeu as expectativas")*0)/COUNTIFS(Dados!$O$2:$O$19995,Calc!$C147,Dados!$J$2:$J$19995,Calc!$B$140,Dados!BK$2:BK$19995,"&lt;&gt;Sem resposta",Dados!BK$2:BK$19995,"&lt;&gt;""")</f>
        <v>2.5</v>
      </c>
      <c r="J34" s="142">
        <f>(COUNTIFS(Dados!$O$2:$O$19995,Calc!$C147,Dados!$J$2:$J$19995,Calc!$B$140,Dados!BL$2:BL$19995,"Superou as expectativas")*5+COUNTIFS(Dados!$O$2:$O$19995,Calc!$C147,Dados!$J$2:$J$19995,Calc!$B$140,Dados!BL$2:BL$19995,"Atendeu as expectativas")*2.5+COUNTIFS(Dados!$O$2:$O$19995,Calc!$C147,Dados!$J$2:$J$19995,Calc!$B$140,Dados!BL$2:BL$19995,"Não atendeu as expectativas")*0)/COUNTIFS(Dados!$O$2:$O$19995,Calc!$C147,Dados!$J$2:$J$19995,Calc!$B$140,Dados!BL$2:BL$19995,"&lt;&gt;Sem resposta",Dados!BL$2:BL$19995,"&lt;&gt;""")</f>
        <v>4.5</v>
      </c>
      <c r="K34" s="195">
        <f t="shared" si="0"/>
        <v>3.90625</v>
      </c>
    </row>
    <row r="35" spans="1:11">
      <c r="A35" s="143" t="s">
        <v>161</v>
      </c>
      <c r="B35" s="151" t="s">
        <v>3113</v>
      </c>
      <c r="C35" s="142">
        <f>(COUNTIFS(Dados!$O$2:$O$19995,Calc!$C148,Dados!$J$2:$J$19995,Calc!$B$140,Dados!BE$2:BE$19995,"Ótima")*5+COUNTIFS(Dados!$O$2:$O$19995,Calc!$C148,Dados!$J$2:$J$19995,Calc!$B$140,Dados!BE$2:BE$19995,"Boa")*3.75+COUNTIFS(Dados!$O$2:$O$19995,Calc!$C148,Dados!$J$2:$J$19995,Calc!$B$140,Dados!BE$2:BE$19995,"Regular")*2.5+COUNTIFS(Dados!$O$2:$O$19995,Calc!$C148,Dados!$J$2:$J$19995,Calc!$B$140,Dados!BE$2:BE$19995,"Ruim")*1.25+COUNTIFS(Dados!$O$2:$O$19995,Calc!$C148,Dados!$J$2:$J$19995,Calc!$B$140,Dados!BE$2:BE$19995,"Péssima")*0)/COUNTIFS(Dados!$O$2:$O$19995,Calc!$C148,Dados!$J$2:$J$19995,Calc!$B$140,Dados!BE$2:BE$19995,"&lt;&gt;Sem resposta",Dados!BE$2:BE$19995,"&lt;&gt;""")</f>
        <v>3.75</v>
      </c>
      <c r="D35" s="142">
        <f>(COUNTIFS(Dados!$O$2:$O$19995,Calc!$C148,Dados!$J$2:$J$19995,Calc!$B$140,Dados!BF$2:BF$19995,"Ótima")*5+COUNTIFS(Dados!$O$2:$O$19995,Calc!$C148,Dados!$J$2:$J$19995,Calc!$B$140,Dados!BF$2:BF$19995,"Boa")*3.75+COUNTIFS(Dados!$O$2:$O$19995,Calc!$C148,Dados!$J$2:$J$19995,Calc!$B$140,Dados!BF$2:BF$19995,"Regular")*2.5+COUNTIFS(Dados!$O$2:$O$19995,Calc!$C148,Dados!$J$2:$J$19995,Calc!$B$140,Dados!BF$2:BF$19995,"Ruim")*1.25+COUNTIFS(Dados!$O$2:$O$19995,Calc!$C148,Dados!$J$2:$J$19995,Calc!$B$140,Dados!BF$2:BF$19995,"Péssima")*0)/COUNTIFS(Dados!$O$2:$O$19995,Calc!$C148,Dados!$J$2:$J$19995,Calc!$B$140,Dados!BF$2:BF$19995,"&lt;&gt;Sem resposta",Dados!BF$2:BF$19995,"&lt;&gt;""")</f>
        <v>3.75</v>
      </c>
      <c r="E35" s="142">
        <f>(COUNTIFS(Dados!$O$2:$O$19995,Calc!$C148,Dados!$J$2:$J$19995,Calc!$B$140,Dados!BG$2:BG$19995,"Ótima")*5+COUNTIFS(Dados!$O$2:$O$19995,Calc!$C148,Dados!$J$2:$J$19995,Calc!$B$140,Dados!BG$2:BG$19995,"Boa")*3.75+COUNTIFS(Dados!$O$2:$O$19995,Calc!$C148,Dados!$J$2:$J$19995,Calc!$B$140,Dados!BG$2:BG$19995,"Regular")*2.5+COUNTIFS(Dados!$O$2:$O$19995,Calc!$C148,Dados!$J$2:$J$19995,Calc!$B$140,Dados!BG$2:BG$19995,"Ruim")*1.25+COUNTIFS(Dados!$O$2:$O$19995,Calc!$C148,Dados!$J$2:$J$19995,Calc!$B$140,Dados!BG$2:BG$19995,"Péssima")*0)/COUNTIFS(Dados!$O$2:$O$19995,Calc!$C148,Dados!$J$2:$J$19995,Calc!$B$140,Dados!BG$2:BG$19995,"&lt;&gt;Sem resposta",Dados!BG$2:BG$19995,"&lt;&gt;""")</f>
        <v>2.5</v>
      </c>
      <c r="F35" s="142">
        <f>(COUNTIFS(Dados!$O$2:$O$19995,Calc!$C148,Dados!$J$2:$J$19995,Calc!$B$140,Dados!BH$2:BH$19995,"Ótima")*5+COUNTIFS(Dados!$O$2:$O$19995,Calc!$C148,Dados!$J$2:$J$19995,Calc!$B$140,Dados!BH$2:BH$19995,"Boa")*3.75+COUNTIFS(Dados!$O$2:$O$19995,Calc!$C148,Dados!$J$2:$J$19995,Calc!$B$140,Dados!BH$2:BH$19995,"Regular")*2.5+COUNTIFS(Dados!$O$2:$O$19995,Calc!$C148,Dados!$J$2:$J$19995,Calc!$B$140,Dados!BH$2:BH$19995,"Ruim")*1.25+COUNTIFS(Dados!$O$2:$O$19995,Calc!$C148,Dados!$J$2:$J$19995,Calc!$B$140,Dados!BH$2:BH$19995,"Péssima")*0)/COUNTIFS(Dados!$O$2:$O$19995,Calc!$C148,Dados!$J$2:$J$19995,Calc!$B$140,Dados!BH$2:BH$19995,"&lt;&gt;Sem resposta",Dados!BH$2:BH$19995,"&lt;&gt;""")</f>
        <v>3.75</v>
      </c>
      <c r="G35" s="142">
        <f>(COUNTIFS(Dados!$O$2:$O$19995,Calc!$C148,Dados!$J$2:$J$19995,Calc!$B$140,Dados!BI$2:BI$19995,"Ótima")*5+COUNTIFS(Dados!$O$2:$O$19995,Calc!$C148,Dados!$J$2:$J$19995,Calc!$B$140,Dados!BI$2:BI$19995,"Boa")*3.75+COUNTIFS(Dados!$O$2:$O$19995,Calc!$C148,Dados!$J$2:$J$19995,Calc!$B$140,Dados!BI$2:BI$19995,"Regular")*2.5+COUNTIFS(Dados!$O$2:$O$19995,Calc!$C148,Dados!$J$2:$J$19995,Calc!$B$140,Dados!BI$2:BI$19995,"Ruim")*1.25+COUNTIFS(Dados!$O$2:$O$19995,Calc!$C148,Dados!$J$2:$J$19995,Calc!$B$140,Dados!BI$2:BI$19995,"Péssima")*0)/COUNTIFS(Dados!$O$2:$O$19995,Calc!$C148,Dados!$J$2:$J$19995,Calc!$B$140,Dados!BI$2:BI$19995,"&lt;&gt;Sem resposta",Dados!BI$2:BI$19995,"&lt;&gt;""")</f>
        <v>3.75</v>
      </c>
      <c r="H35" s="142">
        <f>(COUNTIFS(Dados!$O$2:$O$19995,Calc!$C148,Dados!$J$2:$J$19995,Calc!$B$140,Dados!BJ$2:BJ$19995,"Ótima")*5+COUNTIFS(Dados!$O$2:$O$19995,Calc!$C148,Dados!$J$2:$J$19995,Calc!$B$140,Dados!BJ$2:BJ$19995,"Boa")*3.75+COUNTIFS(Dados!$O$2:$O$19995,Calc!$C148,Dados!$J$2:$J$19995,Calc!$B$140,Dados!BJ$2:BJ$19995,"Regular")*2.5+COUNTIFS(Dados!$O$2:$O$19995,Calc!$C148,Dados!$J$2:$J$19995,Calc!$B$140,Dados!BJ$2:BJ$19995,"Ruim")*1.25+COUNTIFS(Dados!$O$2:$O$19995,Calc!$C148,Dados!$J$2:$J$19995,Calc!$B$140,Dados!BJ$2:BJ$19995,"Péssima")*0)/COUNTIFS(Dados!$O$2:$O$19995,Calc!$C148,Dados!$J$2:$J$19995,Calc!$B$140,Dados!BJ$2:BJ$19995,"&lt;&gt;Sem resposta",Dados!BJ$2:BJ$19995,"&lt;&gt;""")</f>
        <v>3.75</v>
      </c>
      <c r="I35" s="142">
        <f>(COUNTIFS(Dados!$O$2:$O$19995,Calc!$C148,Dados!$J$2:$J$19995,Calc!$B$140,Dados!BK$2:BK$19995,"Superou as expectativas")*5+COUNTIFS(Dados!$O$2:$O$19995,Calc!$C148,Dados!$J$2:$J$19995,Calc!$B$140,Dados!BK$2:BK$19995,"Atendeu as expectativas")*2.5+COUNTIFS(Dados!$O$2:$O$19995,Calc!$C148,Dados!$J$2:$J$19995,Calc!$B$140,Dados!BK$2:BK$19995,"Não atendeu as expectativas")*0)/COUNTIFS(Dados!$O$2:$O$19995,Calc!$C148,Dados!$J$2:$J$19995,Calc!$B$140,Dados!BK$2:BK$19995,"&lt;&gt;Sem resposta",Dados!BK$2:BK$19995,"&lt;&gt;""")</f>
        <v>2.5</v>
      </c>
      <c r="J35" s="142">
        <f>(COUNTIFS(Dados!$O$2:$O$19995,Calc!$C148,Dados!$J$2:$J$19995,Calc!$B$140,Dados!BL$2:BL$19995,"Superou as expectativas")*5+COUNTIFS(Dados!$O$2:$O$19995,Calc!$C148,Dados!$J$2:$J$19995,Calc!$B$140,Dados!BL$2:BL$19995,"Atendeu as expectativas")*2.5+COUNTIFS(Dados!$O$2:$O$19995,Calc!$C148,Dados!$J$2:$J$19995,Calc!$B$140,Dados!BL$2:BL$19995,"Não atendeu as expectativas")*0)/COUNTIFS(Dados!$O$2:$O$19995,Calc!$C148,Dados!$J$2:$J$19995,Calc!$B$140,Dados!BL$2:BL$19995,"&lt;&gt;Sem resposta",Dados!BL$2:BL$19995,"&lt;&gt;""")</f>
        <v>2.5</v>
      </c>
      <c r="K35" s="195">
        <f t="shared" si="0"/>
        <v>3.28125</v>
      </c>
    </row>
    <row r="36" spans="1:11">
      <c r="A36" s="143" t="s">
        <v>709</v>
      </c>
      <c r="B36" s="143" t="s">
        <v>709</v>
      </c>
      <c r="C36" s="150">
        <f>(COUNTIFS(Dados!$J$2:$J$19995,Calc!$B$149,Dados!BE$2:BE$19995,"Ótima")*5+COUNTIFS(Dados!$J$2:$J$19995,Calc!$B$149,Dados!BE$2:BE$19995,"Boa")*3.75+COUNTIFS(Dados!$J$2:$J$19995,Calc!$B$149,Dados!BE$2:BE$19995,"Regular")*2.5+COUNTIFS(Dados!$J$2:$J$19995,Calc!$B$149,Dados!BE$2:BE$19995,"Ruim")*1.25+COUNTIFS(Dados!$J$2:$J$19995,Calc!$B$149,Dados!BE$2:BE$19995,"Péssima")*0)/COUNTIFS(Dados!$J$2:$J$19995,Calc!$B$149,Dados!BE$2:BE$19995,"&lt;&gt;Sem resposta",Dados!BE$2:BE$19995,"&lt;&gt;""")</f>
        <v>4.5</v>
      </c>
      <c r="D36" s="150">
        <f>(COUNTIFS(Dados!$J$2:$J$19995,Calc!$B$149,Dados!BF$2:BF$19995,"Ótima")*5+COUNTIFS(Dados!$J$2:$J$19995,Calc!$B$149,Dados!BF$2:BF$19995,"Boa")*3.75+COUNTIFS(Dados!$J$2:$J$19995,Calc!$B$149,Dados!BF$2:BF$19995,"Regular")*2.5+COUNTIFS(Dados!$J$2:$J$19995,Calc!$B$149,Dados!BF$2:BF$19995,"Ruim")*1.25+COUNTIFS(Dados!$J$2:$J$19995,Calc!$B$149,Dados!BF$2:BF$19995,"Péssima")*0)/COUNTIFS(Dados!$J$2:$J$19995,Calc!$B$149,Dados!BF$2:BF$19995,"&lt;&gt;Sem resposta",Dados!BF$2:BF$19995,"&lt;&gt;""")</f>
        <v>4.3287037037037033</v>
      </c>
      <c r="E36" s="150">
        <f>(COUNTIFS(Dados!$J$2:$J$19995,Calc!$B$149,Dados!BG$2:BG$19995,"Ótima")*5+COUNTIFS(Dados!$J$2:$J$19995,Calc!$B$149,Dados!BG$2:BG$19995,"Boa")*3.75+COUNTIFS(Dados!$J$2:$J$19995,Calc!$B$149,Dados!BG$2:BG$19995,"Regular")*2.5+COUNTIFS(Dados!$J$2:$J$19995,Calc!$B$149,Dados!BG$2:BG$19995,"Ruim")*1.25+COUNTIFS(Dados!$J$2:$J$19995,Calc!$B$149,Dados!BG$2:BG$19995,"Péssima")*0)/COUNTIFS(Dados!$J$2:$J$19995,Calc!$B$149,Dados!BG$2:BG$19995,"&lt;&gt;Sem resposta",Dados!BG$2:BG$19995,"&lt;&gt;""")</f>
        <v>4.0909090909090908</v>
      </c>
      <c r="F36" s="150">
        <f>(COUNTIFS(Dados!$J$2:$J$19995,Calc!$B$149,Dados!BH$2:BH$19995,"Ótima")*5+COUNTIFS(Dados!$J$2:$J$19995,Calc!$B$149,Dados!BH$2:BH$19995,"Boa")*3.75+COUNTIFS(Dados!$J$2:$J$19995,Calc!$B$149,Dados!BH$2:BH$19995,"Regular")*2.5+COUNTIFS(Dados!$J$2:$J$19995,Calc!$B$149,Dados!BH$2:BH$19995,"Ruim")*1.25+COUNTIFS(Dados!$J$2:$J$19995,Calc!$B$149,Dados!BH$2:BH$19995,"Péssima")*0)/COUNTIFS(Dados!$J$2:$J$19995,Calc!$B$149,Dados!BH$2:BH$19995,"&lt;&gt;Sem resposta",Dados!BH$2:BH$19995,"&lt;&gt;""")</f>
        <v>3.8863636363636362</v>
      </c>
      <c r="G36" s="150">
        <f>(COUNTIFS(Dados!$J$2:$J$19995,Calc!$B$149,Dados!BI$2:BI$19995,"Ótima")*5+COUNTIFS(Dados!$J$2:$J$19995,Calc!$B$149,Dados!BI$2:BI$19995,"Boa")*3.75+COUNTIFS(Dados!$J$2:$J$19995,Calc!$B$149,Dados!BI$2:BI$19995,"Regular")*2.5+COUNTIFS(Dados!$J$2:$J$19995,Calc!$B$149,Dados!BI$2:BI$19995,"Ruim")*1.25+COUNTIFS(Dados!$J$2:$J$19995,Calc!$B$149,Dados!BI$2:BI$19995,"Péssima")*0)/COUNTIFS(Dados!$J$2:$J$19995,Calc!$B$149,Dados!BI$2:BI$19995,"&lt;&gt;Sem resposta",Dados!BI$2:BI$19995,"&lt;&gt;""")</f>
        <v>3.8181818181818183</v>
      </c>
      <c r="H36" s="150">
        <f>(COUNTIFS(Dados!$J$2:$J$19995,Calc!$B$149,Dados!BJ$2:BJ$19995,"Ótima")*5+COUNTIFS(Dados!$J$2:$J$19995,Calc!$B$149,Dados!BJ$2:BJ$19995,"Boa")*3.75+COUNTIFS(Dados!$J$2:$J$19995,Calc!$B$149,Dados!BJ$2:BJ$19995,"Regular")*2.5+COUNTIFS(Dados!$J$2:$J$19995,Calc!$B$149,Dados!BJ$2:BJ$19995,"Ruim")*1.25+COUNTIFS(Dados!$J$2:$J$19995,Calc!$B$149,Dados!BJ$2:BJ$19995,"Péssima")*0)/COUNTIFS(Dados!$J$2:$J$19995,Calc!$B$149,Dados!BJ$2:BJ$19995,"&lt;&gt;Sem resposta",Dados!BJ$2:BJ$19995,"&lt;&gt;""")</f>
        <v>4.2272727272727275</v>
      </c>
      <c r="I36" s="150">
        <f>(COUNTIFS(Dados!$J$2:$J$19995,Calc!$B$149,Dados!BK$2:BK$19995,"Superou as expectativas")*5+COUNTIFS(Dados!$J$2:$J$19995,Calc!$B$149,Dados!BK$2:BK$19995,"Atendeu as expectativas")*2.5+COUNTIFS(Dados!$J$2:$J$19995,Calc!$B$149,Dados!BK$2:BK$19995,"Não atendeu as expectativas")*0)/COUNTIFS(Dados!$J$2:$J$19995,Calc!$B$149,Dados!BK$2:BK$19995,"&lt;&gt;Sem resposta",Dados!BK$2:BK$19995,"&lt;&gt;""")</f>
        <v>3.2211538461538463</v>
      </c>
      <c r="J36" s="150">
        <f>(COUNTIFS(Dados!$J$2:$J$19995,Calc!$B$149,Dados!BL$2:BL$19995,"Superou as expectativas")*5+COUNTIFS(Dados!$J$2:$J$19995,Calc!$B$149,Dados!BL$2:BL$19995,"Atendeu as expectativas")*2.5+COUNTIFS(Dados!$J$2:$J$19995,Calc!$B$149,Dados!BL$2:BL$19995,"Não atendeu as expectativas")*0)/COUNTIFS(Dados!$J$2:$J$19995,Calc!$B$149,Dados!BL$2:BL$19995,"&lt;&gt;Sem resposta",Dados!BL$2:BL$19995,"&lt;&gt;""")</f>
        <v>3.8425925925925926</v>
      </c>
      <c r="K36" s="195">
        <f t="shared" si="0"/>
        <v>3.9893971768971768</v>
      </c>
    </row>
    <row r="37" spans="1:11">
      <c r="A37" s="143" t="s">
        <v>709</v>
      </c>
      <c r="B37" s="149" t="s">
        <v>354</v>
      </c>
      <c r="C37" s="152">
        <f>(COUNTIFS(Dados!$K$2:$K$19995,Calc!$C150,Dados!$J$2:$J$19995,Calc!$B$149,Dados!BE$2:BE$19995,"Ótima")*5+COUNTIFS(Dados!$K$2:$K$19995,Calc!$C150,Dados!$J$2:$J$19995,Calc!$B$149,Dados!BE$2:BE$19995,"Boa")*3.75+COUNTIFS(Dados!$K$2:$K$19995,Calc!$C150,Dados!$J$2:$J$19995,Calc!$B$149,Dados!BE$2:BE$19995,"Regular")*2.5+COUNTIFS(Dados!$K$2:$K$19995,Calc!$C150,Dados!$J$2:$J$19995,Calc!$B$149,Dados!BE$2:BE$19995,"Ruim")*1.25+COUNTIFS(Dados!$K$2:$K$19995,Calc!$C150,Dados!$J$2:$J$19995,Calc!$B$149,Dados!BE$2:BE$19995,"Péssima")*0)/COUNTIFS(Dados!$K$2:$K$19995,Calc!$C150,Dados!$J$2:$J$19995,Calc!$B$149,Dados!BE$2:BE$19995,"&lt;&gt;Sem resposta",Dados!BE$2:BE$19995,"&lt;&gt;""")</f>
        <v>4.4078947368421053</v>
      </c>
      <c r="D37" s="152">
        <f>(COUNTIFS(Dados!$K$2:$K$19995,Calc!$C150,Dados!$J$2:$J$19995,Calc!$B$149,Dados!BF$2:BF$19995,"Ótima")*5+COUNTIFS(Dados!$K$2:$K$19995,Calc!$C150,Dados!$J$2:$J$19995,Calc!$B$149,Dados!BF$2:BF$19995,"Boa")*3.75+COUNTIFS(Dados!$K$2:$K$19995,Calc!$C150,Dados!$J$2:$J$19995,Calc!$B$149,Dados!BF$2:BF$19995,"Regular")*2.5+COUNTIFS(Dados!$K$2:$K$19995,Calc!$C150,Dados!$J$2:$J$19995,Calc!$B$149,Dados!BF$2:BF$19995,"Ruim")*1.25+COUNTIFS(Dados!$K$2:$K$19995,Calc!$C150,Dados!$J$2:$J$19995,Calc!$B$149,Dados!BF$2:BF$19995,"Péssima")*0)/COUNTIFS(Dados!$K$2:$K$19995,Calc!$C150,Dados!$J$2:$J$19995,Calc!$B$149,Dados!BF$2:BF$19995,"&lt;&gt;Sem resposta",Dados!BF$2:BF$19995,"&lt;&gt;""")</f>
        <v>4.3918918918918921</v>
      </c>
      <c r="E37" s="152">
        <f>(COUNTIFS(Dados!$K$2:$K$19995,Calc!$C150,Dados!$J$2:$J$19995,Calc!$B$149,Dados!BG$2:BG$19995,"Ótima")*5+COUNTIFS(Dados!$K$2:$K$19995,Calc!$C150,Dados!$J$2:$J$19995,Calc!$B$149,Dados!BG$2:BG$19995,"Boa")*3.75+COUNTIFS(Dados!$K$2:$K$19995,Calc!$C150,Dados!$J$2:$J$19995,Calc!$B$149,Dados!BG$2:BG$19995,"Regular")*2.5+COUNTIFS(Dados!$K$2:$K$19995,Calc!$C150,Dados!$J$2:$J$19995,Calc!$B$149,Dados!BG$2:BG$19995,"Ruim")*1.25+COUNTIFS(Dados!$K$2:$K$19995,Calc!$C150,Dados!$J$2:$J$19995,Calc!$B$149,Dados!BG$2:BG$19995,"Péssima")*0)/COUNTIFS(Dados!$K$2:$K$19995,Calc!$C150,Dados!$J$2:$J$19995,Calc!$B$149,Dados!BG$2:BG$19995,"&lt;&gt;Sem resposta",Dados!BG$2:BG$19995,"&lt;&gt;""")</f>
        <v>4.1118421052631575</v>
      </c>
      <c r="F37" s="152">
        <f>(COUNTIFS(Dados!$K$2:$K$19995,Calc!$C150,Dados!$J$2:$J$19995,Calc!$B$149,Dados!BH$2:BH$19995,"Ótima")*5+COUNTIFS(Dados!$K$2:$K$19995,Calc!$C150,Dados!$J$2:$J$19995,Calc!$B$149,Dados!BH$2:BH$19995,"Boa")*3.75+COUNTIFS(Dados!$K$2:$K$19995,Calc!$C150,Dados!$J$2:$J$19995,Calc!$B$149,Dados!BH$2:BH$19995,"Regular")*2.5+COUNTIFS(Dados!$K$2:$K$19995,Calc!$C150,Dados!$J$2:$J$19995,Calc!$B$149,Dados!BH$2:BH$19995,"Ruim")*1.25+COUNTIFS(Dados!$K$2:$K$19995,Calc!$C150,Dados!$J$2:$J$19995,Calc!$B$149,Dados!BH$2:BH$19995,"Péssima")*0)/COUNTIFS(Dados!$K$2:$K$19995,Calc!$C150,Dados!$J$2:$J$19995,Calc!$B$149,Dados!BH$2:BH$19995,"&lt;&gt;Sem resposta",Dados!BH$2:BH$19995,"&lt;&gt;""")</f>
        <v>3.7828947368421053</v>
      </c>
      <c r="G37" s="152">
        <f>(COUNTIFS(Dados!$K$2:$K$19995,Calc!$C150,Dados!$J$2:$J$19995,Calc!$B$149,Dados!BI$2:BI$19995,"Ótima")*5+COUNTIFS(Dados!$K$2:$K$19995,Calc!$C150,Dados!$J$2:$J$19995,Calc!$B$149,Dados!BI$2:BI$19995,"Boa")*3.75+COUNTIFS(Dados!$K$2:$K$19995,Calc!$C150,Dados!$J$2:$J$19995,Calc!$B$149,Dados!BI$2:BI$19995,"Regular")*2.5+COUNTIFS(Dados!$K$2:$K$19995,Calc!$C150,Dados!$J$2:$J$19995,Calc!$B$149,Dados!BI$2:BI$19995,"Ruim")*1.25+COUNTIFS(Dados!$K$2:$K$19995,Calc!$C150,Dados!$J$2:$J$19995,Calc!$B$149,Dados!BI$2:BI$19995,"Péssima")*0)/COUNTIFS(Dados!$K$2:$K$19995,Calc!$C150,Dados!$J$2:$J$19995,Calc!$B$149,Dados!BI$2:BI$19995,"&lt;&gt;Sem resposta",Dados!BI$2:BI$19995,"&lt;&gt;""")</f>
        <v>3.6842105263157894</v>
      </c>
      <c r="H37" s="152">
        <f>(COUNTIFS(Dados!$K$2:$K$19995,Calc!$C150,Dados!$J$2:$J$19995,Calc!$B$149,Dados!BJ$2:BJ$19995,"Ótima")*5+COUNTIFS(Dados!$K$2:$K$19995,Calc!$C150,Dados!$J$2:$J$19995,Calc!$B$149,Dados!BJ$2:BJ$19995,"Boa")*3.75+COUNTIFS(Dados!$K$2:$K$19995,Calc!$C150,Dados!$J$2:$J$19995,Calc!$B$149,Dados!BJ$2:BJ$19995,"Regular")*2.5+COUNTIFS(Dados!$K$2:$K$19995,Calc!$C150,Dados!$J$2:$J$19995,Calc!$B$149,Dados!BJ$2:BJ$19995,"Ruim")*1.25+COUNTIFS(Dados!$K$2:$K$19995,Calc!$C150,Dados!$J$2:$J$19995,Calc!$B$149,Dados!BJ$2:BJ$19995,"Péssima")*0)/COUNTIFS(Dados!$K$2:$K$19995,Calc!$C150,Dados!$J$2:$J$19995,Calc!$B$149,Dados!BJ$2:BJ$19995,"&lt;&gt;Sem resposta",Dados!BJ$2:BJ$19995,"&lt;&gt;""")</f>
        <v>4.1118421052631575</v>
      </c>
      <c r="I37" s="152">
        <f>(COUNTIFS(Dados!$K$2:$K$19995,Calc!$C150,Dados!$J$2:$J$19995,Calc!$B$149,Dados!BK$2:BK$19995,"Superou as expectativas")*5+COUNTIFS(Dados!$K$2:$K$19995,Calc!$C150,Dados!$J$2:$J$19995,Calc!$B$149,Dados!BK$2:BK$19995,"Atendeu as expectativas")*2.5+COUNTIFS(Dados!$K$2:$K$19995,Calc!$C150,Dados!$J$2:$J$19995,Calc!$B$149,Dados!BK$2:BK$19995,"Não atendeu as expectativas")*0)/COUNTIFS(Dados!$K$2:$K$19995,Calc!$C150,Dados!$J$2:$J$19995,Calc!$B$149,Dados!BK$2:BK$19995,"&lt;&gt;Sem resposta",Dados!BK$2:BK$19995,"&lt;&gt;""")</f>
        <v>3.2638888888888888</v>
      </c>
      <c r="J37" s="152">
        <f>(COUNTIFS(Dados!$K$2:$K$19995,Calc!$C150,Dados!$J$2:$J$19995,Calc!$B$149,Dados!BL$2:BL$19995,"Superou as expectativas")*5+COUNTIFS(Dados!$K$2:$K$19995,Calc!$C150,Dados!$J$2:$J$19995,Calc!$B$149,Dados!BL$2:BL$19995,"Atendeu as expectativas")*2.5+COUNTIFS(Dados!$K$2:$K$19995,Calc!$C150,Dados!$J$2:$J$19995,Calc!$B$149,Dados!BL$2:BL$19995,"Não atendeu as expectativas")*0)/COUNTIFS(Dados!$K$2:$K$19995,Calc!$C150,Dados!$J$2:$J$19995,Calc!$B$149,Dados!BL$2:BL$19995,"&lt;&gt;Sem resposta",Dados!BL$2:BL$19995,"&lt;&gt;""")</f>
        <v>3.8513513513513513</v>
      </c>
      <c r="K37" s="195">
        <f t="shared" si="0"/>
        <v>3.9507270428323062</v>
      </c>
    </row>
    <row r="38" spans="1:11">
      <c r="A38" s="143" t="s">
        <v>709</v>
      </c>
      <c r="B38" s="149" t="s">
        <v>155</v>
      </c>
      <c r="C38" s="152">
        <f>(COUNTIFS(Dados!$K$2:$K$19995,Calc!$C151,Dados!$J$2:$J$19995,Calc!$B$149,Dados!BE$2:BE$19995,"Ótima")*5+COUNTIFS(Dados!$K$2:$K$19995,Calc!$C151,Dados!$J$2:$J$19995,Calc!$B$149,Dados!BE$2:BE$19995,"Boa")*3.75+COUNTIFS(Dados!$K$2:$K$19995,Calc!$C151,Dados!$J$2:$J$19995,Calc!$B$149,Dados!BE$2:BE$19995,"Regular")*2.5+COUNTIFS(Dados!$K$2:$K$19995,Calc!$C151,Dados!$J$2:$J$19995,Calc!$B$149,Dados!BE$2:BE$19995,"Ruim")*1.25+COUNTIFS(Dados!$K$2:$K$19995,Calc!$C151,Dados!$J$2:$J$19995,Calc!$B$149,Dados!BE$2:BE$19995,"Péssima")*0)/COUNTIFS(Dados!$K$2:$K$19995,Calc!$C151,Dados!$J$2:$J$19995,Calc!$B$149,Dados!BE$2:BE$19995,"&lt;&gt;Sem resposta",Dados!BE$2:BE$19995,"&lt;&gt;""")</f>
        <v>4.7115384615384617</v>
      </c>
      <c r="D38" s="152">
        <f>(COUNTIFS(Dados!$K$2:$K$19995,Calc!$C151,Dados!$J$2:$J$19995,Calc!$B$149,Dados!BF$2:BF$19995,"Ótima")*5+COUNTIFS(Dados!$K$2:$K$19995,Calc!$C151,Dados!$J$2:$J$19995,Calc!$B$149,Dados!BF$2:BF$19995,"Boa")*3.75+COUNTIFS(Dados!$K$2:$K$19995,Calc!$C151,Dados!$J$2:$J$19995,Calc!$B$149,Dados!BF$2:BF$19995,"Regular")*2.5+COUNTIFS(Dados!$K$2:$K$19995,Calc!$C151,Dados!$J$2:$J$19995,Calc!$B$149,Dados!BF$2:BF$19995,"Ruim")*1.25+COUNTIFS(Dados!$K$2:$K$19995,Calc!$C151,Dados!$J$2:$J$19995,Calc!$B$149,Dados!BF$2:BF$19995,"Péssima")*0)/COUNTIFS(Dados!$K$2:$K$19995,Calc!$C151,Dados!$J$2:$J$19995,Calc!$B$149,Dados!BF$2:BF$19995,"&lt;&gt;Sem resposta",Dados!BF$2:BF$19995,"&lt;&gt;""")</f>
        <v>4.0384615384615383</v>
      </c>
      <c r="E38" s="152">
        <f>(COUNTIFS(Dados!$K$2:$K$19995,Calc!$C151,Dados!$J$2:$J$19995,Calc!$B$149,Dados!BG$2:BG$19995,"Ótima")*5+COUNTIFS(Dados!$K$2:$K$19995,Calc!$C151,Dados!$J$2:$J$19995,Calc!$B$149,Dados!BG$2:BG$19995,"Boa")*3.75+COUNTIFS(Dados!$K$2:$K$19995,Calc!$C151,Dados!$J$2:$J$19995,Calc!$B$149,Dados!BG$2:BG$19995,"Regular")*2.5+COUNTIFS(Dados!$K$2:$K$19995,Calc!$C151,Dados!$J$2:$J$19995,Calc!$B$149,Dados!BG$2:BG$19995,"Ruim")*1.25+COUNTIFS(Dados!$K$2:$K$19995,Calc!$C151,Dados!$J$2:$J$19995,Calc!$B$149,Dados!BG$2:BG$19995,"Péssima")*0)/COUNTIFS(Dados!$K$2:$K$19995,Calc!$C151,Dados!$J$2:$J$19995,Calc!$B$149,Dados!BG$2:BG$19995,"&lt;&gt;Sem resposta",Dados!BG$2:BG$19995,"&lt;&gt;""")</f>
        <v>4.0384615384615383</v>
      </c>
      <c r="F38" s="152">
        <f>(COUNTIFS(Dados!$K$2:$K$19995,Calc!$C151,Dados!$J$2:$J$19995,Calc!$B$149,Dados!BH$2:BH$19995,"Ótima")*5+COUNTIFS(Dados!$K$2:$K$19995,Calc!$C151,Dados!$J$2:$J$19995,Calc!$B$149,Dados!BH$2:BH$19995,"Boa")*3.75+COUNTIFS(Dados!$K$2:$K$19995,Calc!$C151,Dados!$J$2:$J$19995,Calc!$B$149,Dados!BH$2:BH$19995,"Regular")*2.5+COUNTIFS(Dados!$K$2:$K$19995,Calc!$C151,Dados!$J$2:$J$19995,Calc!$B$149,Dados!BH$2:BH$19995,"Ruim")*1.25+COUNTIFS(Dados!$K$2:$K$19995,Calc!$C151,Dados!$J$2:$J$19995,Calc!$B$149,Dados!BH$2:BH$19995,"Péssima")*0)/COUNTIFS(Dados!$K$2:$K$19995,Calc!$C151,Dados!$J$2:$J$19995,Calc!$B$149,Dados!BH$2:BH$19995,"&lt;&gt;Sem resposta",Dados!BH$2:BH$19995,"&lt;&gt;""")</f>
        <v>4.134615384615385</v>
      </c>
      <c r="G38" s="152">
        <f>(COUNTIFS(Dados!$K$2:$K$19995,Calc!$C151,Dados!$J$2:$J$19995,Calc!$B$149,Dados!BI$2:BI$19995,"Ótima")*5+COUNTIFS(Dados!$K$2:$K$19995,Calc!$C151,Dados!$J$2:$J$19995,Calc!$B$149,Dados!BI$2:BI$19995,"Boa")*3.75+COUNTIFS(Dados!$K$2:$K$19995,Calc!$C151,Dados!$J$2:$J$19995,Calc!$B$149,Dados!BI$2:BI$19995,"Regular")*2.5+COUNTIFS(Dados!$K$2:$K$19995,Calc!$C151,Dados!$J$2:$J$19995,Calc!$B$149,Dados!BI$2:BI$19995,"Ruim")*1.25+COUNTIFS(Dados!$K$2:$K$19995,Calc!$C151,Dados!$J$2:$J$19995,Calc!$B$149,Dados!BI$2:BI$19995,"Péssima")*0)/COUNTIFS(Dados!$K$2:$K$19995,Calc!$C151,Dados!$J$2:$J$19995,Calc!$B$149,Dados!BI$2:BI$19995,"&lt;&gt;Sem resposta",Dados!BI$2:BI$19995,"&lt;&gt;""")</f>
        <v>4.2307692307692308</v>
      </c>
      <c r="H38" s="152">
        <f>(COUNTIFS(Dados!$K$2:$K$19995,Calc!$C151,Dados!$J$2:$J$19995,Calc!$B$149,Dados!BJ$2:BJ$19995,"Ótima")*5+COUNTIFS(Dados!$K$2:$K$19995,Calc!$C151,Dados!$J$2:$J$19995,Calc!$B$149,Dados!BJ$2:BJ$19995,"Boa")*3.75+COUNTIFS(Dados!$K$2:$K$19995,Calc!$C151,Dados!$J$2:$J$19995,Calc!$B$149,Dados!BJ$2:BJ$19995,"Regular")*2.5+COUNTIFS(Dados!$K$2:$K$19995,Calc!$C151,Dados!$J$2:$J$19995,Calc!$B$149,Dados!BJ$2:BJ$19995,"Ruim")*1.25+COUNTIFS(Dados!$K$2:$K$19995,Calc!$C151,Dados!$J$2:$J$19995,Calc!$B$149,Dados!BJ$2:BJ$19995,"Péssima")*0)/COUNTIFS(Dados!$K$2:$K$19995,Calc!$C151,Dados!$J$2:$J$19995,Calc!$B$149,Dados!BJ$2:BJ$19995,"&lt;&gt;Sem resposta",Dados!BJ$2:BJ$19995,"&lt;&gt;""")</f>
        <v>4.615384615384615</v>
      </c>
      <c r="I38" s="152">
        <f>(COUNTIFS(Dados!$K$2:$K$19995,Calc!$C151,Dados!$J$2:$J$19995,Calc!$B$149,Dados!BK$2:BK$19995,"Superou as expectativas")*5+COUNTIFS(Dados!$K$2:$K$19995,Calc!$C151,Dados!$J$2:$J$19995,Calc!$B$149,Dados!BK$2:BK$19995,"Atendeu as expectativas")*2.5+COUNTIFS(Dados!$K$2:$K$19995,Calc!$C151,Dados!$J$2:$J$19995,Calc!$B$149,Dados!BK$2:BK$19995,"Não atendeu as expectativas")*0)/COUNTIFS(Dados!$K$2:$K$19995,Calc!$C151,Dados!$J$2:$J$19995,Calc!$B$149,Dados!BK$2:BK$19995,"&lt;&gt;Sem resposta",Dados!BK$2:BK$19995,"&lt;&gt;""")</f>
        <v>3.3333333333333335</v>
      </c>
      <c r="J38" s="152">
        <f>(COUNTIFS(Dados!$K$2:$K$19995,Calc!$C151,Dados!$J$2:$J$19995,Calc!$B$149,Dados!BL$2:BL$19995,"Superou as expectativas")*5+COUNTIFS(Dados!$K$2:$K$19995,Calc!$C151,Dados!$J$2:$J$19995,Calc!$B$149,Dados!BL$2:BL$19995,"Atendeu as expectativas")*2.5+COUNTIFS(Dados!$K$2:$K$19995,Calc!$C151,Dados!$J$2:$J$19995,Calc!$B$149,Dados!BL$2:BL$19995,"Não atendeu as expectativas")*0)/COUNTIFS(Dados!$K$2:$K$19995,Calc!$C151,Dados!$J$2:$J$19995,Calc!$B$149,Dados!BL$2:BL$19995,"&lt;&gt;Sem resposta",Dados!BL$2:BL$19995,"&lt;&gt;""")</f>
        <v>3.8461538461538463</v>
      </c>
      <c r="K38" s="195">
        <f t="shared" si="0"/>
        <v>4.1185897435897427</v>
      </c>
    </row>
    <row r="39" spans="1:11">
      <c r="A39" s="143" t="s">
        <v>709</v>
      </c>
      <c r="B39" s="149" t="s">
        <v>98</v>
      </c>
      <c r="C39" s="152">
        <f>(COUNTIFS(Dados!$K$2:$K$19995,Calc!$C152,Dados!$J$2:$J$19995,Calc!$B$149,Dados!BE$2:BE$19995,"Ótima")*5+COUNTIFS(Dados!$K$2:$K$19995,Calc!$C152,Dados!$J$2:$J$19995,Calc!$B$149,Dados!BE$2:BE$19995,"Boa")*3.75+COUNTIFS(Dados!$K$2:$K$19995,Calc!$C152,Dados!$J$2:$J$19995,Calc!$B$149,Dados!BE$2:BE$19995,"Regular")*2.5+COUNTIFS(Dados!$K$2:$K$19995,Calc!$C152,Dados!$J$2:$J$19995,Calc!$B$149,Dados!BE$2:BE$19995,"Ruim")*1.25+COUNTIFS(Dados!$K$2:$K$19995,Calc!$C152,Dados!$J$2:$J$19995,Calc!$B$149,Dados!BE$2:BE$19995,"Péssima")*0)/COUNTIFS(Dados!$K$2:$K$19995,Calc!$C152,Dados!$J$2:$J$19995,Calc!$B$149,Dados!BE$2:BE$19995,"&lt;&gt;Sem resposta",Dados!BE$2:BE$19995,"&lt;&gt;""")</f>
        <v>5</v>
      </c>
      <c r="D39" s="152">
        <f>(COUNTIFS(Dados!$K$2:$K$19995,Calc!$C152,Dados!$J$2:$J$19995,Calc!$B$149,Dados!BF$2:BF$19995,"Ótima")*5+COUNTIFS(Dados!$K$2:$K$19995,Calc!$C152,Dados!$J$2:$J$19995,Calc!$B$149,Dados!BF$2:BF$19995,"Boa")*3.75+COUNTIFS(Dados!$K$2:$K$19995,Calc!$C152,Dados!$J$2:$J$19995,Calc!$B$149,Dados!BF$2:BF$19995,"Regular")*2.5+COUNTIFS(Dados!$K$2:$K$19995,Calc!$C152,Dados!$J$2:$J$19995,Calc!$B$149,Dados!BF$2:BF$19995,"Ruim")*1.25+COUNTIFS(Dados!$K$2:$K$19995,Calc!$C152,Dados!$J$2:$J$19995,Calc!$B$149,Dados!BF$2:BF$19995,"Péssima")*0)/COUNTIFS(Dados!$K$2:$K$19995,Calc!$C152,Dados!$J$2:$J$19995,Calc!$B$149,Dados!BF$2:BF$19995,"&lt;&gt;Sem resposta",Dados!BF$2:BF$19995,"&lt;&gt;""")</f>
        <v>5</v>
      </c>
      <c r="E39" s="152">
        <f>(COUNTIFS(Dados!$K$2:$K$19995,Calc!$C152,Dados!$J$2:$J$19995,Calc!$B$149,Dados!BG$2:BG$19995,"Ótima")*5+COUNTIFS(Dados!$K$2:$K$19995,Calc!$C152,Dados!$J$2:$J$19995,Calc!$B$149,Dados!BG$2:BG$19995,"Boa")*3.75+COUNTIFS(Dados!$K$2:$K$19995,Calc!$C152,Dados!$J$2:$J$19995,Calc!$B$149,Dados!BG$2:BG$19995,"Regular")*2.5+COUNTIFS(Dados!$K$2:$K$19995,Calc!$C152,Dados!$J$2:$J$19995,Calc!$B$149,Dados!BG$2:BG$19995,"Ruim")*1.25+COUNTIFS(Dados!$K$2:$K$19995,Calc!$C152,Dados!$J$2:$J$19995,Calc!$B$149,Dados!BG$2:BG$19995,"Péssima")*0)/COUNTIFS(Dados!$K$2:$K$19995,Calc!$C152,Dados!$J$2:$J$19995,Calc!$B$149,Dados!BG$2:BG$19995,"&lt;&gt;Sem resposta",Dados!BG$2:BG$19995,"&lt;&gt;""")</f>
        <v>5</v>
      </c>
      <c r="F39" s="152">
        <f>(COUNTIFS(Dados!$K$2:$K$19995,Calc!$C152,Dados!$J$2:$J$19995,Calc!$B$149,Dados!BH$2:BH$19995,"Ótima")*5+COUNTIFS(Dados!$K$2:$K$19995,Calc!$C152,Dados!$J$2:$J$19995,Calc!$B$149,Dados!BH$2:BH$19995,"Boa")*3.75+COUNTIFS(Dados!$K$2:$K$19995,Calc!$C152,Dados!$J$2:$J$19995,Calc!$B$149,Dados!BH$2:BH$19995,"Regular")*2.5+COUNTIFS(Dados!$K$2:$K$19995,Calc!$C152,Dados!$J$2:$J$19995,Calc!$B$149,Dados!BH$2:BH$19995,"Ruim")*1.25+COUNTIFS(Dados!$K$2:$K$19995,Calc!$C152,Dados!$J$2:$J$19995,Calc!$B$149,Dados!BH$2:BH$19995,"Péssima")*0)/COUNTIFS(Dados!$K$2:$K$19995,Calc!$C152,Dados!$J$2:$J$19995,Calc!$B$149,Dados!BH$2:BH$19995,"&lt;&gt;Sem resposta",Dados!BH$2:BH$19995,"&lt;&gt;""")</f>
        <v>5</v>
      </c>
      <c r="G39" s="152">
        <f>(COUNTIFS(Dados!$K$2:$K$19995,Calc!$C152,Dados!$J$2:$J$19995,Calc!$B$149,Dados!BI$2:BI$19995,"Ótima")*5+COUNTIFS(Dados!$K$2:$K$19995,Calc!$C152,Dados!$J$2:$J$19995,Calc!$B$149,Dados!BI$2:BI$19995,"Boa")*3.75+COUNTIFS(Dados!$K$2:$K$19995,Calc!$C152,Dados!$J$2:$J$19995,Calc!$B$149,Dados!BI$2:BI$19995,"Regular")*2.5+COUNTIFS(Dados!$K$2:$K$19995,Calc!$C152,Dados!$J$2:$J$19995,Calc!$B$149,Dados!BI$2:BI$19995,"Ruim")*1.25+COUNTIFS(Dados!$K$2:$K$19995,Calc!$C152,Dados!$J$2:$J$19995,Calc!$B$149,Dados!BI$2:BI$19995,"Péssima")*0)/COUNTIFS(Dados!$K$2:$K$19995,Calc!$C152,Dados!$J$2:$J$19995,Calc!$B$149,Dados!BI$2:BI$19995,"&lt;&gt;Sem resposta",Dados!BI$2:BI$19995,"&lt;&gt;""")</f>
        <v>5</v>
      </c>
      <c r="H39" s="152">
        <f>(COUNTIFS(Dados!$K$2:$K$19995,Calc!$C152,Dados!$J$2:$J$19995,Calc!$B$149,Dados!BJ$2:BJ$19995,"Ótima")*5+COUNTIFS(Dados!$K$2:$K$19995,Calc!$C152,Dados!$J$2:$J$19995,Calc!$B$149,Dados!BJ$2:BJ$19995,"Boa")*3.75+COUNTIFS(Dados!$K$2:$K$19995,Calc!$C152,Dados!$J$2:$J$19995,Calc!$B$149,Dados!BJ$2:BJ$19995,"Regular")*2.5+COUNTIFS(Dados!$K$2:$K$19995,Calc!$C152,Dados!$J$2:$J$19995,Calc!$B$149,Dados!BJ$2:BJ$19995,"Ruim")*1.25+COUNTIFS(Dados!$K$2:$K$19995,Calc!$C152,Dados!$J$2:$J$19995,Calc!$B$149,Dados!BJ$2:BJ$19995,"Péssima")*0)/COUNTIFS(Dados!$K$2:$K$19995,Calc!$C152,Dados!$J$2:$J$19995,Calc!$B$149,Dados!BJ$2:BJ$19995,"&lt;&gt;Sem resposta",Dados!BJ$2:BJ$19995,"&lt;&gt;""")</f>
        <v>5</v>
      </c>
      <c r="I39" s="152">
        <f>(COUNTIFS(Dados!$K$2:$K$19995,Calc!$C152,Dados!$J$2:$J$19995,Calc!$B$149,Dados!BK$2:BK$19995,"Superou as expectativas")*5+COUNTIFS(Dados!$K$2:$K$19995,Calc!$C152,Dados!$J$2:$J$19995,Calc!$B$149,Dados!BK$2:BK$19995,"Atendeu as expectativas")*2.5+COUNTIFS(Dados!$K$2:$K$19995,Calc!$C152,Dados!$J$2:$J$19995,Calc!$B$149,Dados!BK$2:BK$19995,"Não atendeu as expectativas")*0)/COUNTIFS(Dados!$K$2:$K$19995,Calc!$C152,Dados!$J$2:$J$19995,Calc!$B$149,Dados!BK$2:BK$19995,"&lt;&gt;Sem resposta",Dados!BK$2:BK$19995,"&lt;&gt;""")</f>
        <v>2.5</v>
      </c>
      <c r="J39" s="152">
        <f>(COUNTIFS(Dados!$K$2:$K$19995,Calc!$C152,Dados!$J$2:$J$19995,Calc!$B$149,Dados!BL$2:BL$19995,"Superou as expectativas")*5+COUNTIFS(Dados!$K$2:$K$19995,Calc!$C152,Dados!$J$2:$J$19995,Calc!$B$149,Dados!BL$2:BL$19995,"Atendeu as expectativas")*2.5+COUNTIFS(Dados!$K$2:$K$19995,Calc!$C152,Dados!$J$2:$J$19995,Calc!$B$149,Dados!BL$2:BL$19995,"Não atendeu as expectativas")*0)/COUNTIFS(Dados!$K$2:$K$19995,Calc!$C152,Dados!$J$2:$J$19995,Calc!$B$149,Dados!BL$2:BL$19995,"&lt;&gt;Sem resposta",Dados!BL$2:BL$19995,"&lt;&gt;""")</f>
        <v>5</v>
      </c>
      <c r="K39" s="195">
        <f t="shared" si="0"/>
        <v>4.6875</v>
      </c>
    </row>
    <row r="40" spans="1:11" ht="25.5">
      <c r="A40" s="170" t="s">
        <v>709</v>
      </c>
      <c r="B40" s="171" t="s">
        <v>3702</v>
      </c>
      <c r="C40" s="173" t="e">
        <f>(COUNTIFS(Dados!$K$2:$K$19995,Calc!#REF!,Dados!$J$2:$J$19995,Calc!$B$149,Dados!BE$2:BE$19995,"Ótima")*5+COUNTIFS(Dados!$K$2:$K$19995,Calc!#REF!,Dados!$J$2:$J$19995,Calc!$B$149,Dados!BE$2:BE$19995,"Boa")*3.75+COUNTIFS(Dados!$K$2:$K$19995,Calc!#REF!,Dados!$J$2:$J$19995,Calc!$B$149,Dados!BE$2:BE$19995,"Regular")*2.5+COUNTIFS(Dados!$K$2:$K$19995,Calc!#REF!,Dados!$J$2:$J$19995,Calc!$B$149,Dados!BE$2:BE$19995,"Ruim")*1.25+COUNTIFS(Dados!$K$2:$K$19995,Calc!#REF!,Dados!$J$2:$J$19995,Calc!$B$149,Dados!BE$2:BE$19995,"Péssima")*0)/COUNTIFS(Dados!$K$2:$K$19995,Calc!#REF!,Dados!$J$2:$J$19995,Calc!$B$149,Dados!BE$2:BE$19995,"&lt;&gt;Sem resposta",Dados!BE$2:BE$19995,"&lt;&gt;""")</f>
        <v>#DIV/0!</v>
      </c>
      <c r="D40" s="173" t="e">
        <f>(COUNTIFS(Dados!$K$2:$K$19995,Calc!#REF!,Dados!$J$2:$J$19995,Calc!$B$149,Dados!BF$2:BF$19995,"Ótima")*5+COUNTIFS(Dados!$K$2:$K$19995,Calc!#REF!,Dados!$J$2:$J$19995,Calc!$B$149,Dados!BF$2:BF$19995,"Boa")*3.75+COUNTIFS(Dados!$K$2:$K$19995,Calc!#REF!,Dados!$J$2:$J$19995,Calc!$B$149,Dados!BF$2:BF$19995,"Regular")*2.5+COUNTIFS(Dados!$K$2:$K$19995,Calc!#REF!,Dados!$J$2:$J$19995,Calc!$B$149,Dados!BF$2:BF$19995,"Ruim")*1.25+COUNTIFS(Dados!$K$2:$K$19995,Calc!#REF!,Dados!$J$2:$J$19995,Calc!$B$149,Dados!BF$2:BF$19995,"Péssima")*0)/COUNTIFS(Dados!$K$2:$K$19995,Calc!#REF!,Dados!$J$2:$J$19995,Calc!$B$149,Dados!BF$2:BF$19995,"&lt;&gt;Sem resposta",Dados!BF$2:BF$19995,"&lt;&gt;""")</f>
        <v>#DIV/0!</v>
      </c>
      <c r="E40" s="173" t="e">
        <f>(COUNTIFS(Dados!$K$2:$K$19995,Calc!#REF!,Dados!$J$2:$J$19995,Calc!$B$149,Dados!BG$2:BG$19995,"Ótima")*5+COUNTIFS(Dados!$K$2:$K$19995,Calc!#REF!,Dados!$J$2:$J$19995,Calc!$B$149,Dados!BG$2:BG$19995,"Boa")*3.75+COUNTIFS(Dados!$K$2:$K$19995,Calc!#REF!,Dados!$J$2:$J$19995,Calc!$B$149,Dados!BG$2:BG$19995,"Regular")*2.5+COUNTIFS(Dados!$K$2:$K$19995,Calc!#REF!,Dados!$J$2:$J$19995,Calc!$B$149,Dados!BG$2:BG$19995,"Ruim")*1.25+COUNTIFS(Dados!$K$2:$K$19995,Calc!#REF!,Dados!$J$2:$J$19995,Calc!$B$149,Dados!BG$2:BG$19995,"Péssima")*0)/COUNTIFS(Dados!$K$2:$K$19995,Calc!#REF!,Dados!$J$2:$J$19995,Calc!$B$149,Dados!BG$2:BG$19995,"&lt;&gt;Sem resposta",Dados!BG$2:BG$19995,"&lt;&gt;""")</f>
        <v>#DIV/0!</v>
      </c>
      <c r="F40" s="173" t="e">
        <f>(COUNTIFS(Dados!$K$2:$K$19995,Calc!#REF!,Dados!$J$2:$J$19995,Calc!$B$149,Dados!BH$2:BH$19995,"Ótima")*5+COUNTIFS(Dados!$K$2:$K$19995,Calc!#REF!,Dados!$J$2:$J$19995,Calc!$B$149,Dados!BH$2:BH$19995,"Boa")*3.75+COUNTIFS(Dados!$K$2:$K$19995,Calc!#REF!,Dados!$J$2:$J$19995,Calc!$B$149,Dados!BH$2:BH$19995,"Regular")*2.5+COUNTIFS(Dados!$K$2:$K$19995,Calc!#REF!,Dados!$J$2:$J$19995,Calc!$B$149,Dados!BH$2:BH$19995,"Ruim")*1.25+COUNTIFS(Dados!$K$2:$K$19995,Calc!#REF!,Dados!$J$2:$J$19995,Calc!$B$149,Dados!BH$2:BH$19995,"Péssima")*0)/COUNTIFS(Dados!$K$2:$K$19995,Calc!#REF!,Dados!$J$2:$J$19995,Calc!$B$149,Dados!BH$2:BH$19995,"&lt;&gt;Sem resposta",Dados!BH$2:BH$19995,"&lt;&gt;""")</f>
        <v>#DIV/0!</v>
      </c>
      <c r="G40" s="173" t="e">
        <f>(COUNTIFS(Dados!$K$2:$K$19995,Calc!#REF!,Dados!$J$2:$J$19995,Calc!$B$149,Dados!BI$2:BI$19995,"Ótima")*5+COUNTIFS(Dados!$K$2:$K$19995,Calc!#REF!,Dados!$J$2:$J$19995,Calc!$B$149,Dados!BI$2:BI$19995,"Boa")*3.75+COUNTIFS(Dados!$K$2:$K$19995,Calc!#REF!,Dados!$J$2:$J$19995,Calc!$B$149,Dados!BI$2:BI$19995,"Regular")*2.5+COUNTIFS(Dados!$K$2:$K$19995,Calc!#REF!,Dados!$J$2:$J$19995,Calc!$B$149,Dados!BI$2:BI$19995,"Ruim")*1.25+COUNTIFS(Dados!$K$2:$K$19995,Calc!#REF!,Dados!$J$2:$J$19995,Calc!$B$149,Dados!BI$2:BI$19995,"Péssima")*0)/COUNTIFS(Dados!$K$2:$K$19995,Calc!#REF!,Dados!$J$2:$J$19995,Calc!$B$149,Dados!BI$2:BI$19995,"&lt;&gt;Sem resposta",Dados!BI$2:BI$19995,"&lt;&gt;""")</f>
        <v>#DIV/0!</v>
      </c>
      <c r="H40" s="173" t="e">
        <f>(COUNTIFS(Dados!$K$2:$K$19995,Calc!#REF!,Dados!$J$2:$J$19995,Calc!$B$149,Dados!BJ$2:BJ$19995,"Ótima")*5+COUNTIFS(Dados!$K$2:$K$19995,Calc!#REF!,Dados!$J$2:$J$19995,Calc!$B$149,Dados!BJ$2:BJ$19995,"Boa")*3.75+COUNTIFS(Dados!$K$2:$K$19995,Calc!#REF!,Dados!$J$2:$J$19995,Calc!$B$149,Dados!BJ$2:BJ$19995,"Regular")*2.5+COUNTIFS(Dados!$K$2:$K$19995,Calc!#REF!,Dados!$J$2:$J$19995,Calc!$B$149,Dados!BJ$2:BJ$19995,"Ruim")*1.25+COUNTIFS(Dados!$K$2:$K$19995,Calc!#REF!,Dados!$J$2:$J$19995,Calc!$B$149,Dados!BJ$2:BJ$19995,"Péssima")*0)/COUNTIFS(Dados!$K$2:$K$19995,Calc!#REF!,Dados!$J$2:$J$19995,Calc!$B$149,Dados!BJ$2:BJ$19995,"&lt;&gt;Sem resposta",Dados!BJ$2:BJ$19995,"&lt;&gt;""")</f>
        <v>#DIV/0!</v>
      </c>
      <c r="I40" s="173" t="e">
        <f>(COUNTIFS(Dados!$K$2:$K$19995,Calc!#REF!,Dados!$J$2:$J$19995,Calc!$B$149,Dados!BK$2:BK$19995,"Superou as expectativas")*5+COUNTIFS(Dados!$K$2:$K$19995,Calc!#REF!,Dados!$J$2:$J$19995,Calc!$B$149,Dados!BK$2:BK$19995,"Atendeu as expectativas")*2.5+COUNTIFS(Dados!$K$2:$K$19995,Calc!#REF!,Dados!$J$2:$J$19995,Calc!$B$149,Dados!BK$2:BK$19995,"Não atendeu as expectativas")*0)/COUNTIFS(Dados!$K$2:$K$19995,Calc!#REF!,Dados!$J$2:$J$19995,Calc!$B$149,Dados!BK$2:BK$19995,"&lt;&gt;Sem resposta",Dados!BK$2:BK$19995,"&lt;&gt;""")</f>
        <v>#DIV/0!</v>
      </c>
      <c r="J40" s="173" t="e">
        <f>(COUNTIFS(Dados!$K$2:$K$19995,Calc!#REF!,Dados!$J$2:$J$19995,Calc!$B$149,Dados!BL$2:BL$19995,"Superou as expectativas")*5+COUNTIFS(Dados!$K$2:$K$19995,Calc!#REF!,Dados!$J$2:$J$19995,Calc!$B$149,Dados!BL$2:BL$19995,"Atendeu as expectativas")*2.5+COUNTIFS(Dados!$K$2:$K$19995,Calc!#REF!,Dados!$J$2:$J$19995,Calc!$B$149,Dados!BL$2:BL$19995,"Não atendeu as expectativas")*0)/COUNTIFS(Dados!$K$2:$K$19995,Calc!#REF!,Dados!$J$2:$J$19995,Calc!$B$149,Dados!BL$2:BL$19995,"&lt;&gt;Sem resposta",Dados!BL$2:BL$19995,"&lt;&gt;""")</f>
        <v>#DIV/0!</v>
      </c>
      <c r="K40" s="196" t="e">
        <f t="shared" si="0"/>
        <v>#DIV/0!</v>
      </c>
    </row>
    <row r="41" spans="1:11">
      <c r="A41" s="170" t="s">
        <v>709</v>
      </c>
      <c r="B41" s="171" t="s">
        <v>245</v>
      </c>
      <c r="C41" s="173" t="e">
        <f>(COUNTIFS(Dados!$K$2:$K$19995,Calc!#REF!,Dados!$J$2:$J$19995,Calc!$B$149,Dados!BE$2:BE$19995,"Ótima")*5+COUNTIFS(Dados!$K$2:$K$19995,Calc!#REF!,Dados!$J$2:$J$19995,Calc!$B$149,Dados!BE$2:BE$19995,"Boa")*3.75+COUNTIFS(Dados!$K$2:$K$19995,Calc!#REF!,Dados!$J$2:$J$19995,Calc!$B$149,Dados!BE$2:BE$19995,"Regular")*2.5+COUNTIFS(Dados!$K$2:$K$19995,Calc!#REF!,Dados!$J$2:$J$19995,Calc!$B$149,Dados!BE$2:BE$19995,"Ruim")*1.25+COUNTIFS(Dados!$K$2:$K$19995,Calc!#REF!,Dados!$J$2:$J$19995,Calc!$B$149,Dados!BE$2:BE$19995,"Péssima")*0)/COUNTIFS(Dados!$K$2:$K$19995,Calc!#REF!,Dados!$J$2:$J$19995,Calc!$B$149,Dados!BE$2:BE$19995,"&lt;&gt;Sem resposta",Dados!BE$2:BE$19995,"&lt;&gt;""")</f>
        <v>#DIV/0!</v>
      </c>
      <c r="D41" s="173" t="e">
        <f>(COUNTIFS(Dados!$K$2:$K$19995,Calc!#REF!,Dados!$J$2:$J$19995,Calc!$B$149,Dados!BF$2:BF$19995,"Ótima")*5+COUNTIFS(Dados!$K$2:$K$19995,Calc!#REF!,Dados!$J$2:$J$19995,Calc!$B$149,Dados!BF$2:BF$19995,"Boa")*3.75+COUNTIFS(Dados!$K$2:$K$19995,Calc!#REF!,Dados!$J$2:$J$19995,Calc!$B$149,Dados!BF$2:BF$19995,"Regular")*2.5+COUNTIFS(Dados!$K$2:$K$19995,Calc!#REF!,Dados!$J$2:$J$19995,Calc!$B$149,Dados!BF$2:BF$19995,"Ruim")*1.25+COUNTIFS(Dados!$K$2:$K$19995,Calc!#REF!,Dados!$J$2:$J$19995,Calc!$B$149,Dados!BF$2:BF$19995,"Péssima")*0)/COUNTIFS(Dados!$K$2:$K$19995,Calc!#REF!,Dados!$J$2:$J$19995,Calc!$B$149,Dados!BF$2:BF$19995,"&lt;&gt;Sem resposta",Dados!BF$2:BF$19995,"&lt;&gt;""")</f>
        <v>#DIV/0!</v>
      </c>
      <c r="E41" s="173" t="e">
        <f>(COUNTIFS(Dados!$K$2:$K$19995,Calc!#REF!,Dados!$J$2:$J$19995,Calc!$B$149,Dados!BG$2:BG$19995,"Ótima")*5+COUNTIFS(Dados!$K$2:$K$19995,Calc!#REF!,Dados!$J$2:$J$19995,Calc!$B$149,Dados!BG$2:BG$19995,"Boa")*3.75+COUNTIFS(Dados!$K$2:$K$19995,Calc!#REF!,Dados!$J$2:$J$19995,Calc!$B$149,Dados!BG$2:BG$19995,"Regular")*2.5+COUNTIFS(Dados!$K$2:$K$19995,Calc!#REF!,Dados!$J$2:$J$19995,Calc!$B$149,Dados!BG$2:BG$19995,"Ruim")*1.25+COUNTIFS(Dados!$K$2:$K$19995,Calc!#REF!,Dados!$J$2:$J$19995,Calc!$B$149,Dados!BG$2:BG$19995,"Péssima")*0)/COUNTIFS(Dados!$K$2:$K$19995,Calc!#REF!,Dados!$J$2:$J$19995,Calc!$B$149,Dados!BG$2:BG$19995,"&lt;&gt;Sem resposta",Dados!BG$2:BG$19995,"&lt;&gt;""")</f>
        <v>#DIV/0!</v>
      </c>
      <c r="F41" s="173" t="e">
        <f>(COUNTIFS(Dados!$K$2:$K$19995,Calc!#REF!,Dados!$J$2:$J$19995,Calc!$B$149,Dados!BH$2:BH$19995,"Ótima")*5+COUNTIFS(Dados!$K$2:$K$19995,Calc!#REF!,Dados!$J$2:$J$19995,Calc!$B$149,Dados!BH$2:BH$19995,"Boa")*3.75+COUNTIFS(Dados!$K$2:$K$19995,Calc!#REF!,Dados!$J$2:$J$19995,Calc!$B$149,Dados!BH$2:BH$19995,"Regular")*2.5+COUNTIFS(Dados!$K$2:$K$19995,Calc!#REF!,Dados!$J$2:$J$19995,Calc!$B$149,Dados!BH$2:BH$19995,"Ruim")*1.25+COUNTIFS(Dados!$K$2:$K$19995,Calc!#REF!,Dados!$J$2:$J$19995,Calc!$B$149,Dados!BH$2:BH$19995,"Péssima")*0)/COUNTIFS(Dados!$K$2:$K$19995,Calc!#REF!,Dados!$J$2:$J$19995,Calc!$B$149,Dados!BH$2:BH$19995,"&lt;&gt;Sem resposta",Dados!BH$2:BH$19995,"&lt;&gt;""")</f>
        <v>#DIV/0!</v>
      </c>
      <c r="G41" s="173" t="e">
        <f>(COUNTIFS(Dados!$K$2:$K$19995,Calc!#REF!,Dados!$J$2:$J$19995,Calc!$B$149,Dados!BI$2:BI$19995,"Ótima")*5+COUNTIFS(Dados!$K$2:$K$19995,Calc!#REF!,Dados!$J$2:$J$19995,Calc!$B$149,Dados!BI$2:BI$19995,"Boa")*3.75+COUNTIFS(Dados!$K$2:$K$19995,Calc!#REF!,Dados!$J$2:$J$19995,Calc!$B$149,Dados!BI$2:BI$19995,"Regular")*2.5+COUNTIFS(Dados!$K$2:$K$19995,Calc!#REF!,Dados!$J$2:$J$19995,Calc!$B$149,Dados!BI$2:BI$19995,"Ruim")*1.25+COUNTIFS(Dados!$K$2:$K$19995,Calc!#REF!,Dados!$J$2:$J$19995,Calc!$B$149,Dados!BI$2:BI$19995,"Péssima")*0)/COUNTIFS(Dados!$K$2:$K$19995,Calc!#REF!,Dados!$J$2:$J$19995,Calc!$B$149,Dados!BI$2:BI$19995,"&lt;&gt;Sem resposta",Dados!BI$2:BI$19995,"&lt;&gt;""")</f>
        <v>#DIV/0!</v>
      </c>
      <c r="H41" s="173" t="e">
        <f>(COUNTIFS(Dados!$K$2:$K$19995,Calc!#REF!,Dados!$J$2:$J$19995,Calc!$B$149,Dados!BJ$2:BJ$19995,"Ótima")*5+COUNTIFS(Dados!$K$2:$K$19995,Calc!#REF!,Dados!$J$2:$J$19995,Calc!$B$149,Dados!BJ$2:BJ$19995,"Boa")*3.75+COUNTIFS(Dados!$K$2:$K$19995,Calc!#REF!,Dados!$J$2:$J$19995,Calc!$B$149,Dados!BJ$2:BJ$19995,"Regular")*2.5+COUNTIFS(Dados!$K$2:$K$19995,Calc!#REF!,Dados!$J$2:$J$19995,Calc!$B$149,Dados!BJ$2:BJ$19995,"Ruim")*1.25+COUNTIFS(Dados!$K$2:$K$19995,Calc!#REF!,Dados!$J$2:$J$19995,Calc!$B$149,Dados!BJ$2:BJ$19995,"Péssima")*0)/COUNTIFS(Dados!$K$2:$K$19995,Calc!#REF!,Dados!$J$2:$J$19995,Calc!$B$149,Dados!BJ$2:BJ$19995,"&lt;&gt;Sem resposta",Dados!BJ$2:BJ$19995,"&lt;&gt;""")</f>
        <v>#DIV/0!</v>
      </c>
      <c r="I41" s="173" t="e">
        <f>(COUNTIFS(Dados!$K$2:$K$19995,Calc!#REF!,Dados!$J$2:$J$19995,Calc!$B$149,Dados!BK$2:BK$19995,"Superou as expectativas")*5+COUNTIFS(Dados!$K$2:$K$19995,Calc!#REF!,Dados!$J$2:$J$19995,Calc!$B$149,Dados!BK$2:BK$19995,"Atendeu as expectativas")*2.5+COUNTIFS(Dados!$K$2:$K$19995,Calc!#REF!,Dados!$J$2:$J$19995,Calc!$B$149,Dados!BK$2:BK$19995,"Não atendeu as expectativas")*0)/COUNTIFS(Dados!$K$2:$K$19995,Calc!#REF!,Dados!$J$2:$J$19995,Calc!$B$149,Dados!BK$2:BK$19995,"&lt;&gt;Sem resposta",Dados!BK$2:BK$19995,"&lt;&gt;""")</f>
        <v>#DIV/0!</v>
      </c>
      <c r="J41" s="173" t="e">
        <f>(COUNTIFS(Dados!$K$2:$K$19995,Calc!#REF!,Dados!$J$2:$J$19995,Calc!$B$149,Dados!BL$2:BL$19995,"Superou as expectativas")*5+COUNTIFS(Dados!$K$2:$K$19995,Calc!#REF!,Dados!$J$2:$J$19995,Calc!$B$149,Dados!BL$2:BL$19995,"Atendeu as expectativas")*2.5+COUNTIFS(Dados!$K$2:$K$19995,Calc!#REF!,Dados!$J$2:$J$19995,Calc!$B$149,Dados!BL$2:BL$19995,"Não atendeu as expectativas")*0)/COUNTIFS(Dados!$K$2:$K$19995,Calc!#REF!,Dados!$J$2:$J$19995,Calc!$B$149,Dados!BL$2:BL$19995,"&lt;&gt;Sem resposta",Dados!BL$2:BL$19995,"&lt;&gt;""")</f>
        <v>#DIV/0!</v>
      </c>
      <c r="K41" s="196" t="e">
        <f t="shared" ref="K41" si="2">AVERAGE(C41:J41)</f>
        <v>#DIV/0!</v>
      </c>
    </row>
    <row r="42" spans="1:11">
      <c r="A42" s="143" t="s">
        <v>709</v>
      </c>
      <c r="B42" s="149" t="s">
        <v>772</v>
      </c>
      <c r="C42" s="152">
        <f>(COUNTIFS(Dados!$K$2:$K$19995,Calc!$C153,Dados!$J$2:$J$19995,Calc!$B$149,Dados!BE$2:BE$19995,"Ótima")*5+COUNTIFS(Dados!$K$2:$K$19995,Calc!$C153,Dados!$J$2:$J$19995,Calc!$B$149,Dados!BE$2:BE$19995,"Boa")*3.75+COUNTIFS(Dados!$K$2:$K$19995,Calc!$C153,Dados!$J$2:$J$19995,Calc!$B$149,Dados!BE$2:BE$19995,"Regular")*2.5+COUNTIFS(Dados!$K$2:$K$19995,Calc!$C153,Dados!$J$2:$J$19995,Calc!$B$149,Dados!BE$2:BE$19995,"Ruim")*1.25+COUNTIFS(Dados!$K$2:$K$19995,Calc!$C153,Dados!$J$2:$J$19995,Calc!$B$149,Dados!BE$2:BE$19995,"Péssima")*0)/COUNTIFS(Dados!$K$2:$K$19995,Calc!$C153,Dados!$J$2:$J$19995,Calc!$B$149,Dados!BE$2:BE$19995,"&lt;&gt;Sem resposta",Dados!BE$2:BE$19995,"&lt;&gt;""")</f>
        <v>4.583333333333333</v>
      </c>
      <c r="D42" s="152">
        <f>(COUNTIFS(Dados!$K$2:$K$19995,Calc!$C153,Dados!$J$2:$J$19995,Calc!$B$149,Dados!BF$2:BF$19995,"Ótima")*5+COUNTIFS(Dados!$K$2:$K$19995,Calc!$C153,Dados!$J$2:$J$19995,Calc!$B$149,Dados!BF$2:BF$19995,"Boa")*3.75+COUNTIFS(Dados!$K$2:$K$19995,Calc!$C153,Dados!$J$2:$J$19995,Calc!$B$149,Dados!BF$2:BF$19995,"Regular")*2.5+COUNTIFS(Dados!$K$2:$K$19995,Calc!$C153,Dados!$J$2:$J$19995,Calc!$B$149,Dados!BF$2:BF$19995,"Ruim")*1.25+COUNTIFS(Dados!$K$2:$K$19995,Calc!$C153,Dados!$J$2:$J$19995,Calc!$B$149,Dados!BF$2:BF$19995,"Péssima")*0)/COUNTIFS(Dados!$K$2:$K$19995,Calc!$C153,Dados!$J$2:$J$19995,Calc!$B$149,Dados!BF$2:BF$19995,"&lt;&gt;Sem resposta",Dados!BF$2:BF$19995,"&lt;&gt;""")</f>
        <v>4.583333333333333</v>
      </c>
      <c r="E42" s="152">
        <f>(COUNTIFS(Dados!$K$2:$K$19995,Calc!$C153,Dados!$J$2:$J$19995,Calc!$B$149,Dados!BG$2:BG$19995,"Ótima")*5+COUNTIFS(Dados!$K$2:$K$19995,Calc!$C153,Dados!$J$2:$J$19995,Calc!$B$149,Dados!BG$2:BG$19995,"Boa")*3.75+COUNTIFS(Dados!$K$2:$K$19995,Calc!$C153,Dados!$J$2:$J$19995,Calc!$B$149,Dados!BG$2:BG$19995,"Regular")*2.5+COUNTIFS(Dados!$K$2:$K$19995,Calc!$C153,Dados!$J$2:$J$19995,Calc!$B$149,Dados!BG$2:BG$19995,"Ruim")*1.25+COUNTIFS(Dados!$K$2:$K$19995,Calc!$C153,Dados!$J$2:$J$19995,Calc!$B$149,Dados!BG$2:BG$19995,"Péssima")*0)/COUNTIFS(Dados!$K$2:$K$19995,Calc!$C153,Dados!$J$2:$J$19995,Calc!$B$149,Dados!BG$2:BG$19995,"&lt;&gt;Sem resposta",Dados!BG$2:BG$19995,"&lt;&gt;""")</f>
        <v>3.75</v>
      </c>
      <c r="F42" s="152">
        <f>(COUNTIFS(Dados!$K$2:$K$19995,Calc!$C153,Dados!$J$2:$J$19995,Calc!$B$149,Dados!BH$2:BH$19995,"Ótima")*5+COUNTIFS(Dados!$K$2:$K$19995,Calc!$C153,Dados!$J$2:$J$19995,Calc!$B$149,Dados!BH$2:BH$19995,"Boa")*3.75+COUNTIFS(Dados!$K$2:$K$19995,Calc!$C153,Dados!$J$2:$J$19995,Calc!$B$149,Dados!BH$2:BH$19995,"Regular")*2.5+COUNTIFS(Dados!$K$2:$K$19995,Calc!$C153,Dados!$J$2:$J$19995,Calc!$B$149,Dados!BH$2:BH$19995,"Ruim")*1.25+COUNTIFS(Dados!$K$2:$K$19995,Calc!$C153,Dados!$J$2:$J$19995,Calc!$B$149,Dados!BH$2:BH$19995,"Péssima")*0)/COUNTIFS(Dados!$K$2:$K$19995,Calc!$C153,Dados!$J$2:$J$19995,Calc!$B$149,Dados!BH$2:BH$19995,"&lt;&gt;Sem resposta",Dados!BH$2:BH$19995,"&lt;&gt;""")</f>
        <v>3.75</v>
      </c>
      <c r="G42" s="152">
        <f>(COUNTIFS(Dados!$K$2:$K$19995,Calc!$C153,Dados!$J$2:$J$19995,Calc!$B$149,Dados!BI$2:BI$19995,"Ótima")*5+COUNTIFS(Dados!$K$2:$K$19995,Calc!$C153,Dados!$J$2:$J$19995,Calc!$B$149,Dados!BI$2:BI$19995,"Boa")*3.75+COUNTIFS(Dados!$K$2:$K$19995,Calc!$C153,Dados!$J$2:$J$19995,Calc!$B$149,Dados!BI$2:BI$19995,"Regular")*2.5+COUNTIFS(Dados!$K$2:$K$19995,Calc!$C153,Dados!$J$2:$J$19995,Calc!$B$149,Dados!BI$2:BI$19995,"Ruim")*1.25+COUNTIFS(Dados!$K$2:$K$19995,Calc!$C153,Dados!$J$2:$J$19995,Calc!$B$149,Dados!BI$2:BI$19995,"Péssima")*0)/COUNTIFS(Dados!$K$2:$K$19995,Calc!$C153,Dados!$J$2:$J$19995,Calc!$B$149,Dados!BI$2:BI$19995,"&lt;&gt;Sem resposta",Dados!BI$2:BI$19995,"&lt;&gt;""")</f>
        <v>3.3333333333333335</v>
      </c>
      <c r="H42" s="152">
        <f>(COUNTIFS(Dados!$K$2:$K$19995,Calc!$C153,Dados!$J$2:$J$19995,Calc!$B$149,Dados!BJ$2:BJ$19995,"Ótima")*5+COUNTIFS(Dados!$K$2:$K$19995,Calc!$C153,Dados!$J$2:$J$19995,Calc!$B$149,Dados!BJ$2:BJ$19995,"Boa")*3.75+COUNTIFS(Dados!$K$2:$K$19995,Calc!$C153,Dados!$J$2:$J$19995,Calc!$B$149,Dados!BJ$2:BJ$19995,"Regular")*2.5+COUNTIFS(Dados!$K$2:$K$19995,Calc!$C153,Dados!$J$2:$J$19995,Calc!$B$149,Dados!BJ$2:BJ$19995,"Ruim")*1.25+COUNTIFS(Dados!$K$2:$K$19995,Calc!$C153,Dados!$J$2:$J$19995,Calc!$B$149,Dados!BJ$2:BJ$19995,"Péssima")*0)/COUNTIFS(Dados!$K$2:$K$19995,Calc!$C153,Dados!$J$2:$J$19995,Calc!$B$149,Dados!BJ$2:BJ$19995,"&lt;&gt;Sem resposta",Dados!BJ$2:BJ$19995,"&lt;&gt;""")</f>
        <v>3.75</v>
      </c>
      <c r="I42" s="152">
        <f>(COUNTIFS(Dados!$K$2:$K$19995,Calc!$C153,Dados!$J$2:$J$19995,Calc!$B$149,Dados!BK$2:BK$19995,"Superou as expectativas")*5+COUNTIFS(Dados!$K$2:$K$19995,Calc!$C153,Dados!$J$2:$J$19995,Calc!$B$149,Dados!BK$2:BK$19995,"Atendeu as expectativas")*2.5+COUNTIFS(Dados!$K$2:$K$19995,Calc!$C153,Dados!$J$2:$J$19995,Calc!$B$149,Dados!BK$2:BK$19995,"Não atendeu as expectativas")*0)/COUNTIFS(Dados!$K$2:$K$19995,Calc!$C153,Dados!$J$2:$J$19995,Calc!$B$149,Dados!BK$2:BK$19995,"&lt;&gt;Sem resposta",Dados!BK$2:BK$19995,"&lt;&gt;""")</f>
        <v>2.5</v>
      </c>
      <c r="J42" s="152">
        <f>(COUNTIFS(Dados!$K$2:$K$19995,Calc!$C153,Dados!$J$2:$J$19995,Calc!$B$149,Dados!BL$2:BL$19995,"Superou as expectativas")*5+COUNTIFS(Dados!$K$2:$K$19995,Calc!$C153,Dados!$J$2:$J$19995,Calc!$B$149,Dados!BL$2:BL$19995,"Atendeu as expectativas")*2.5+COUNTIFS(Dados!$K$2:$K$19995,Calc!$C153,Dados!$J$2:$J$19995,Calc!$B$149,Dados!BL$2:BL$19995,"Não atendeu as expectativas")*0)/COUNTIFS(Dados!$K$2:$K$19995,Calc!$C153,Dados!$J$2:$J$19995,Calc!$B$149,Dados!BL$2:BL$19995,"&lt;&gt;Sem resposta",Dados!BL$2:BL$19995,"&lt;&gt;""")</f>
        <v>3.3333333333333335</v>
      </c>
      <c r="K42" s="195">
        <f t="shared" si="0"/>
        <v>3.6979166666666661</v>
      </c>
    </row>
    <row r="43" spans="1:11">
      <c r="A43" s="143" t="s">
        <v>126</v>
      </c>
      <c r="B43" s="143" t="s">
        <v>126</v>
      </c>
      <c r="C43" s="150">
        <f>(COUNTIFS(Dados!$J$2:$J$19995,Calc!$B$154,Dados!BE$2:BE$19995,"Ótima")*5+COUNTIFS(Dados!$J$2:$J$19995,Calc!$B$154,Dados!BE$2:BE$19995,"Boa")*3.75+COUNTIFS(Dados!$J$2:$J$19995,Calc!$B$154,Dados!BE$2:BE$19995,"Regular")*2.5+COUNTIFS(Dados!$J$2:$J$19995,Calc!$B$154,Dados!BE$2:BE$19995,"Ruim")*1.25+COUNTIFS(Dados!$J$2:$J$19995,Calc!$B$154,Dados!BE$2:BE$19995,"Péssima")*0)/COUNTIFS(Dados!$J$2:$J$19995,Calc!$B$154,Dados!BE$2:BE$19995,"&lt;&gt;Sem resposta",Dados!BE$2:BE$19995,"&lt;&gt;""")</f>
        <v>4.2953020134228188</v>
      </c>
      <c r="D43" s="150">
        <f>(COUNTIFS(Dados!$J$2:$J$19995,Calc!$B$154,Dados!BF$2:BF$19995,"Ótima")*5+COUNTIFS(Dados!$J$2:$J$19995,Calc!$B$154,Dados!BF$2:BF$19995,"Boa")*3.75+COUNTIFS(Dados!$J$2:$J$19995,Calc!$B$154,Dados!BF$2:BF$19995,"Regular")*2.5+COUNTIFS(Dados!$J$2:$J$19995,Calc!$B$154,Dados!BF$2:BF$19995,"Ruim")*1.25+COUNTIFS(Dados!$J$2:$J$19995,Calc!$B$154,Dados!BF$2:BF$19995,"Péssima")*0)/COUNTIFS(Dados!$J$2:$J$19995,Calc!$B$154,Dados!BF$2:BF$19995,"&lt;&gt;Sem resposta",Dados!BF$2:BF$19995,"&lt;&gt;""")</f>
        <v>3.8422818791946307</v>
      </c>
      <c r="E43" s="150">
        <f>(COUNTIFS(Dados!$J$2:$J$19995,Calc!$B$154,Dados!BG$2:BG$19995,"Ótima")*5+COUNTIFS(Dados!$J$2:$J$19995,Calc!$B$154,Dados!BG$2:BG$19995,"Boa")*3.75+COUNTIFS(Dados!$J$2:$J$19995,Calc!$B$154,Dados!BG$2:BG$19995,"Regular")*2.5+COUNTIFS(Dados!$J$2:$J$19995,Calc!$B$154,Dados!BG$2:BG$19995,"Ruim")*1.25+COUNTIFS(Dados!$J$2:$J$19995,Calc!$B$154,Dados!BG$2:BG$19995,"Péssima")*0)/COUNTIFS(Dados!$J$2:$J$19995,Calc!$B$154,Dados!BG$2:BG$19995,"&lt;&gt;Sem resposta",Dados!BG$2:BG$19995,"&lt;&gt;""")</f>
        <v>4.026845637583893</v>
      </c>
      <c r="F43" s="150">
        <f>(COUNTIFS(Dados!$J$2:$J$19995,Calc!$B$154,Dados!BH$2:BH$19995,"Ótima")*5+COUNTIFS(Dados!$J$2:$J$19995,Calc!$B$154,Dados!BH$2:BH$19995,"Boa")*3.75+COUNTIFS(Dados!$J$2:$J$19995,Calc!$B$154,Dados!BH$2:BH$19995,"Regular")*2.5+COUNTIFS(Dados!$J$2:$J$19995,Calc!$B$154,Dados!BH$2:BH$19995,"Ruim")*1.25+COUNTIFS(Dados!$J$2:$J$19995,Calc!$B$154,Dados!BH$2:BH$19995,"Péssima")*0)/COUNTIFS(Dados!$J$2:$J$19995,Calc!$B$154,Dados!BH$2:BH$19995,"&lt;&gt;Sem resposta",Dados!BH$2:BH$19995,"&lt;&gt;""")</f>
        <v>4.1359060402684564</v>
      </c>
      <c r="G43" s="150">
        <f>(COUNTIFS(Dados!$J$2:$J$19995,Calc!$B$154,Dados!BI$2:BI$19995,"Ótima")*5+COUNTIFS(Dados!$J$2:$J$19995,Calc!$B$154,Dados!BI$2:BI$19995,"Boa")*3.75+COUNTIFS(Dados!$J$2:$J$19995,Calc!$B$154,Dados!BI$2:BI$19995,"Regular")*2.5+COUNTIFS(Dados!$J$2:$J$19995,Calc!$B$154,Dados!BI$2:BI$19995,"Ruim")*1.25+COUNTIFS(Dados!$J$2:$J$19995,Calc!$B$154,Dados!BI$2:BI$19995,"Péssima")*0)/COUNTIFS(Dados!$J$2:$J$19995,Calc!$B$154,Dados!BI$2:BI$19995,"&lt;&gt;Sem resposta",Dados!BI$2:BI$19995,"&lt;&gt;""")</f>
        <v>3.2550335570469797</v>
      </c>
      <c r="H43" s="150">
        <f>(COUNTIFS(Dados!$J$2:$J$19995,Calc!$B$154,Dados!BJ$2:BJ$19995,"Ótima")*5+COUNTIFS(Dados!$J$2:$J$19995,Calc!$B$154,Dados!BJ$2:BJ$19995,"Boa")*3.75+COUNTIFS(Dados!$J$2:$J$19995,Calc!$B$154,Dados!BJ$2:BJ$19995,"Regular")*2.5+COUNTIFS(Dados!$J$2:$J$19995,Calc!$B$154,Dados!BJ$2:BJ$19995,"Ruim")*1.25+COUNTIFS(Dados!$J$2:$J$19995,Calc!$B$154,Dados!BJ$2:BJ$19995,"Péssima")*0)/COUNTIFS(Dados!$J$2:$J$19995,Calc!$B$154,Dados!BJ$2:BJ$19995,"&lt;&gt;Sem resposta",Dados!BJ$2:BJ$19995,"&lt;&gt;""")</f>
        <v>4.2953020134228188</v>
      </c>
      <c r="I43" s="150">
        <f>(COUNTIFS(Dados!$J$2:$J$19995,Calc!$B$154,Dados!BK$2:BK$19995,"Superou as expectativas")*5+COUNTIFS(Dados!$J$2:$J$19995,Calc!$B$154,Dados!BK$2:BK$19995,"Atendeu as expectativas")*2.5+COUNTIFS(Dados!$J$2:$J$19995,Calc!$B$154,Dados!BK$2:BK$19995,"Não atendeu as expectativas")*0)/COUNTIFS(Dados!$J$2:$J$19995,Calc!$B$154,Dados!BK$2:BK$19995,"&lt;&gt;Sem resposta",Dados!BK$2:BK$19995,"&lt;&gt;""")</f>
        <v>3.0782312925170068</v>
      </c>
      <c r="J43" s="150">
        <f>(COUNTIFS(Dados!$J$2:$J$19995,Calc!$B$154,Dados!BL$2:BL$19995,"Superou as expectativas")*5+COUNTIFS(Dados!$J$2:$J$19995,Calc!$B$154,Dados!BL$2:BL$19995,"Atendeu as expectativas")*2.5+COUNTIFS(Dados!$J$2:$J$19995,Calc!$B$154,Dados!BL$2:BL$19995,"Não atendeu as expectativas")*0)/COUNTIFS(Dados!$J$2:$J$19995,Calc!$B$154,Dados!BL$2:BL$19995,"&lt;&gt;Sem resposta",Dados!BL$2:BL$19995,"&lt;&gt;""")</f>
        <v>3.4290540540540539</v>
      </c>
      <c r="K43" s="195">
        <f t="shared" si="0"/>
        <v>3.7947445609388319</v>
      </c>
    </row>
    <row r="44" spans="1:11" ht="38.25">
      <c r="A44" s="143" t="s">
        <v>126</v>
      </c>
      <c r="B44" s="151" t="s">
        <v>642</v>
      </c>
      <c r="C44" s="152">
        <f>(COUNTIFS(Dados!$P$2:$P$19995,Calc!$C155,Dados!$J$2:$J$19995,Calc!$B$154,Dados!BE$2:BE$19995,"Ótima")*5+COUNTIFS(Dados!$P$2:$P$19995,Calc!$C155,Dados!$J$2:$J$19995,Calc!$B$154,Dados!BE$2:BE$19995,"Boa")*3.75+COUNTIFS(Dados!$P$2:$P$19995,Calc!$C155,Dados!$J$2:$J$19995,Calc!$B$154,Dados!BE$2:BE$19995,"Regular")*2.5+COUNTIFS(Dados!$P$2:$P$19995,Calc!$C155,Dados!$J$2:$J$19995,Calc!$B$154,Dados!BE$2:BE$19995,"Ruim")*1.25+COUNTIFS(Dados!$P$2:$P$19995,Calc!$C155,Dados!$J$2:$J$19995,Calc!$B$154,Dados!BE$2:BE$19995,"Péssima")*0)/COUNTIFS(Dados!$P$2:$P$19995,Calc!$C155,Dados!$J$2:$J$19995,Calc!$B$154,Dados!BE$2:BE$19995,"&lt;&gt;Sem resposta",Dados!BE$2:BE$19995,"&lt;&gt;""")</f>
        <v>4.166666666666667</v>
      </c>
      <c r="D44" s="152">
        <f>(COUNTIFS(Dados!$P$2:$P$19995,Calc!$C155,Dados!$J$2:$J$19995,Calc!$B$154,Dados!BF$2:BF$19995,"Ótima")*5+COUNTIFS(Dados!$P$2:$P$19995,Calc!$C155,Dados!$J$2:$J$19995,Calc!$B$154,Dados!BF$2:BF$19995,"Boa")*3.75+COUNTIFS(Dados!$P$2:$P$19995,Calc!$C155,Dados!$J$2:$J$19995,Calc!$B$154,Dados!BF$2:BF$19995,"Regular")*2.5+COUNTIFS(Dados!$P$2:$P$19995,Calc!$C155,Dados!$J$2:$J$19995,Calc!$B$154,Dados!BF$2:BF$19995,"Ruim")*1.25+COUNTIFS(Dados!$P$2:$P$19995,Calc!$C155,Dados!$J$2:$J$19995,Calc!$B$154,Dados!BF$2:BF$19995,"Péssima")*0)/COUNTIFS(Dados!$P$2:$P$19995,Calc!$C155,Dados!$J$2:$J$19995,Calc!$B$154,Dados!BF$2:BF$19995,"&lt;&gt;Sem resposta",Dados!BF$2:BF$19995,"&lt;&gt;""")</f>
        <v>3.75</v>
      </c>
      <c r="E44" s="152">
        <f>(COUNTIFS(Dados!$P$2:$P$19995,Calc!$C155,Dados!$J$2:$J$19995,Calc!$B$154,Dados!BG$2:BG$19995,"Ótima")*5+COUNTIFS(Dados!$P$2:$P$19995,Calc!$C155,Dados!$J$2:$J$19995,Calc!$B$154,Dados!BG$2:BG$19995,"Boa")*3.75+COUNTIFS(Dados!$P$2:$P$19995,Calc!$C155,Dados!$J$2:$J$19995,Calc!$B$154,Dados!BG$2:BG$19995,"Regular")*2.5+COUNTIFS(Dados!$P$2:$P$19995,Calc!$C155,Dados!$J$2:$J$19995,Calc!$B$154,Dados!BG$2:BG$19995,"Ruim")*1.25+COUNTIFS(Dados!$P$2:$P$19995,Calc!$C155,Dados!$J$2:$J$19995,Calc!$B$154,Dados!BG$2:BG$19995,"Péssima")*0)/COUNTIFS(Dados!$P$2:$P$19995,Calc!$C155,Dados!$J$2:$J$19995,Calc!$B$154,Dados!BG$2:BG$19995,"&lt;&gt;Sem resposta",Dados!BG$2:BG$19995,"&lt;&gt;""")</f>
        <v>4.166666666666667</v>
      </c>
      <c r="F44" s="152">
        <f>(COUNTIFS(Dados!$P$2:$P$19995,Calc!$C155,Dados!$J$2:$J$19995,Calc!$B$154,Dados!BH$2:BH$19995,"Ótima")*5+COUNTIFS(Dados!$P$2:$P$19995,Calc!$C155,Dados!$J$2:$J$19995,Calc!$B$154,Dados!BH$2:BH$19995,"Boa")*3.75+COUNTIFS(Dados!$P$2:$P$19995,Calc!$C155,Dados!$J$2:$J$19995,Calc!$B$154,Dados!BH$2:BH$19995,"Regular")*2.5+COUNTIFS(Dados!$P$2:$P$19995,Calc!$C155,Dados!$J$2:$J$19995,Calc!$B$154,Dados!BH$2:BH$19995,"Ruim")*1.25+COUNTIFS(Dados!$P$2:$P$19995,Calc!$C155,Dados!$J$2:$J$19995,Calc!$B$154,Dados!BH$2:BH$19995,"Péssima")*0)/COUNTIFS(Dados!$P$2:$P$19995,Calc!$C155,Dados!$J$2:$J$19995,Calc!$B$154,Dados!BH$2:BH$19995,"&lt;&gt;Sem resposta",Dados!BH$2:BH$19995,"&lt;&gt;""")</f>
        <v>4.166666666666667</v>
      </c>
      <c r="G44" s="152">
        <f>(COUNTIFS(Dados!$P$2:$P$19995,Calc!$C155,Dados!$J$2:$J$19995,Calc!$B$154,Dados!BI$2:BI$19995,"Ótima")*5+COUNTIFS(Dados!$P$2:$P$19995,Calc!$C155,Dados!$J$2:$J$19995,Calc!$B$154,Dados!BI$2:BI$19995,"Boa")*3.75+COUNTIFS(Dados!$P$2:$P$19995,Calc!$C155,Dados!$J$2:$J$19995,Calc!$B$154,Dados!BI$2:BI$19995,"Regular")*2.5+COUNTIFS(Dados!$P$2:$P$19995,Calc!$C155,Dados!$J$2:$J$19995,Calc!$B$154,Dados!BI$2:BI$19995,"Ruim")*1.25+COUNTIFS(Dados!$P$2:$P$19995,Calc!$C155,Dados!$J$2:$J$19995,Calc!$B$154,Dados!BI$2:BI$19995,"Péssima")*0)/COUNTIFS(Dados!$P$2:$P$19995,Calc!$C155,Dados!$J$2:$J$19995,Calc!$B$154,Dados!BI$2:BI$19995,"&lt;&gt;Sem resposta",Dados!BI$2:BI$19995,"&lt;&gt;""")</f>
        <v>2.9166666666666665</v>
      </c>
      <c r="H44" s="152">
        <f>(COUNTIFS(Dados!$P$2:$P$19995,Calc!$C155,Dados!$J$2:$J$19995,Calc!$B$154,Dados!BJ$2:BJ$19995,"Ótima")*5+COUNTIFS(Dados!$P$2:$P$19995,Calc!$C155,Dados!$J$2:$J$19995,Calc!$B$154,Dados!BJ$2:BJ$19995,"Boa")*3.75+COUNTIFS(Dados!$P$2:$P$19995,Calc!$C155,Dados!$J$2:$J$19995,Calc!$B$154,Dados!BJ$2:BJ$19995,"Regular")*2.5+COUNTIFS(Dados!$J$2:$J$19995,Calc!$B$154,Dados!BJ$2:BJ$19995,"Ruim")*1.25+COUNTIFS(Dados!$P$2:$P$19995,Calc!$C155,Dados!$J$2:$J$19995,Calc!$B$154,Dados!BJ$2:BJ$19995,"Péssima")*0)/COUNTIFS(Dados!$P$2:$P$19995,Calc!$C155,Dados!$J$2:$J$19995,Calc!$B$154,Dados!BJ$2:BJ$19995,"&lt;&gt;Sem resposta",Dados!BJ$2:BJ$19995,"&lt;&gt;""")</f>
        <v>4.583333333333333</v>
      </c>
      <c r="I44" s="152">
        <f>(COUNTIFS(Dados!$P$2:$P$19995,Calc!$C155,Dados!$J$2:$J$19995,Calc!$B$154,Dados!BK$2:BK$19995,"Superou as expectativas")*5+COUNTIFS(Dados!$P$2:$P$19995,Calc!$C155,Dados!$J$2:$J$19995,Calc!$B$154,Dados!BK$2:BK$19995,"Atendeu as expectativas")*2.5+COUNTIFS(Dados!$P$2:$P$19995,Calc!$C155,Dados!$J$2:$J$19995,Calc!$B$154,Dados!BK$2:BK$19995,"Não atendeu as expectativas")*0)/COUNTIFS(Dados!$P$2:$P$19995,Calc!$C155,Dados!$J$2:$J$19995,Calc!$B$154,Dados!BK$2:BK$19995,"&lt;&gt;Sem resposta",Dados!BK$2:BK$19995,"&lt;&gt;""")</f>
        <v>3.3333333333333335</v>
      </c>
      <c r="J44" s="152">
        <f>(COUNTIFS(Dados!$P$2:$P$19995,Calc!$C155,Dados!$J$2:$J$19995,Calc!$B$154,Dados!BL$2:BL$19995,"Superou as expectativas")*5+COUNTIFS(Dados!$P$2:$P$19995,Calc!$C155,Dados!$J$2:$J$19995,Calc!$B$154,Dados!BL$2:BL$19995,"Atendeu as expectativas")*2.5+COUNTIFS(Dados!$P$2:$P$19995,Calc!$C155,Dados!$J$2:$J$19995,Calc!$B$154,Dados!BL$2:BL$19995,"Não atendeu as expectativas")*0)/COUNTIFS(Dados!$P$2:$P$19995,Calc!$C155,Dados!$J$2:$J$19995,Calc!$B$154,Dados!BL$2:BL$19995,"&lt;&gt;Sem resposta",Dados!BL$2:BL$19995,"&lt;&gt;""")</f>
        <v>3.3333333333333335</v>
      </c>
      <c r="K44" s="195">
        <f t="shared" si="0"/>
        <v>3.802083333333333</v>
      </c>
    </row>
    <row r="45" spans="1:11">
      <c r="A45" s="143" t="s">
        <v>126</v>
      </c>
      <c r="B45" s="151" t="s">
        <v>99</v>
      </c>
      <c r="C45" s="152">
        <f>(COUNTIFS(Dados!$P$2:$P$19995,Calc!$C156,Dados!$J$2:$J$19995,Calc!$B$154,Dados!BE$2:BE$19995,"Ótima")*5+COUNTIFS(Dados!$P$2:$P$19995,Calc!$C156,Dados!$J$2:$J$19995,Calc!$B$154,Dados!BE$2:BE$19995,"Boa")*3.75+COUNTIFS(Dados!$P$2:$P$19995,Calc!$C156,Dados!$J$2:$J$19995,Calc!$B$154,Dados!BE$2:BE$19995,"Regular")*2.5+COUNTIFS(Dados!$P$2:$P$19995,Calc!$C156,Dados!$J$2:$J$19995,Calc!$B$154,Dados!BE$2:BE$19995,"Ruim")*1.25+COUNTIFS(Dados!$P$2:$P$19995,Calc!$C156,Dados!$J$2:$J$19995,Calc!$B$154,Dados!BE$2:BE$19995,"Péssima")*0)/COUNTIFS(Dados!$P$2:$P$19995,Calc!$C156,Dados!$J$2:$J$19995,Calc!$B$154,Dados!BE$2:BE$19995,"&lt;&gt;Sem resposta",Dados!BE$2:BE$19995,"&lt;&gt;""")</f>
        <v>4.4505494505494507</v>
      </c>
      <c r="D45" s="152">
        <f>(COUNTIFS(Dados!$P$2:$P$19995,Calc!$C156,Dados!$J$2:$J$19995,Calc!$B$154,Dados!BF$2:BF$19995,"Ótima")*5+COUNTIFS(Dados!$P$2:$P$19995,Calc!$C156,Dados!$J$2:$J$19995,Calc!$B$154,Dados!BF$2:BF$19995,"Boa")*3.75+COUNTIFS(Dados!$P$2:$P$19995,Calc!$C156,Dados!$J$2:$J$19995,Calc!$B$154,Dados!BF$2:BF$19995,"Regular")*2.5+COUNTIFS(Dados!$P$2:$P$19995,Calc!$C156,Dados!$J$2:$J$19995,Calc!$B$154,Dados!BF$2:BF$19995,"Ruim")*1.25+COUNTIFS(Dados!$P$2:$P$19995,Calc!$C156,Dados!$J$2:$J$19995,Calc!$B$154,Dados!BF$2:BF$19995,"Péssima")*0)/COUNTIFS(Dados!$P$2:$P$19995,Calc!$C156,Dados!$J$2:$J$19995,Calc!$B$154,Dados!BF$2:BF$19995,"&lt;&gt;Sem resposta",Dados!BF$2:BF$19995,"&lt;&gt;""")</f>
        <v>3.9972527472527473</v>
      </c>
      <c r="E45" s="152">
        <f>(COUNTIFS(Dados!$P$2:$P$19995,Calc!$C156,Dados!$J$2:$J$19995,Calc!$B$154,Dados!BG$2:BG$19995,"Ótima")*5+COUNTIFS(Dados!$P$2:$P$19995,Calc!$C156,Dados!$J$2:$J$19995,Calc!$B$154,Dados!BG$2:BG$19995,"Boa")*3.75+COUNTIFS(Dados!$P$2:$P$19995,Calc!$C156,Dados!$J$2:$J$19995,Calc!$B$154,Dados!BG$2:BG$19995,"Regular")*2.5+COUNTIFS(Dados!$P$2:$P$19995,Calc!$C156,Dados!$J$2:$J$19995,Calc!$B$154,Dados!BG$2:BG$19995,"Ruim")*1.25+COUNTIFS(Dados!$P$2:$P$19995,Calc!$C156,Dados!$J$2:$J$19995,Calc!$B$154,Dados!BG$2:BG$19995,"Péssima")*0)/COUNTIFS(Dados!$P$2:$P$19995,Calc!$C156,Dados!$J$2:$J$19995,Calc!$B$154,Dados!BG$2:BG$19995,"&lt;&gt;Sem resposta",Dados!BG$2:BG$19995,"&lt;&gt;""")</f>
        <v>4.3269230769230766</v>
      </c>
      <c r="F45" s="152">
        <f>(COUNTIFS(Dados!$P$2:$P$19995,Calc!$C156,Dados!$J$2:$J$19995,Calc!$B$154,Dados!BH$2:BH$19995,"Ótima")*5+COUNTIFS(Dados!$P$2:$P$19995,Calc!$C156,Dados!$J$2:$J$19995,Calc!$B$154,Dados!BH$2:BH$19995,"Boa")*3.75+COUNTIFS(Dados!$P$2:$P$19995,Calc!$C156,Dados!$J$2:$J$19995,Calc!$B$154,Dados!BH$2:BH$19995,"Regular")*2.5+COUNTIFS(Dados!$P$2:$P$19995,Calc!$C156,Dados!$J$2:$J$19995,Calc!$B$154,Dados!BH$2:BH$19995,"Ruim")*1.25+COUNTIFS(Dados!$P$2:$P$19995,Calc!$C156,Dados!$J$2:$J$19995,Calc!$B$154,Dados!BH$2:BH$19995,"Péssima")*0)/COUNTIFS(Dados!$P$2:$P$19995,Calc!$C156,Dados!$J$2:$J$19995,Calc!$B$154,Dados!BH$2:BH$19995,"&lt;&gt;Sem resposta",Dados!BH$2:BH$19995,"&lt;&gt;""")</f>
        <v>4.2307692307692308</v>
      </c>
      <c r="G45" s="152">
        <f>(COUNTIFS(Dados!$P$2:$P$19995,Calc!$C156,Dados!$J$2:$J$19995,Calc!$B$154,Dados!BI$2:BI$19995,"Ótima")*5+COUNTIFS(Dados!$P$2:$P$19995,Calc!$C156,Dados!$J$2:$J$19995,Calc!$B$154,Dados!BI$2:BI$19995,"Boa")*3.75+COUNTIFS(Dados!$P$2:$P$19995,Calc!$C156,Dados!$J$2:$J$19995,Calc!$B$154,Dados!BI$2:BI$19995,"Regular")*2.5+COUNTIFS(Dados!$P$2:$P$19995,Calc!$C156,Dados!$J$2:$J$19995,Calc!$B$154,Dados!BI$2:BI$19995,"Ruim")*1.25+COUNTIFS(Dados!$P$2:$P$19995,Calc!$C156,Dados!$J$2:$J$19995,Calc!$B$154,Dados!BI$2:BI$19995,"Péssima")*0)/COUNTIFS(Dados!$P$2:$P$19995,Calc!$C156,Dados!$J$2:$J$19995,Calc!$B$154,Dados!BI$2:BI$19995,"&lt;&gt;Sem resposta",Dados!BI$2:BI$19995,"&lt;&gt;""")</f>
        <v>3.5576923076923075</v>
      </c>
      <c r="H45" s="152">
        <f>(COUNTIFS(Dados!$P$2:$P$19995,Calc!$C156,Dados!$J$2:$J$19995,Calc!$B$154,Dados!BJ$2:BJ$19995,"Ótima")*5+COUNTIFS(Dados!$P$2:$P$19995,Calc!$C156,Dados!$J$2:$J$19995,Calc!$B$154,Dados!BJ$2:BJ$19995,"Boa")*3.75+COUNTIFS(Dados!$P$2:$P$19995,Calc!$C156,Dados!$J$2:$J$19995,Calc!$B$154,Dados!BJ$2:BJ$19995,"Regular")*2.5+COUNTIFS(Dados!$J$2:$J$19995,Calc!$B$154,Dados!BJ$2:BJ$19995,"Ruim")*1.25+COUNTIFS(Dados!$P$2:$P$19995,Calc!$C156,Dados!$J$2:$J$19995,Calc!$B$154,Dados!BJ$2:BJ$19995,"Péssima")*0)/COUNTIFS(Dados!$P$2:$P$19995,Calc!$C156,Dados!$J$2:$J$19995,Calc!$B$154,Dados!BJ$2:BJ$19995,"&lt;&gt;Sem resposta",Dados!BJ$2:BJ$19995,"&lt;&gt;""")</f>
        <v>4.4093406593406597</v>
      </c>
      <c r="I45" s="152">
        <f>(COUNTIFS(Dados!$P$2:$P$19995,Calc!$C156,Dados!$J$2:$J$19995,Calc!$B$154,Dados!BK$2:BK$19995,"Superou as expectativas")*5+COUNTIFS(Dados!$P$2:$P$19995,Calc!$C156,Dados!$J$2:$J$19995,Calc!$B$154,Dados!BK$2:BK$19995,"Atendeu as expectativas")*2.5+COUNTIFS(Dados!$P$2:$P$19995,Calc!$C156,Dados!$J$2:$J$19995,Calc!$B$154,Dados!BK$2:BK$19995,"Não atendeu as expectativas")*0)/COUNTIFS(Dados!$P$2:$P$19995,Calc!$C156,Dados!$J$2:$J$19995,Calc!$B$154,Dados!BK$2:BK$19995,"&lt;&gt;Sem resposta",Dados!BK$2:BK$19995,"&lt;&gt;""")</f>
        <v>3.3516483516483517</v>
      </c>
      <c r="J45" s="152">
        <f>(COUNTIFS(Dados!$P$2:$P$19995,Calc!$C156,Dados!$J$2:$J$19995,Calc!$B$154,Dados!BL$2:BL$19995,"Superou as expectativas")*5+COUNTIFS(Dados!$P$2:$P$19995,Calc!$C156,Dados!$J$2:$J$19995,Calc!$B$154,Dados!BL$2:BL$19995,"Atendeu as expectativas")*2.5+COUNTIFS(Dados!$P$2:$P$19995,Calc!$C156,Dados!$J$2:$J$19995,Calc!$B$154,Dados!BL$2:BL$19995,"Não atendeu as expectativas")*0)/COUNTIFS(Dados!$P$2:$P$19995,Calc!$C156,Dados!$J$2:$J$19995,Calc!$B$154,Dados!BL$2:BL$19995,"&lt;&gt;Sem resposta",Dados!BL$2:BL$19995,"&lt;&gt;""")</f>
        <v>3.598901098901099</v>
      </c>
      <c r="K45" s="195">
        <f t="shared" si="0"/>
        <v>3.990384615384615</v>
      </c>
    </row>
    <row r="46" spans="1:11">
      <c r="A46" s="143" t="s">
        <v>126</v>
      </c>
      <c r="B46" s="151" t="s">
        <v>569</v>
      </c>
      <c r="C46" s="152">
        <f>(COUNTIFS(Dados!$P$2:$P$19995,Calc!$C157,Dados!$J$2:$J$19995,Calc!$B$154,Dados!BE$2:BE$19995,"Ótima")*5+COUNTIFS(Dados!$P$2:$P$19995,Calc!$C157,Dados!$J$2:$J$19995,Calc!$B$154,Dados!BE$2:BE$19995,"Boa")*3.75+COUNTIFS(Dados!$P$2:$P$19995,Calc!$C157,Dados!$J$2:$J$19995,Calc!$B$154,Dados!BE$2:BE$19995,"Regular")*2.5+COUNTIFS(Dados!$P$2:$P$19995,Calc!$C157,Dados!$J$2:$J$19995,Calc!$B$154,Dados!BE$2:BE$19995,"Ruim")*1.25+COUNTIFS(Dados!$P$2:$P$19995,Calc!$C157,Dados!$J$2:$J$19995,Calc!$B$154,Dados!BE$2:BE$19995,"Péssima")*0)/COUNTIFS(Dados!$P$2:$P$19995,Calc!$C157,Dados!$J$2:$J$19995,Calc!$B$154,Dados!BE$2:BE$19995,"&lt;&gt;Sem resposta",Dados!BE$2:BE$19995,"&lt;&gt;""")</f>
        <v>3.9880952380952381</v>
      </c>
      <c r="D46" s="152">
        <f>(COUNTIFS(Dados!$P$2:$P$19995,Calc!$C157,Dados!$J$2:$J$19995,Calc!$B$154,Dados!BF$2:BF$19995,"Ótima")*5+COUNTIFS(Dados!$P$2:$P$19995,Calc!$C157,Dados!$J$2:$J$19995,Calc!$B$154,Dados!BF$2:BF$19995,"Boa")*3.75+COUNTIFS(Dados!$P$2:$P$19995,Calc!$C157,Dados!$J$2:$J$19995,Calc!$B$154,Dados!BF$2:BF$19995,"Regular")*2.5+COUNTIFS(Dados!$P$2:$P$19995,Calc!$C157,Dados!$J$2:$J$19995,Calc!$B$154,Dados!BF$2:BF$19995,"Ruim")*1.25+COUNTIFS(Dados!$P$2:$P$19995,Calc!$C157,Dados!$J$2:$J$19995,Calc!$B$154,Dados!BF$2:BF$19995,"Péssima")*0)/COUNTIFS(Dados!$P$2:$P$19995,Calc!$C157,Dados!$J$2:$J$19995,Calc!$B$154,Dados!BF$2:BF$19995,"&lt;&gt;Sem resposta",Dados!BF$2:BF$19995,"&lt;&gt;""")</f>
        <v>3.4523809523809526</v>
      </c>
      <c r="E46" s="152">
        <f>(COUNTIFS(Dados!$P$2:$P$19995,Calc!$C157,Dados!$J$2:$J$19995,Calc!$B$154,Dados!BG$2:BG$19995,"Ótima")*5+COUNTIFS(Dados!$P$2:$P$19995,Calc!$C157,Dados!$J$2:$J$19995,Calc!$B$154,Dados!BG$2:BG$19995,"Boa")*3.75+COUNTIFS(Dados!$P$2:$P$19995,Calc!$C157,Dados!$J$2:$J$19995,Calc!$B$154,Dados!BG$2:BG$19995,"Regular")*2.5+COUNTIFS(Dados!$P$2:$P$19995,Calc!$C157,Dados!$J$2:$J$19995,Calc!$B$154,Dados!BG$2:BG$19995,"Ruim")*1.25+COUNTIFS(Dados!$P$2:$P$19995,Calc!$C157,Dados!$J$2:$J$19995,Calc!$B$154,Dados!BG$2:BG$19995,"Péssima")*0)/COUNTIFS(Dados!$P$2:$P$19995,Calc!$C157,Dados!$J$2:$J$19995,Calc!$B$154,Dados!BG$2:BG$19995,"&lt;&gt;Sem resposta",Dados!BG$2:BG$19995,"&lt;&gt;""")</f>
        <v>3.4523809523809526</v>
      </c>
      <c r="F46" s="152">
        <f>(COUNTIFS(Dados!$P$2:$P$19995,Calc!$C157,Dados!$J$2:$J$19995,Calc!$B$154,Dados!BH$2:BH$19995,"Ótima")*5+COUNTIFS(Dados!$P$2:$P$19995,Calc!$C157,Dados!$J$2:$J$19995,Calc!$B$154,Dados!BH$2:BH$19995,"Boa")*3.75+COUNTIFS(Dados!$P$2:$P$19995,Calc!$C157,Dados!$J$2:$J$19995,Calc!$B$154,Dados!BH$2:BH$19995,"Regular")*2.5+COUNTIFS(Dados!$P$2:$P$19995,Calc!$C157,Dados!$J$2:$J$19995,Calc!$B$154,Dados!BH$2:BH$19995,"Ruim")*1.25+COUNTIFS(Dados!$P$2:$P$19995,Calc!$C157,Dados!$J$2:$J$19995,Calc!$B$154,Dados!BH$2:BH$19995,"Péssima")*0)/COUNTIFS(Dados!$P$2:$P$19995,Calc!$C157,Dados!$J$2:$J$19995,Calc!$B$154,Dados!BH$2:BH$19995,"&lt;&gt;Sem resposta",Dados!BH$2:BH$19995,"&lt;&gt;""")</f>
        <v>3.8988095238095237</v>
      </c>
      <c r="G46" s="152">
        <f>(COUNTIFS(Dados!$P$2:$P$19995,Calc!$C157,Dados!$J$2:$J$19995,Calc!$B$154,Dados!BI$2:BI$19995,"Ótima")*5+COUNTIFS(Dados!$P$2:$P$19995,Calc!$C157,Dados!$J$2:$J$19995,Calc!$B$154,Dados!BI$2:BI$19995,"Boa")*3.75+COUNTIFS(Dados!$P$2:$P$19995,Calc!$C157,Dados!$J$2:$J$19995,Calc!$B$154,Dados!BI$2:BI$19995,"Regular")*2.5+COUNTIFS(Dados!$P$2:$P$19995,Calc!$C157,Dados!$J$2:$J$19995,Calc!$B$154,Dados!BI$2:BI$19995,"Ruim")*1.25+COUNTIFS(Dados!$P$2:$P$19995,Calc!$C157,Dados!$J$2:$J$19995,Calc!$B$154,Dados!BI$2:BI$19995,"Péssima")*0)/COUNTIFS(Dados!$P$2:$P$19995,Calc!$C157,Dados!$J$2:$J$19995,Calc!$B$154,Dados!BI$2:BI$19995,"&lt;&gt;Sem resposta",Dados!BI$2:BI$19995,"&lt;&gt;""")</f>
        <v>2.6190476190476191</v>
      </c>
      <c r="H46" s="152">
        <f>(COUNTIFS(Dados!$P$2:$P$19995,Calc!$C157,Dados!$J$2:$J$19995,Calc!$B$154,Dados!BJ$2:BJ$19995,"Ótima")*5+COUNTIFS(Dados!$P$2:$P$19995,Calc!$C157,Dados!$J$2:$J$19995,Calc!$B$154,Dados!BJ$2:BJ$19995,"Boa")*3.75+COUNTIFS(Dados!$P$2:$P$19995,Calc!$C157,Dados!$J$2:$J$19995,Calc!$B$154,Dados!BJ$2:BJ$19995,"Regular")*2.5+COUNTIFS(Dados!$J$2:$J$19995,Calc!$B$154,Dados!BJ$2:BJ$19995,"Ruim")*1.25+COUNTIFS(Dados!$P$2:$P$19995,Calc!$C157,Dados!$J$2:$J$19995,Calc!$B$154,Dados!BJ$2:BJ$19995,"Péssima")*0)/COUNTIFS(Dados!$P$2:$P$19995,Calc!$C157,Dados!$J$2:$J$19995,Calc!$B$154,Dados!BJ$2:BJ$19995,"&lt;&gt;Sem resposta",Dados!BJ$2:BJ$19995,"&lt;&gt;""")</f>
        <v>3.9880952380952381</v>
      </c>
      <c r="I46" s="152">
        <f>(COUNTIFS(Dados!$P$2:$P$19995,Calc!$C157,Dados!$J$2:$J$19995,Calc!$B$154,Dados!BK$2:BK$19995,"Superou as expectativas")*5+COUNTIFS(Dados!$P$2:$P$19995,Calc!$C157,Dados!$J$2:$J$19995,Calc!$B$154,Dados!BK$2:BK$19995,"Atendeu as expectativas")*2.5+COUNTIFS(Dados!$P$2:$P$19995,Calc!$C157,Dados!$J$2:$J$19995,Calc!$B$154,Dados!BK$2:BK$19995,"Não atendeu as expectativas")*0)/COUNTIFS(Dados!$P$2:$P$19995,Calc!$C157,Dados!$J$2:$J$19995,Calc!$B$154,Dados!BK$2:BK$19995,"&lt;&gt;Sem resposta",Dados!BK$2:BK$19995,"&lt;&gt;""")</f>
        <v>2.5</v>
      </c>
      <c r="J46" s="152">
        <f>(COUNTIFS(Dados!$P$2:$P$19995,Calc!$C157,Dados!$J$2:$J$19995,Calc!$B$154,Dados!BL$2:BL$19995,"Superou as expectativas")*5+COUNTIFS(Dados!$P$2:$P$19995,Calc!$C157,Dados!$J$2:$J$19995,Calc!$B$154,Dados!BL$2:BL$19995,"Atendeu as expectativas")*2.5+COUNTIFS(Dados!$P$2:$P$19995,Calc!$C157,Dados!$J$2:$J$19995,Calc!$B$154,Dados!BL$2:BL$19995,"Não atendeu as expectativas")*0)/COUNTIFS(Dados!$P$2:$P$19995,Calc!$C157,Dados!$J$2:$J$19995,Calc!$B$154,Dados!BL$2:BL$19995,"&lt;&gt;Sem resposta",Dados!BL$2:BL$19995,"&lt;&gt;""")</f>
        <v>3.0952380952380953</v>
      </c>
      <c r="K46" s="195">
        <f t="shared" ref="K46:K77" si="3">AVERAGE(C46:J46)</f>
        <v>3.3742559523809521</v>
      </c>
    </row>
    <row r="47" spans="1:11">
      <c r="A47" s="143" t="s">
        <v>126</v>
      </c>
      <c r="B47" s="151" t="s">
        <v>391</v>
      </c>
      <c r="C47" s="152">
        <f>(COUNTIFS(Dados!$P$2:$P$19995,Calc!$C158,Dados!$J$2:$J$19995,Calc!$B$154,Dados!BE$2:BE$19995,"Ótima")*5+COUNTIFS(Dados!$P$2:$P$19995,Calc!$C158,Dados!$J$2:$J$19995,Calc!$B$154,Dados!BE$2:BE$19995,"Boa")*3.75+COUNTIFS(Dados!$P$2:$P$19995,Calc!$C158,Dados!$J$2:$J$19995,Calc!$B$154,Dados!BE$2:BE$19995,"Regular")*2.5+COUNTIFS(Dados!$P$2:$P$19995,Calc!$C158,Dados!$J$2:$J$19995,Calc!$B$154,Dados!BE$2:BE$19995,"Ruim")*1.25+COUNTIFS(Dados!$P$2:$P$19995,Calc!$C158,Dados!$J$2:$J$19995,Calc!$B$154,Dados!BE$2:BE$19995,"Péssima")*0)/COUNTIFS(Dados!$P$2:$P$19995,Calc!$C158,Dados!$J$2:$J$19995,Calc!$B$154,Dados!BE$2:BE$19995,"&lt;&gt;Sem resposta",Dados!BE$2:BE$19995,"&lt;&gt;""")</f>
        <v>4.21875</v>
      </c>
      <c r="D47" s="152">
        <f>(COUNTIFS(Dados!$P$2:$P$19995,Calc!$C158,Dados!$J$2:$J$19995,Calc!$B$154,Dados!BF$2:BF$19995,"Ótima")*5+COUNTIFS(Dados!$P$2:$P$19995,Calc!$C158,Dados!$J$2:$J$19995,Calc!$B$154,Dados!BF$2:BF$19995,"Boa")*3.75+COUNTIFS(Dados!$P$2:$P$19995,Calc!$C158,Dados!$J$2:$J$19995,Calc!$B$154,Dados!BF$2:BF$19995,"Regular")*2.5+COUNTIFS(Dados!$P$2:$P$19995,Calc!$C158,Dados!$J$2:$J$19995,Calc!$B$154,Dados!BF$2:BF$19995,"Ruim")*1.25+COUNTIFS(Dados!$P$2:$P$19995,Calc!$C158,Dados!$J$2:$J$19995,Calc!$B$154,Dados!BF$2:BF$19995,"Péssima")*0)/COUNTIFS(Dados!$P$2:$P$19995,Calc!$C158,Dados!$J$2:$J$19995,Calc!$B$154,Dados!BF$2:BF$19995,"&lt;&gt;Sem resposta",Dados!BF$2:BF$19995,"&lt;&gt;""")</f>
        <v>3.75</v>
      </c>
      <c r="E47" s="152">
        <f>(COUNTIFS(Dados!$P$2:$P$19995,Calc!$C158,Dados!$J$2:$J$19995,Calc!$B$154,Dados!BG$2:BG$19995,"Ótima")*5+COUNTIFS(Dados!$P$2:$P$19995,Calc!$C158,Dados!$J$2:$J$19995,Calc!$B$154,Dados!BG$2:BG$19995,"Boa")*3.75+COUNTIFS(Dados!$P$2:$P$19995,Calc!$C158,Dados!$J$2:$J$19995,Calc!$B$154,Dados!BG$2:BG$19995,"Regular")*2.5+COUNTIFS(Dados!$P$2:$P$19995,Calc!$C158,Dados!$J$2:$J$19995,Calc!$B$154,Dados!BG$2:BG$19995,"Ruim")*1.25+COUNTIFS(Dados!$P$2:$P$19995,Calc!$C158,Dados!$J$2:$J$19995,Calc!$B$154,Dados!BG$2:BG$19995,"Péssima")*0)/COUNTIFS(Dados!$P$2:$P$19995,Calc!$C158,Dados!$J$2:$J$19995,Calc!$B$154,Dados!BG$2:BG$19995,"&lt;&gt;Sem resposta",Dados!BG$2:BG$19995,"&lt;&gt;""")</f>
        <v>3.75</v>
      </c>
      <c r="F47" s="152">
        <f>(COUNTIFS(Dados!$P$2:$P$19995,Calc!$C158,Dados!$J$2:$J$19995,Calc!$B$154,Dados!BH$2:BH$19995,"Ótima")*5+COUNTIFS(Dados!$P$2:$P$19995,Calc!$C158,Dados!$J$2:$J$19995,Calc!$B$154,Dados!BH$2:BH$19995,"Boa")*3.75+COUNTIFS(Dados!$P$2:$P$19995,Calc!$C158,Dados!$J$2:$J$19995,Calc!$B$154,Dados!BH$2:BH$19995,"Regular")*2.5+COUNTIFS(Dados!$P$2:$P$19995,Calc!$C158,Dados!$J$2:$J$19995,Calc!$B$154,Dados!BH$2:BH$19995,"Ruim")*1.25+COUNTIFS(Dados!$P$2:$P$19995,Calc!$C158,Dados!$J$2:$J$19995,Calc!$B$154,Dados!BH$2:BH$19995,"Péssima")*0)/COUNTIFS(Dados!$P$2:$P$19995,Calc!$C158,Dados!$J$2:$J$19995,Calc!$B$154,Dados!BH$2:BH$19995,"&lt;&gt;Sem resposta",Dados!BH$2:BH$19995,"&lt;&gt;""")</f>
        <v>4.0625</v>
      </c>
      <c r="G47" s="152">
        <f>(COUNTIFS(Dados!$P$2:$P$19995,Calc!$C158,Dados!$J$2:$J$19995,Calc!$B$154,Dados!BI$2:BI$19995,"Ótima")*5+COUNTIFS(Dados!$P$2:$P$19995,Calc!$C158,Dados!$J$2:$J$19995,Calc!$B$154,Dados!BI$2:BI$19995,"Boa")*3.75+COUNTIFS(Dados!$P$2:$P$19995,Calc!$C158,Dados!$J$2:$J$19995,Calc!$B$154,Dados!BI$2:BI$19995,"Regular")*2.5+COUNTIFS(Dados!$P$2:$P$19995,Calc!$C158,Dados!$J$2:$J$19995,Calc!$B$154,Dados!BI$2:BI$19995,"Ruim")*1.25+COUNTIFS(Dados!$P$2:$P$19995,Calc!$C158,Dados!$J$2:$J$19995,Calc!$B$154,Dados!BI$2:BI$19995,"Péssima")*0)/COUNTIFS(Dados!$P$2:$P$19995,Calc!$C158,Dados!$J$2:$J$19995,Calc!$B$154,Dados!BI$2:BI$19995,"&lt;&gt;Sem resposta",Dados!BI$2:BI$19995,"&lt;&gt;""")</f>
        <v>3.28125</v>
      </c>
      <c r="H47" s="152">
        <f>(COUNTIFS(Dados!$P$2:$P$19995,Calc!$C158,Dados!$J$2:$J$19995,Calc!$B$154,Dados!BJ$2:BJ$19995,"Ótima")*5+COUNTIFS(Dados!$P$2:$P$19995,Calc!$C158,Dados!$J$2:$J$19995,Calc!$B$154,Dados!BJ$2:BJ$19995,"Boa")*3.75+COUNTIFS(Dados!$P$2:$P$19995,Calc!$C158,Dados!$J$2:$J$19995,Calc!$B$154,Dados!BJ$2:BJ$19995,"Regular")*2.5+COUNTIFS(Dados!$J$2:$J$19995,Calc!$B$154,Dados!BJ$2:BJ$19995,"Ruim")*1.25+COUNTIFS(Dados!$P$2:$P$19995,Calc!$C158,Dados!$J$2:$J$19995,Calc!$B$154,Dados!BJ$2:BJ$19995,"Péssima")*0)/COUNTIFS(Dados!$P$2:$P$19995,Calc!$C158,Dados!$J$2:$J$19995,Calc!$B$154,Dados!BJ$2:BJ$19995,"&lt;&gt;Sem resposta",Dados!BJ$2:BJ$19995,"&lt;&gt;""")</f>
        <v>4.375</v>
      </c>
      <c r="I47" s="152">
        <f>(COUNTIFS(Dados!$P$2:$P$19995,Calc!$C158,Dados!$J$2:$J$19995,Calc!$B$154,Dados!BK$2:BK$19995,"Superou as expectativas")*5+COUNTIFS(Dados!$P$2:$P$19995,Calc!$C158,Dados!$J$2:$J$19995,Calc!$B$154,Dados!BK$2:BK$19995,"Atendeu as expectativas")*2.5+COUNTIFS(Dados!$P$2:$P$19995,Calc!$C158,Dados!$J$2:$J$19995,Calc!$B$154,Dados!BK$2:BK$19995,"Não atendeu as expectativas")*0)/COUNTIFS(Dados!$P$2:$P$19995,Calc!$C158,Dados!$J$2:$J$19995,Calc!$B$154,Dados!BK$2:BK$19995,"&lt;&gt;Sem resposta",Dados!BK$2:BK$19995,"&lt;&gt;""")</f>
        <v>3.2142857142857144</v>
      </c>
      <c r="J47" s="152">
        <f>(COUNTIFS(Dados!$P$2:$P$19995,Calc!$C158,Dados!$J$2:$J$19995,Calc!$B$154,Dados!BL$2:BL$19995,"Superou as expectativas")*5+COUNTIFS(Dados!$P$2:$P$19995,Calc!$C158,Dados!$J$2:$J$19995,Calc!$B$154,Dados!BL$2:BL$19995,"Atendeu as expectativas")*2.5+COUNTIFS(Dados!$P$2:$P$19995,Calc!$C158,Dados!$J$2:$J$19995,Calc!$B$154,Dados!BL$2:BL$19995,"Não atendeu as expectativas")*0)/COUNTIFS(Dados!$P$2:$P$19995,Calc!$C158,Dados!$J$2:$J$19995,Calc!$B$154,Dados!BL$2:BL$19995,"&lt;&gt;Sem resposta",Dados!BL$2:BL$19995,"&lt;&gt;""")</f>
        <v>3.5714285714285716</v>
      </c>
      <c r="K47" s="195">
        <f t="shared" si="3"/>
        <v>3.777901785714286</v>
      </c>
    </row>
    <row r="48" spans="1:11">
      <c r="A48" s="143" t="s">
        <v>126</v>
      </c>
      <c r="B48" s="151" t="s">
        <v>772</v>
      </c>
      <c r="C48" s="152">
        <f>(COUNTIFS(Dados!$P$2:$P$19995,Calc!$C159,Dados!$J$2:$J$19995,Calc!$B$154,Dados!BE$2:BE$19995,"Ótima")*5+COUNTIFS(Dados!$P$2:$P$19995,Calc!$C159,Dados!$J$2:$J$19995,Calc!$B$154,Dados!BE$2:BE$19995,"Boa")*3.75+COUNTIFS(Dados!$P$2:$P$19995,Calc!$C159,Dados!$J$2:$J$19995,Calc!$B$154,Dados!BE$2:BE$19995,"Regular")*2.5+COUNTIFS(Dados!$P$2:$P$19995,Calc!$C159,Dados!$J$2:$J$19995,Calc!$B$154,Dados!BE$2:BE$19995,"Ruim")*1.25+COUNTIFS(Dados!$P$2:$P$19995,Calc!$C159,Dados!$J$2:$J$19995,Calc!$B$154,Dados!BE$2:BE$19995,"Péssima")*0)/COUNTIFS(Dados!$P$2:$P$19995,Calc!$C159,Dados!$J$2:$J$19995,Calc!$B$154,Dados!BE$2:BE$19995,"&lt;&gt;Sem resposta",Dados!BE$2:BE$19995,"&lt;&gt;""")</f>
        <v>4.25</v>
      </c>
      <c r="D48" s="152">
        <f>(COUNTIFS(Dados!$P$2:$P$19995,Calc!$C159,Dados!$J$2:$J$19995,Calc!$B$154,Dados!BF$2:BF$19995,"Ótima")*5+COUNTIFS(Dados!$P$2:$P$19995,Calc!$C159,Dados!$J$2:$J$19995,Calc!$B$154,Dados!BF$2:BF$19995,"Boa")*3.75+COUNTIFS(Dados!$P$2:$P$19995,Calc!$C159,Dados!$J$2:$J$19995,Calc!$B$154,Dados!BF$2:BF$19995,"Regular")*2.5+COUNTIFS(Dados!$P$2:$P$19995,Calc!$C159,Dados!$J$2:$J$19995,Calc!$B$154,Dados!BF$2:BF$19995,"Ruim")*1.25+COUNTIFS(Dados!$P$2:$P$19995,Calc!$C159,Dados!$J$2:$J$19995,Calc!$B$154,Dados!BF$2:BF$19995,"Péssima")*0)/COUNTIFS(Dados!$P$2:$P$19995,Calc!$C159,Dados!$J$2:$J$19995,Calc!$B$154,Dados!BF$2:BF$19995,"&lt;&gt;Sem resposta",Dados!BF$2:BF$19995,"&lt;&gt;""")</f>
        <v>4.5</v>
      </c>
      <c r="E48" s="152">
        <f>(COUNTIFS(Dados!$P$2:$P$19995,Calc!$C159,Dados!$J$2:$J$19995,Calc!$B$154,Dados!BG$2:BG$19995,"Ótima")*5+COUNTIFS(Dados!$P$2:$P$19995,Calc!$C159,Dados!$J$2:$J$19995,Calc!$B$154,Dados!BG$2:BG$19995,"Boa")*3.75+COUNTIFS(Dados!$P$2:$P$19995,Calc!$C159,Dados!$J$2:$J$19995,Calc!$B$154,Dados!BG$2:BG$19995,"Regular")*2.5+COUNTIFS(Dados!$P$2:$P$19995,Calc!$C159,Dados!$J$2:$J$19995,Calc!$B$154,Dados!BG$2:BG$19995,"Ruim")*1.25+COUNTIFS(Dados!$P$2:$P$19995,Calc!$C159,Dados!$J$2:$J$19995,Calc!$B$154,Dados!BG$2:BG$19995,"Péssima")*0)/COUNTIFS(Dados!$P$2:$P$19995,Calc!$C159,Dados!$J$2:$J$19995,Calc!$B$154,Dados!BG$2:BG$19995,"&lt;&gt;Sem resposta",Dados!BG$2:BG$19995,"&lt;&gt;""")</f>
        <v>3.75</v>
      </c>
      <c r="F48" s="152">
        <f>(COUNTIFS(Dados!$P$2:$P$19995,Calc!$C159,Dados!$J$2:$J$19995,Calc!$B$154,Dados!BH$2:BH$19995,"Ótima")*5+COUNTIFS(Dados!$P$2:$P$19995,Calc!$C159,Dados!$J$2:$J$19995,Calc!$B$154,Dados!BH$2:BH$19995,"Boa")*3.75+COUNTIFS(Dados!$P$2:$P$19995,Calc!$C159,Dados!$J$2:$J$19995,Calc!$B$154,Dados!BH$2:BH$19995,"Regular")*2.5+COUNTIFS(Dados!$P$2:$P$19995,Calc!$C159,Dados!$J$2:$J$19995,Calc!$B$154,Dados!BH$2:BH$19995,"Ruim")*1.25+COUNTIFS(Dados!$P$2:$P$19995,Calc!$C159,Dados!$J$2:$J$19995,Calc!$B$154,Dados!BH$2:BH$19995,"Péssima")*0)/COUNTIFS(Dados!$P$2:$P$19995,Calc!$C159,Dados!$J$2:$J$19995,Calc!$B$154,Dados!BH$2:BH$19995,"&lt;&gt;Sem resposta",Dados!BH$2:BH$19995,"&lt;&gt;""")</f>
        <v>4.5</v>
      </c>
      <c r="G48" s="152">
        <f>(COUNTIFS(Dados!$P$2:$P$19995,Calc!$C159,Dados!$J$2:$J$19995,Calc!$B$154,Dados!BI$2:BI$19995,"Ótima")*5+COUNTIFS(Dados!$P$2:$P$19995,Calc!$C159,Dados!$J$2:$J$19995,Calc!$B$154,Dados!BI$2:BI$19995,"Boa")*3.75+COUNTIFS(Dados!$P$2:$P$19995,Calc!$C159,Dados!$J$2:$J$19995,Calc!$B$154,Dados!BI$2:BI$19995,"Regular")*2.5+COUNTIFS(Dados!$P$2:$P$19995,Calc!$C159,Dados!$J$2:$J$19995,Calc!$B$154,Dados!BI$2:BI$19995,"Ruim")*1.25+COUNTIFS(Dados!$P$2:$P$19995,Calc!$C159,Dados!$J$2:$J$19995,Calc!$B$154,Dados!BI$2:BI$19995,"Péssima")*0)/COUNTIFS(Dados!$P$2:$P$19995,Calc!$C159,Dados!$J$2:$J$19995,Calc!$B$154,Dados!BI$2:BI$19995,"&lt;&gt;Sem resposta",Dados!BI$2:BI$19995,"&lt;&gt;""")</f>
        <v>3.25</v>
      </c>
      <c r="H48" s="152">
        <f>(COUNTIFS(Dados!$P$2:$P$19995,Calc!$C159,Dados!$J$2:$J$19995,Calc!$B$154,Dados!BJ$2:BJ$19995,"Ótima")*5+COUNTIFS(Dados!$P$2:$P$19995,Calc!$C159,Dados!$J$2:$J$19995,Calc!$B$154,Dados!BJ$2:BJ$19995,"Boa")*3.75+COUNTIFS(Dados!$P$2:$P$19995,Calc!$C159,Dados!$J$2:$J$19995,Calc!$B$154,Dados!BJ$2:BJ$19995,"Regular")*2.5+COUNTIFS(Dados!$J$2:$J$19995,Calc!$B$154,Dados!BJ$2:BJ$19995,"Ruim")*1.25+COUNTIFS(Dados!$P$2:$P$19995,Calc!$C159,Dados!$J$2:$J$19995,Calc!$B$154,Dados!BJ$2:BJ$19995,"Péssima")*0)/COUNTIFS(Dados!$P$2:$P$19995,Calc!$C159,Dados!$J$2:$J$19995,Calc!$B$154,Dados!BJ$2:BJ$19995,"&lt;&gt;Sem resposta",Dados!BJ$2:BJ$19995,"&lt;&gt;""")</f>
        <v>4.5</v>
      </c>
      <c r="I48" s="152">
        <f>(COUNTIFS(Dados!$P$2:$P$19995,Calc!$C159,Dados!$J$2:$J$19995,Calc!$B$154,Dados!BK$2:BK$19995,"Superou as expectativas")*5+COUNTIFS(Dados!$P$2:$P$19995,Calc!$C159,Dados!$J$2:$J$19995,Calc!$B$154,Dados!BK$2:BK$19995,"Atendeu as expectativas")*2.5+COUNTIFS(Dados!$P$2:$P$19995,Calc!$C159,Dados!$J$2:$J$19995,Calc!$B$154,Dados!BK$2:BK$19995,"Não atendeu as expectativas")*0)/COUNTIFS(Dados!$P$2:$P$19995,Calc!$C159,Dados!$J$2:$J$19995,Calc!$B$154,Dados!BK$2:BK$19995,"&lt;&gt;Sem resposta",Dados!BK$2:BK$19995,"&lt;&gt;""")</f>
        <v>2.5</v>
      </c>
      <c r="J48" s="152">
        <f>(COUNTIFS(Dados!$P$2:$P$19995,Calc!$C159,Dados!$J$2:$J$19995,Calc!$B$154,Dados!BL$2:BL$19995,"Superou as expectativas")*5+COUNTIFS(Dados!$P$2:$P$19995,Calc!$C159,Dados!$J$2:$J$19995,Calc!$B$154,Dados!BL$2:BL$19995,"Atendeu as expectativas")*2.5+COUNTIFS(Dados!$P$2:$P$19995,Calc!$C159,Dados!$J$2:$J$19995,Calc!$B$154,Dados!BL$2:BL$19995,"Não atendeu as expectativas")*0)/COUNTIFS(Dados!$P$2:$P$19995,Calc!$C159,Dados!$J$2:$J$19995,Calc!$B$154,Dados!BL$2:BL$19995,"&lt;&gt;Sem resposta",Dados!BL$2:BL$19995,"&lt;&gt;""")</f>
        <v>3</v>
      </c>
      <c r="K48" s="195">
        <f t="shared" si="3"/>
        <v>3.78125</v>
      </c>
    </row>
    <row r="49" spans="1:11">
      <c r="A49" s="143" t="s">
        <v>1127</v>
      </c>
      <c r="B49" s="143" t="s">
        <v>1127</v>
      </c>
      <c r="C49" s="150">
        <f>(COUNTIFS(Dados!$J$2:$J$19995,Calc!$B$160,Dados!BE$2:BE$19995,"Ótima")*5+COUNTIFS(Dados!$J$2:$J$19995,Calc!$B$160,Dados!BE$2:BE$19995,"Boa")*3.75+COUNTIFS(Dados!$J$2:$J$19995,Calc!$B$160,Dados!BE$2:BE$19995,"Regular")*2.5+COUNTIFS(Dados!$J$2:$J$19995,Calc!$B$160,Dados!BE$2:BE$19995,"Ruim")*1.25+COUNTIFS(Dados!$J$2:$J$19995,Calc!$B$160,Dados!BE$2:BE$19995,"Péssima")*0)/COUNTIFS(Dados!$J$2:$J$19995,Calc!$B$160,Dados!BE$2:BE$19995,"&lt;&gt;Sem resposta",Dados!BE$2:BE$19995,"&lt;&gt;""")</f>
        <v>4.166666666666667</v>
      </c>
      <c r="D49" s="150">
        <f>(COUNTIFS(Dados!$J$2:$J$19995,Calc!$B$160,Dados!BF$2:BF$19995,"Ótima")*5+COUNTIFS(Dados!$J$2:$J$19995,Calc!$B$160,Dados!BF$2:BF$19995,"Boa")*3.75+COUNTIFS(Dados!$J$2:$J$19995,Calc!$B$160,Dados!BF$2:BF$19995,"Regular")*2.5+COUNTIFS(Dados!$J$2:$J$19995,Calc!$B$160,Dados!BF$2:BF$19995,"Ruim")*1.25+COUNTIFS(Dados!$J$2:$J$19995,Calc!$B$160,Dados!BF$2:BF$19995,"Péssima")*0)/COUNTIFS(Dados!$J$2:$J$19995,Calc!$B$160,Dados!BF$2:BF$19995,"&lt;&gt;Sem resposta",Dados!BF$2:BF$19995,"&lt;&gt;""")</f>
        <v>3.6111111111111112</v>
      </c>
      <c r="E49" s="150">
        <f>(COUNTIFS(Dados!$J$2:$J$19995,Calc!$B$160,Dados!BG$2:BG$19995,"Ótima")*5+COUNTIFS(Dados!$J$2:$J$19995,Calc!$B$160,Dados!BG$2:BG$19995,"Boa")*3.75+COUNTIFS(Dados!$J$2:$J$19995,Calc!$B$160,Dados!BG$2:BG$19995,"Regular")*2.5+COUNTIFS(Dados!$J$2:$J$19995,Calc!$B$160,Dados!BG$2:BG$19995,"Ruim")*1.25+COUNTIFS(Dados!$J$2:$J$19995,Calc!$B$160,Dados!BG$2:BG$19995,"Péssima")*0)/COUNTIFS(Dados!$J$2:$J$19995,Calc!$B$160,Dados!BG$2:BG$19995,"&lt;&gt;Sem resposta",Dados!BG$2:BG$19995,"&lt;&gt;""")</f>
        <v>3.8888888888888888</v>
      </c>
      <c r="F49" s="150">
        <f>(COUNTIFS(Dados!$J$2:$J$19995,Calc!$B$160,Dados!BH$2:BH$19995,"Ótima")*5+COUNTIFS(Dados!$J$2:$J$19995,Calc!$B$160,Dados!BH$2:BH$19995,"Boa")*3.75+COUNTIFS(Dados!$J$2:$J$19995,Calc!$B$160,Dados!BH$2:BH$19995,"Regular")*2.5+COUNTIFS(Dados!$J$2:$J$19995,Calc!$B$160,Dados!BH$2:BH$19995,"Ruim")*1.25+COUNTIFS(Dados!$J$2:$J$19995,Calc!$B$160,Dados!BH$2:BH$19995,"Péssima")*0)/COUNTIFS(Dados!$J$2:$J$19995,Calc!$B$160,Dados!BH$2:BH$19995,"&lt;&gt;Sem resposta",Dados!BH$2:BH$19995,"&lt;&gt;""")</f>
        <v>4.3055555555555554</v>
      </c>
      <c r="G49" s="150">
        <f>(COUNTIFS(Dados!$J$2:$J$19995,Calc!$B$160,Dados!BI$2:BI$19995,"Ótima")*5+COUNTIFS(Dados!$J$2:$J$19995,Calc!$B$160,Dados!BI$2:BI$19995,"Boa")*3.75+COUNTIFS(Dados!$J$2:$J$19995,Calc!$B$160,Dados!BI$2:BI$19995,"Regular")*2.5+COUNTIFS(Dados!$J$2:$J$19995,Calc!$B$160,Dados!BI$2:BI$19995,"Ruim")*1.25+COUNTIFS(Dados!$J$2:$J$19995,Calc!$B$160,Dados!BI$2:BI$19995,"Péssima")*0)/COUNTIFS(Dados!$J$2:$J$19995,Calc!$B$160,Dados!BI$2:BI$19995,"&lt;&gt;Sem resposta",Dados!BI$2:BI$19995,"&lt;&gt;""")</f>
        <v>2.5</v>
      </c>
      <c r="H49" s="150">
        <f>(COUNTIFS(Dados!$J$2:$J$19995,Calc!$B$160,Dados!BJ$2:BJ$19995,"Ótima")*5+COUNTIFS(Dados!$J$2:$J$19995,Calc!$B$160,Dados!BJ$2:BJ$19995,"Boa")*3.75+COUNTIFS(Dados!$J$2:$J$19995,Calc!$B$160,Dados!BJ$2:BJ$19995,"Regular")*2.5+COUNTIFS(Dados!$J$2:$J$19995,Calc!$B$160,Dados!BJ$2:BJ$19995,"Ruim")*1.25+COUNTIFS(Dados!$J$2:$J$19995,Calc!$B$160,Dados!BJ$2:BJ$19995,"Péssima")*0)/COUNTIFS(Dados!$J$2:$J$19995,Calc!$B$160,Dados!BJ$2:BJ$19995,"&lt;&gt;Sem resposta",Dados!BJ$2:BJ$19995,"&lt;&gt;""")</f>
        <v>4.583333333333333</v>
      </c>
      <c r="I49" s="150">
        <f>(COUNTIFS(Dados!$J$2:$J$19995,Calc!$B$160,Dados!BK$2:BK$19995,"Superou as expectativas")*5+COUNTIFS(Dados!$J$2:$J$19995,Calc!$B$160,Dados!BK$2:BK$19995,"Atendeu as expectativas")*2.5+COUNTIFS(Dados!$J$2:$J$19995,Calc!$B$160,Dados!BK$2:BK$19995,"Não atendeu as expectativas")*0)/COUNTIFS(Dados!$J$2:$J$19995,Calc!$B$160,Dados!BK$2:BK$19995,"&lt;&gt;Sem resposta",Dados!BK$2:BK$19995,"&lt;&gt;""")</f>
        <v>2.7777777777777777</v>
      </c>
      <c r="J49" s="150">
        <f>(COUNTIFS(Dados!$J$2:$J$19995,Calc!$B$160,Dados!BL$2:BL$19995,"Superou as expectativas")*5+COUNTIFS(Dados!$J$2:$J$19995,Calc!$B$160,Dados!BL$2:BL$19995,"Atendeu as expectativas")*2.5+COUNTIFS(Dados!$J$2:$J$19995,Calc!$B$160,Dados!BL$2:BL$19995,"Não atendeu as expectativas")*0)/COUNTIFS(Dados!$J$2:$J$19995,Calc!$B$160,Dados!BL$2:BL$19995,"&lt;&gt;Sem resposta",Dados!BL$2:BL$19995,"&lt;&gt;""")</f>
        <v>3.8888888888888888</v>
      </c>
      <c r="K49" s="195">
        <f t="shared" si="3"/>
        <v>3.7152777777777777</v>
      </c>
    </row>
    <row r="50" spans="1:11">
      <c r="A50" s="143" t="s">
        <v>1127</v>
      </c>
      <c r="B50" s="151" t="s">
        <v>346</v>
      </c>
      <c r="C50" s="152">
        <f>(COUNTIFS(Dados!$Q$2:$Q$19995,Calc!$C161,Dados!$J$2:$J$19995,Calc!$B$160,Dados!BE$2:BE$19995,"Ótima")*5+COUNTIFS(Dados!$Q$2:$Q$19995,Calc!$C161,Dados!$J$2:$J$19995,Calc!$B$160,Dados!BE$2:BE$19995,"Boa")*3.75+COUNTIFS(Dados!$Q$2:$Q$19995,Calc!$C161,Dados!$J$2:$J$19995,Calc!$B$160,Dados!BE$2:BE$19995,"Regular")*2.5+COUNTIFS(Dados!$Q$2:$Q$19995,Calc!$C161,Dados!$J$2:$J$19995,Calc!$B$160,Dados!BE$2:BE$19995,"Ruim")*1.25+COUNTIFS(Dados!$Q$2:$Q$19995,Calc!$C161,Dados!$J$2:$J$19995,Calc!$B$160,Dados!BE$2:BE$19995,"Péssima")*0)/COUNTIFS(Dados!$Q$2:$Q$19995,Calc!$C161,Dados!$J$2:$J$19995,Calc!$B$160,Dados!BE$2:BE$19995,"&lt;&gt;Sem resposta",Dados!BE$2:BE$19995,"&lt;&gt;""")</f>
        <v>4.166666666666667</v>
      </c>
      <c r="D50" s="152">
        <f>(COUNTIFS(Dados!$Q$2:$Q$19995,Calc!$C161,Dados!$J$2:$J$19995,Calc!$B$160,Dados!BF$2:BF$19995,"Ótima")*5+COUNTIFS(Dados!$Q$2:$Q$19995,Calc!$C161,Dados!$J$2:$J$19995,Calc!$B$160,Dados!BF$2:BF$19995,"Boa")*3.75+COUNTIFS(Dados!$Q$2:$Q$19995,Calc!$C161,Dados!$J$2:$J$19995,Calc!$B$160,Dados!BF$2:BF$19995,"Regular")*2.5+COUNTIFS(Dados!$Q$2:$Q$19995,Calc!$C161,Dados!$J$2:$J$19995,Calc!$B$160,Dados!BF$2:BF$19995,"Ruim")*1.25+COUNTIFS(Dados!$Q$2:$Q$19995,Calc!$C161,Dados!$J$2:$J$19995,Calc!$B$160,Dados!BF$2:BF$19995,"Péssima")*0)/COUNTIFS(Dados!$Q$2:$Q$19995,Calc!$C161,Dados!$J$2:$J$19995,Calc!$B$160,Dados!BF$2:BF$19995,"&lt;&gt;Sem resposta",Dados!BF$2:BF$19995,"&lt;&gt;""")</f>
        <v>3.6111111111111112</v>
      </c>
      <c r="E50" s="152">
        <f>(COUNTIFS(Dados!$Q$2:$Q$19995,Calc!$C161,Dados!$J$2:$J$19995,Calc!$B$160,Dados!BG$2:BG$19995,"Ótima")*5+COUNTIFS(Dados!$Q$2:$Q$19995,Calc!$C161,Dados!$J$2:$J$19995,Calc!$B$160,Dados!BG$2:BG$19995,"Boa")*3.75+COUNTIFS(Dados!$Q$2:$Q$19995,Calc!$C161,Dados!$J$2:$J$19995,Calc!$B$160,Dados!BG$2:BG$19995,"Regular")*2.5+COUNTIFS(Dados!$Q$2:$Q$19995,Calc!$C161,Dados!$J$2:$J$19995,Calc!$B$160,Dados!BG$2:BG$19995,"Ruim")*1.25+COUNTIFS(Dados!$Q$2:$Q$19995,Calc!$C161,Dados!$J$2:$J$19995,Calc!$B$160,Dados!BG$2:BG$19995,"Péssima")*0)/COUNTIFS(Dados!$Q$2:$Q$19995,Calc!$C161,Dados!$J$2:$J$19995,Calc!$B$160,Dados!BG$2:BG$19995,"&lt;&gt;Sem resposta",Dados!BG$2:BG$19995,"&lt;&gt;""")</f>
        <v>3.8888888888888888</v>
      </c>
      <c r="F50" s="152">
        <f>(COUNTIFS(Dados!$Q$2:$Q$19995,Calc!$C161,Dados!$J$2:$J$19995,Calc!$B$160,Dados!BH$2:BH$19995,"Ótima")*5+COUNTIFS(Dados!$Q$2:$Q$19995,Calc!$C161,Dados!$J$2:$J$19995,Calc!$B$160,Dados!BH$2:BH$19995,"Boa")*3.75+COUNTIFS(Dados!$Q$2:$Q$19995,Calc!$C161,Dados!$J$2:$J$19995,Calc!$B$160,Dados!BH$2:BH$19995,"Regular")*2.5+COUNTIFS(Dados!$Q$2:$Q$19995,Calc!$C161,Dados!$J$2:$J$19995,Calc!$B$160,Dados!BH$2:BH$19995,"Ruim")*1.25+COUNTIFS(Dados!$Q$2:$Q$19995,Calc!$C161,Dados!$J$2:$J$19995,Calc!$B$160,Dados!BH$2:BH$19995,"Péssima")*0)/COUNTIFS(Dados!$Q$2:$Q$19995,Calc!$C161,Dados!$J$2:$J$19995,Calc!$B$160,Dados!BH$2:BH$19995,"&lt;&gt;Sem resposta",Dados!BH$2:BH$19995,"&lt;&gt;""")</f>
        <v>4.3055555555555554</v>
      </c>
      <c r="G50" s="152">
        <f>(COUNTIFS(Dados!$Q$2:$Q$19995,Calc!$C161,Dados!$J$2:$J$19995,Calc!$B$160,Dados!BI$2:BI$19995,"Ótima")*5+COUNTIFS(Dados!$Q$2:$Q$19995,Calc!$C161,Dados!$J$2:$J$19995,Calc!$B$160,Dados!BI$2:BI$19995,"Boa")*3.75+COUNTIFS(Dados!$Q$2:$Q$19995,Calc!$C161,Dados!$J$2:$J$19995,Calc!$B$160,Dados!BI$2:BI$19995,"Regular")*2.5+COUNTIFS(Dados!$Q$2:$Q$19995,Calc!$C161,Dados!$J$2:$J$19995,Calc!$B$160,Dados!BI$2:BI$19995,"Ruim")*1.25+COUNTIFS(Dados!$Q$2:$Q$19995,Calc!$C161,Dados!$J$2:$J$19995,Calc!$B$160,Dados!BI$2:BI$19995,"Péssima")*0)/COUNTIFS(Dados!$Q$2:$Q$19995,Calc!$C161,Dados!$J$2:$J$19995,Calc!$B$160,Dados!BI$2:BI$19995,"&lt;&gt;Sem resposta",Dados!BI$2:BI$19995,"&lt;&gt;""")</f>
        <v>2.5</v>
      </c>
      <c r="H50" s="152">
        <f>(COUNTIFS(Dados!$Q$2:$Q$19995,Calc!$C161,Dados!$J$2:$J$19995,Calc!$B$160,Dados!BJ$2:BJ$19995,"Ótima")*5+COUNTIFS(Dados!$Q$2:$Q$19995,Calc!$C161,Dados!$J$2:$J$19995,Calc!$B$160,Dados!BJ$2:BJ$19995,"Boa")*3.75+COUNTIFS(Dados!$Q$2:$Q$19995,Calc!$C161,Dados!$J$2:$J$19995,Calc!$B$160,Dados!BJ$2:BJ$19995,"Regular")*2.5+COUNTIFS(Dados!$Q$2:$Q$19995,Calc!$C161,Dados!$J$2:$J$19995,Calc!$B$160,Dados!BJ$2:BJ$19995,"Ruim")*1.25+COUNTIFS(Dados!$Q$2:$Q$19995,Calc!$C161,Dados!$J$2:$J$19995,Calc!$B$160,Dados!BJ$2:BJ$19995,"Péssima")*0)/COUNTIFS(Dados!$Q$2:$Q$19995,Calc!$C161,Dados!$J$2:$J$19995,Calc!$B$160,Dados!BJ$2:BJ$19995,"&lt;&gt;Sem resposta",Dados!BJ$2:BJ$19995,"&lt;&gt;""")</f>
        <v>4.583333333333333</v>
      </c>
      <c r="I50" s="152">
        <f>(COUNTIFS(Dados!$Q$2:$Q$19995,Calc!$C161,Dados!$J$2:$J$19995,Calc!$B$160,Dados!BK$2:BK$19995,"Superou as expectativas")*5+COUNTIFS(Dados!$Q$2:$Q$19995,Calc!$C161,Dados!$J$2:$J$19995,Calc!$B$160,Dados!BK$2:BK$19995,"Atendeu as expectativas")*2.5+COUNTIFS(Dados!$Q$2:$Q$19995,Calc!$C161,Dados!$J$2:$J$19995,Calc!$B$160,Dados!BK$2:BK$19995,"Não atendeu as expectativas")*0)/COUNTIFS(Dados!$Q$2:$Q$19995,Calc!$C161,Dados!$J$2:$J$19995,Calc!$B$160,Dados!BK$2:BK$19995,"&lt;&gt;Sem resposta",Dados!BK$2:BK$19995,"&lt;&gt;""")</f>
        <v>2.7777777777777777</v>
      </c>
      <c r="J50" s="152">
        <f>(COUNTIFS(Dados!$Q$2:$Q$19995,Calc!$C161,Dados!$J$2:$J$19995,Calc!$B$160,Dados!BL$2:BL$19995,"Superou as expectativas")*5+COUNTIFS(Dados!$Q$2:$Q$19995,Calc!$C161,Dados!$J$2:$J$19995,Calc!$B$160,Dados!BL$2:BL$19995,"Atendeu as expectativas")*2.5+COUNTIFS(Dados!$Q$2:$Q$19995,Calc!$C161,Dados!$J$2:$J$19995,Calc!$B$160,Dados!BL$2:BL$19995,"Não atendeu as expectativas")*0)/COUNTIFS(Dados!$Q$2:$Q$19995,Calc!$C161,Dados!$J$2:$J$19995,Calc!$B$160,Dados!BL$2:BL$19995,"&lt;&gt;Sem resposta",Dados!BL$2:BL$19995,"&lt;&gt;""")</f>
        <v>3.8888888888888888</v>
      </c>
      <c r="K50" s="195">
        <f t="shared" si="3"/>
        <v>3.7152777777777777</v>
      </c>
    </row>
    <row r="51" spans="1:11">
      <c r="A51" s="170" t="s">
        <v>1127</v>
      </c>
      <c r="B51" s="174" t="s">
        <v>3703</v>
      </c>
      <c r="C51" s="173" t="e">
        <f>(COUNTIFS(Dados!$Q$2:$Q$19995,Calc!#REF!,Dados!$J$2:$J$19995,Calc!$B$160,Dados!BE$2:BE$19995,"Ótima")*5+COUNTIFS(Dados!$Q$2:$Q$19995,Calc!#REF!,Dados!$J$2:$J$19995,Calc!$B$160,Dados!BE$2:BE$19995,"Boa")*3.75+COUNTIFS(Dados!$Q$2:$Q$19995,Calc!#REF!,Dados!$J$2:$J$19995,Calc!$B$160,Dados!BE$2:BE$19995,"Regular")*2.5+COUNTIFS(Dados!$Q$2:$Q$19995,Calc!#REF!,Dados!$J$2:$J$19995,Calc!$B$160,Dados!BE$2:BE$19995,"Ruim")*1.25+COUNTIFS(Dados!$Q$2:$Q$19995,Calc!#REF!,Dados!$J$2:$J$19995,Calc!$B$160,Dados!BE$2:BE$19995,"Péssima")*0)/COUNTIFS(Dados!$Q$2:$Q$19995,Calc!#REF!,Dados!$J$2:$J$19995,Calc!$B$160,Dados!BE$2:BE$19995,"&lt;&gt;Sem resposta",Dados!BE$2:BE$19995,"&lt;&gt;""")</f>
        <v>#DIV/0!</v>
      </c>
      <c r="D51" s="173" t="e">
        <f>(COUNTIFS(Dados!$Q$2:$Q$19995,Calc!#REF!,Dados!$J$2:$J$19995,Calc!$B$160,Dados!BF$2:BF$19995,"Ótima")*5+COUNTIFS(Dados!$Q$2:$Q$19995,Calc!#REF!,Dados!$J$2:$J$19995,Calc!$B$160,Dados!BF$2:BF$19995,"Boa")*3.75+COUNTIFS(Dados!$Q$2:$Q$19995,Calc!#REF!,Dados!$J$2:$J$19995,Calc!$B$160,Dados!BF$2:BF$19995,"Regular")*2.5+COUNTIFS(Dados!$Q$2:$Q$19995,Calc!#REF!,Dados!$J$2:$J$19995,Calc!$B$160,Dados!BF$2:BF$19995,"Ruim")*1.25+COUNTIFS(Dados!$Q$2:$Q$19995,Calc!#REF!,Dados!$J$2:$J$19995,Calc!$B$160,Dados!BF$2:BF$19995,"Péssima")*0)/COUNTIFS(Dados!$Q$2:$Q$19995,Calc!#REF!,Dados!$J$2:$J$19995,Calc!$B$160,Dados!BF$2:BF$19995,"&lt;&gt;Sem resposta",Dados!BF$2:BF$19995,"&lt;&gt;""")</f>
        <v>#DIV/0!</v>
      </c>
      <c r="E51" s="173" t="e">
        <f>(COUNTIFS(Dados!$Q$2:$Q$19995,Calc!#REF!,Dados!$J$2:$J$19995,Calc!$B$160,Dados!BG$2:BG$19995,"Ótima")*5+COUNTIFS(Dados!$Q$2:$Q$19995,Calc!#REF!,Dados!$J$2:$J$19995,Calc!$B$160,Dados!BG$2:BG$19995,"Boa")*3.75+COUNTIFS(Dados!$Q$2:$Q$19995,Calc!#REF!,Dados!$J$2:$J$19995,Calc!$B$160,Dados!BG$2:BG$19995,"Regular")*2.5+COUNTIFS(Dados!$Q$2:$Q$19995,Calc!#REF!,Dados!$J$2:$J$19995,Calc!$B$160,Dados!BG$2:BG$19995,"Ruim")*1.25+COUNTIFS(Dados!$Q$2:$Q$19995,Calc!#REF!,Dados!$J$2:$J$19995,Calc!$B$160,Dados!BG$2:BG$19995,"Péssima")*0)/COUNTIFS(Dados!$Q$2:$Q$19995,Calc!#REF!,Dados!$J$2:$J$19995,Calc!$B$160,Dados!BG$2:BG$19995,"&lt;&gt;Sem resposta",Dados!BG$2:BG$19995,"&lt;&gt;""")</f>
        <v>#DIV/0!</v>
      </c>
      <c r="F51" s="173" t="e">
        <f>(COUNTIFS(Dados!$Q$2:$Q$19995,Calc!#REF!,Dados!$J$2:$J$19995,Calc!$B$160,Dados!BH$2:BH$19995,"Ótima")*5+COUNTIFS(Dados!$Q$2:$Q$19995,Calc!#REF!,Dados!$J$2:$J$19995,Calc!$B$160,Dados!BH$2:BH$19995,"Boa")*3.75+COUNTIFS(Dados!$Q$2:$Q$19995,Calc!#REF!,Dados!$J$2:$J$19995,Calc!$B$160,Dados!BH$2:BH$19995,"Regular")*2.5+COUNTIFS(Dados!$Q$2:$Q$19995,Calc!#REF!,Dados!$J$2:$J$19995,Calc!$B$160,Dados!BH$2:BH$19995,"Ruim")*1.25+COUNTIFS(Dados!$Q$2:$Q$19995,Calc!#REF!,Dados!$J$2:$J$19995,Calc!$B$160,Dados!BH$2:BH$19995,"Péssima")*0)/COUNTIFS(Dados!$Q$2:$Q$19995,Calc!#REF!,Dados!$J$2:$J$19995,Calc!$B$160,Dados!BH$2:BH$19995,"&lt;&gt;Sem resposta",Dados!BH$2:BH$19995,"&lt;&gt;""")</f>
        <v>#DIV/0!</v>
      </c>
      <c r="G51" s="173" t="e">
        <f>(COUNTIFS(Dados!$Q$2:$Q$19995,Calc!#REF!,Dados!$J$2:$J$19995,Calc!$B$160,Dados!BI$2:BI$19995,"Ótima")*5+COUNTIFS(Dados!$Q$2:$Q$19995,Calc!#REF!,Dados!$J$2:$J$19995,Calc!$B$160,Dados!BI$2:BI$19995,"Boa")*3.75+COUNTIFS(Dados!$Q$2:$Q$19995,Calc!#REF!,Dados!$J$2:$J$19995,Calc!$B$160,Dados!BI$2:BI$19995,"Regular")*2.5+COUNTIFS(Dados!$Q$2:$Q$19995,Calc!#REF!,Dados!$J$2:$J$19995,Calc!$B$160,Dados!BI$2:BI$19995,"Ruim")*1.25+COUNTIFS(Dados!$Q$2:$Q$19995,Calc!#REF!,Dados!$J$2:$J$19995,Calc!$B$160,Dados!BI$2:BI$19995,"Péssima")*0)/COUNTIFS(Dados!$Q$2:$Q$19995,Calc!#REF!,Dados!$J$2:$J$19995,Calc!$B$160,Dados!BI$2:BI$19995,"&lt;&gt;Sem resposta",Dados!BI$2:BI$19995,"&lt;&gt;""")</f>
        <v>#DIV/0!</v>
      </c>
      <c r="H51" s="173" t="e">
        <f>(COUNTIFS(Dados!$Q$2:$Q$19995,Calc!#REF!,Dados!$J$2:$J$19995,Calc!$B$160,Dados!BJ$2:BJ$19995,"Ótima")*5+COUNTIFS(Dados!$Q$2:$Q$19995,Calc!#REF!,Dados!$J$2:$J$19995,Calc!$B$160,Dados!BJ$2:BJ$19995,"Boa")*3.75+COUNTIFS(Dados!$Q$2:$Q$19995,Calc!#REF!,Dados!$J$2:$J$19995,Calc!$B$160,Dados!BJ$2:BJ$19995,"Regular")*2.5+COUNTIFS(Dados!$Q$2:$Q$19995,Calc!#REF!,Dados!$J$2:$J$19995,Calc!$B$160,Dados!BJ$2:BJ$19995,"Ruim")*1.25+COUNTIFS(Dados!$Q$2:$Q$19995,Calc!#REF!,Dados!$J$2:$J$19995,Calc!$B$160,Dados!BJ$2:BJ$19995,"Péssima")*0)/COUNTIFS(Dados!$Q$2:$Q$19995,Calc!#REF!,Dados!$J$2:$J$19995,Calc!$B$160,Dados!BJ$2:BJ$19995,"&lt;&gt;Sem resposta",Dados!BJ$2:BJ$19995,"&lt;&gt;""")</f>
        <v>#DIV/0!</v>
      </c>
      <c r="I51" s="173" t="e">
        <f>(COUNTIFS(Dados!$Q$2:$Q$19995,Calc!#REF!,Dados!$J$2:$J$19995,Calc!$B$160,Dados!BK$2:BK$19995,"Superou as expectativas")*5+COUNTIFS(Dados!$Q$2:$Q$19995,Calc!#REF!,Dados!$J$2:$J$19995,Calc!$B$160,Dados!BK$2:BK$19995,"Atendeu as expectativas")*2.5+COUNTIFS(Dados!$Q$2:$Q$19995,Calc!#REF!,Dados!$J$2:$J$19995,Calc!$B$160,Dados!BK$2:BK$19995,"Não atendeu as expectativas")*0)/COUNTIFS(Dados!$Q$2:$Q$19995,Calc!#REF!,Dados!$J$2:$J$19995,Calc!$B$160,Dados!BK$2:BK$19995,"&lt;&gt;Sem resposta",Dados!BK$2:BK$19995,"&lt;&gt;""")</f>
        <v>#DIV/0!</v>
      </c>
      <c r="J51" s="173" t="e">
        <f>(COUNTIFS(Dados!$Q$2:$Q$19995,Calc!#REF!,Dados!$J$2:$J$19995,Calc!$B$160,Dados!BL$2:BL$19995,"Superou as expectativas")*5+COUNTIFS(Dados!$Q$2:$Q$19995,Calc!#REF!,Dados!$J$2:$J$19995,Calc!$B$160,Dados!BL$2:BL$19995,"Atendeu as expectativas")*2.5+COUNTIFS(Dados!$Q$2:$Q$19995,Calc!#REF!,Dados!$J$2:$J$19995,Calc!$B$160,Dados!BL$2:BL$19995,"Não atendeu as expectativas")*0)/COUNTIFS(Dados!$Q$2:$Q$19995,Calc!#REF!,Dados!$J$2:$J$19995,Calc!$B$160,Dados!BL$2:BL$19995,"&lt;&gt;Sem resposta",Dados!BL$2:BL$19995,"&lt;&gt;""")</f>
        <v>#DIV/0!</v>
      </c>
      <c r="K51" s="196" t="e">
        <f t="shared" si="3"/>
        <v>#DIV/0!</v>
      </c>
    </row>
    <row r="52" spans="1:11">
      <c r="A52" s="143" t="s">
        <v>671</v>
      </c>
      <c r="B52" s="143" t="s">
        <v>671</v>
      </c>
      <c r="C52" s="150">
        <f>(COUNTIFS(Dados!$J$2:$J$19995,Calc!$B$162,Dados!BE$2:BE$19995,"Ótima")*5+COUNTIFS(Dados!$J$2:$J$19995,Calc!$B$162,Dados!BE$2:BE$19995,"Boa")*3.75+COUNTIFS(Dados!$J$2:$J$19995,Calc!$B$162,Dados!BE$2:BE$19995,"Regular")*2.5+COUNTIFS(Dados!$J$2:$J$19995,Calc!$B$162,Dados!BE$2:BE$19995,"Ruim")*1.25+COUNTIFS(Dados!$J$2:$J$19995,Calc!$B$162,Dados!BE$2:BE$19995,"Péssima")*0)/COUNTIFS(Dados!$J$2:$J$19995,Calc!$B$162,Dados!BE$2:BE$19995,"&lt;&gt;Sem resposta",Dados!BE$2:BE$19995,"&lt;&gt;""")</f>
        <v>4.0865384615384617</v>
      </c>
      <c r="D52" s="150">
        <f>(COUNTIFS(Dados!$J$2:$J$19995,Calc!$B$162,Dados!BF$2:BF$19995,"Ótima")*5+COUNTIFS(Dados!$J$2:$J$19995,Calc!$B$162,Dados!BF$2:BF$19995,"Boa")*3.75+COUNTIFS(Dados!$J$2:$J$19995,Calc!$B$162,Dados!BF$2:BF$19995,"Regular")*2.5+COUNTIFS(Dados!$J$2:$J$19995,Calc!$B$162,Dados!BF$2:BF$19995,"Ruim")*1.25+COUNTIFS(Dados!$J$2:$J$19995,Calc!$B$162,Dados!BF$2:BF$19995,"Péssima")*0)/COUNTIFS(Dados!$J$2:$J$19995,Calc!$B$162,Dados!BF$2:BF$19995,"&lt;&gt;Sem resposta",Dados!BF$2:BF$19995,"&lt;&gt;""")</f>
        <v>4.1826923076923075</v>
      </c>
      <c r="E52" s="150">
        <f>(COUNTIFS(Dados!$J$2:$J$19995,Calc!$B$162,Dados!BG$2:BG$19995,"Ótima")*5+COUNTIFS(Dados!$J$2:$J$19995,Calc!$B$162,Dados!BG$2:BG$19995,"Boa")*3.75+COUNTIFS(Dados!$J$2:$J$19995,Calc!$B$162,Dados!BG$2:BG$19995,"Regular")*2.5+COUNTIFS(Dados!$J$2:$J$19995,Calc!$B$162,Dados!BG$2:BG$19995,"Ruim")*1.25+COUNTIFS(Dados!$J$2:$J$19995,Calc!$B$162,Dados!BG$2:BG$19995,"Péssima")*0)/COUNTIFS(Dados!$J$2:$J$19995,Calc!$B$162,Dados!BG$2:BG$19995,"&lt;&gt;Sem resposta",Dados!BG$2:BG$19995,"&lt;&gt;""")</f>
        <v>3.9423076923076925</v>
      </c>
      <c r="F52" s="150">
        <f>(COUNTIFS(Dados!$J$2:$J$19995,Calc!$B$162,Dados!BH$2:BH$19995,"Ótima")*5+COUNTIFS(Dados!$J$2:$J$19995,Calc!$B$162,Dados!BH$2:BH$19995,"Boa")*3.75+COUNTIFS(Dados!$J$2:$J$19995,Calc!$B$162,Dados!BH$2:BH$19995,"Regular")*2.5+COUNTIFS(Dados!$J$2:$J$19995,Calc!$B$162,Dados!BH$2:BH$19995,"Ruim")*1.25+COUNTIFS(Dados!$J$2:$J$19995,Calc!$B$162,Dados!BH$2:BH$19995,"Péssima")*0)/COUNTIFS(Dados!$J$2:$J$19995,Calc!$B$162,Dados!BH$2:BH$19995,"&lt;&gt;Sem resposta",Dados!BH$2:BH$19995,"&lt;&gt;""")</f>
        <v>3.4615384615384617</v>
      </c>
      <c r="G52" s="150">
        <f>(COUNTIFS(Dados!$J$2:$J$19995,Calc!$B$162,Dados!BI$2:BI$19995,"Ótima")*5+COUNTIFS(Dados!$J$2:$J$19995,Calc!$B$162,Dados!BI$2:BI$19995,"Boa")*3.75+COUNTIFS(Dados!$J$2:$J$19995,Calc!$B$162,Dados!BI$2:BI$19995,"Regular")*2.5+COUNTIFS(Dados!$J$2:$J$19995,Calc!$B$162,Dados!BI$2:BI$19995,"Ruim")*1.25+COUNTIFS(Dados!$J$2:$J$19995,Calc!$B$162,Dados!BI$2:BI$19995,"Péssima")*0)/COUNTIFS(Dados!$J$2:$J$19995,Calc!$B$162,Dados!BI$2:BI$19995,"&lt;&gt;Sem resposta",Dados!BI$2:BI$19995,"&lt;&gt;""")</f>
        <v>3.6538461538461537</v>
      </c>
      <c r="H52" s="150">
        <f>(COUNTIFS(Dados!$J$2:$J$19995,Calc!$B$162,Dados!BJ$2:BJ$19995,"Ótima")*5+COUNTIFS(Dados!$J$2:$J$19995,Calc!$B$162,Dados!BJ$2:BJ$19995,"Boa")*3.75+COUNTIFS(Dados!$J$2:$J$19995,Calc!$B$162,Dados!BJ$2:BJ$19995,"Regular")*2.5+COUNTIFS(Dados!$J$2:$J$19995,Calc!$B$162,Dados!BJ$2:BJ$19995,"Ruim")*1.25+COUNTIFS(Dados!$J$2:$J$19995,Calc!$B$162,Dados!BJ$2:BJ$19995,"Péssima")*0)/COUNTIFS(Dados!$J$2:$J$19995,Calc!$B$162,Dados!BJ$2:BJ$19995,"&lt;&gt;Sem resposta",Dados!BJ$2:BJ$19995,"&lt;&gt;""")</f>
        <v>4.4230769230769234</v>
      </c>
      <c r="I52" s="150">
        <f>(COUNTIFS(Dados!$J$2:$J$19995,Calc!$B$162,Dados!BK$2:BK$19995,"Superou as expectativas")*5+COUNTIFS(Dados!$J$2:$J$19995,Calc!$B$162,Dados!BK$2:BK$19995,"Atendeu as expectativas")*2.5+COUNTIFS(Dados!$J$2:$J$19995,Calc!$B$162,Dados!BK$2:BK$19995,"Não atendeu as expectativas")*0)/COUNTIFS(Dados!$J$2:$J$19995,Calc!$B$162,Dados!BK$2:BK$19995,"&lt;&gt;Sem resposta",Dados!BK$2:BK$19995,"&lt;&gt;""")</f>
        <v>2.9807692307692308</v>
      </c>
      <c r="J52" s="150">
        <f>(COUNTIFS(Dados!$J$2:$J$19995,Calc!$B$162,Dados!BL$2:BL$19995,"Superou as expectativas")*5+COUNTIFS(Dados!$J$2:$J$19995,Calc!$B$162,Dados!BL$2:BL$19995,"Atendeu as expectativas")*2.5+COUNTIFS(Dados!$J$2:$J$19995,Calc!$B$162,Dados!BL$2:BL$19995,"Não atendeu as expectativas")*0)/COUNTIFS(Dados!$J$2:$J$19995,Calc!$B$162,Dados!BL$2:BL$19995,"&lt;&gt;Sem resposta",Dados!BL$2:BL$19995,"&lt;&gt;""")</f>
        <v>2.9807692307692308</v>
      </c>
      <c r="K52" s="195">
        <f t="shared" si="3"/>
        <v>3.7139423076923079</v>
      </c>
    </row>
    <row r="53" spans="1:11">
      <c r="A53" s="143" t="s">
        <v>671</v>
      </c>
      <c r="B53" s="151" t="s">
        <v>354</v>
      </c>
      <c r="C53" s="152">
        <f>(COUNTIFS(Dados!$R$2:$R$19995,Calc!$C163,Dados!$J$2:$J$19995,Calc!$B$162,Dados!BE$2:BE$19995,"Ótima")*5+COUNTIFS(Dados!$R$2:$R$19995,Calc!$C163,Dados!$J$2:$J$19995,Calc!$B$162,Dados!BE$2:BE$19995,"Boa")*3.75+COUNTIFS(Dados!$R$2:$R$19995,Calc!$C163,Dados!$J$2:$J$19995,Calc!$B$162,Dados!BE$2:BE$19995,"Regular")*2.5+COUNTIFS(Dados!$R$2:$R$19995,Calc!$C163,Dados!$J$2:$J$19995,Calc!$B$162,Dados!BE$2:BE$19995,"Ruim")*1.25+COUNTIFS(Dados!$R$2:$R$19995,Calc!$C163,Dados!$J$2:$J$19995,Calc!$B$162,Dados!BE$2:BE$19995,"Péssima")*0)/COUNTIFS(Dados!$R$2:$R$19995,Calc!$C163,Dados!$J$2:$J$19995,Calc!$B$162,Dados!BE$2:BE$19995,"&lt;&gt;Sem resposta",Dados!BE$2:BE$19995,"&lt;&gt;""")</f>
        <v>4.1071428571428568</v>
      </c>
      <c r="D53" s="152">
        <f>(COUNTIFS(Dados!$R$2:$R$19995,Calc!$C163,Dados!$J$2:$J$19995,Calc!$B$162,Dados!BF$2:BF$19995,"Ótima")*5+COUNTIFS(Dados!$R$2:$R$19995,Calc!$C163,Dados!$J$2:$J$19995,Calc!$B$162,Dados!BF$2:BF$19995,"Boa")*3.75+COUNTIFS(Dados!$R$2:$R$19995,Calc!$C163,Dados!$J$2:$J$19995,Calc!$B$162,Dados!BF$2:BF$19995,"Regular")*2.5+COUNTIFS(Dados!$R$2:$R$19995,Calc!$C163,Dados!$J$2:$J$19995,Calc!$B$162,Dados!BF$2:BF$19995,"Ruim")*1.25+COUNTIFS(Dados!$R$2:$R$19995,Calc!$C163,Dados!$J$2:$J$19995,Calc!$B$162,Dados!BF$2:BF$19995,"Péssima")*0)/COUNTIFS(Dados!$R$2:$R$19995,Calc!$C163,Dados!$J$2:$J$19995,Calc!$B$162,Dados!BF$2:BF$19995,"&lt;&gt;Sem resposta",Dados!BF$2:BF$19995,"&lt;&gt;""")</f>
        <v>4.166666666666667</v>
      </c>
      <c r="E53" s="152">
        <f>(COUNTIFS(Dados!$R$2:$R$19995,Calc!$C163,Dados!$J$2:$J$19995,Calc!$B$162,Dados!BG$2:BG$19995,"Ótima")*5+COUNTIFS(Dados!$R$2:$R$19995,Calc!$C163,Dados!$J$2:$J$19995,Calc!$B$162,Dados!BG$2:BG$19995,"Boa")*3.75+COUNTIFS(Dados!$R$2:$R$19995,Calc!$C163,Dados!$J$2:$J$19995,Calc!$B$162,Dados!BG$2:BG$19995,"Regular")*2.5+COUNTIFS(Dados!$R$2:$R$19995,Calc!$C163,Dados!$J$2:$J$19995,Calc!$B$162,Dados!BG$2:BG$19995,"Ruim")*1.25+COUNTIFS(Dados!$R$2:$R$19995,Calc!$C163,Dados!$J$2:$J$19995,Calc!$B$162,Dados!BG$2:BG$19995,"Péssima")*0)/COUNTIFS(Dados!$R$2:$R$19995,Calc!$C163,Dados!$J$2:$J$19995,Calc!$B$162,Dados!BG$2:BG$19995,"&lt;&gt;Sem resposta",Dados!BG$2:BG$19995,"&lt;&gt;""")</f>
        <v>3.9285714285714284</v>
      </c>
      <c r="F53" s="152">
        <f>(COUNTIFS(Dados!$R$2:$R$19995,Calc!$C163,Dados!$J$2:$J$19995,Calc!$B$162,Dados!BH$2:BH$19995,"Ótima")*5+COUNTIFS(Dados!$R$2:$R$19995,Calc!$C163,Dados!$J$2:$J$19995,Calc!$B$162,Dados!BH$2:BH$19995,"Boa")*3.75+COUNTIFS(Dados!$R$2:$R$19995,Calc!$C163,Dados!$J$2:$J$19995,Calc!$B$162,Dados!BH$2:BH$19995,"Regular")*2.5+COUNTIFS(Dados!$R$2:$R$19995,Calc!$C163,Dados!$J$2:$J$19995,Calc!$B$162,Dados!BH$2:BH$19995,"Ruim")*1.25+COUNTIFS(Dados!$R$2:$R$19995,Calc!$C163,Dados!$J$2:$J$19995,Calc!$B$162,Dados!BH$2:BH$19995,"Péssima")*0)/COUNTIFS(Dados!$R$2:$R$19995,Calc!$C163,Dados!$J$2:$J$19995,Calc!$B$162,Dados!BH$2:BH$19995,"&lt;&gt;Sem resposta",Dados!BH$2:BH$19995,"&lt;&gt;""")</f>
        <v>3.3333333333333335</v>
      </c>
      <c r="G53" s="152">
        <f>(COUNTIFS(Dados!$R$2:$R$19995,Calc!$C163,Dados!$J$2:$J$19995,Calc!$B$162,Dados!BI$2:BI$19995,"Ótima")*5+COUNTIFS(Dados!$R$2:$R$19995,Calc!$C163,Dados!$J$2:$J$19995,Calc!$B$162,Dados!BI$2:BI$19995,"Boa")*3.75+COUNTIFS(Dados!$R$2:$R$19995,Calc!$C163,Dados!$J$2:$J$19995,Calc!$B$162,Dados!BI$2:BI$19995,"Regular")*2.5+COUNTIFS(Dados!$R$2:$R$19995,Calc!$C163,Dados!$J$2:$J$19995,Calc!$B$162,Dados!BI$2:BI$19995,"Ruim")*1.25+COUNTIFS(Dados!$R$2:$R$19995,Calc!$C163,Dados!$J$2:$J$19995,Calc!$B$162,Dados!BI$2:BI$19995,"Péssima")*0)/COUNTIFS(Dados!$R$2:$R$19995,Calc!$C163,Dados!$J$2:$J$19995,Calc!$B$162,Dados!BI$2:BI$19995,"&lt;&gt;Sem resposta",Dados!BI$2:BI$19995,"&lt;&gt;""")</f>
        <v>3.6904761904761907</v>
      </c>
      <c r="H53" s="152">
        <f>(COUNTIFS(Dados!$R$2:$R$19995,Calc!$C163,Dados!$J$2:$J$19995,Calc!$B$162,Dados!BJ$2:BJ$19995,"Ótima")*5+COUNTIFS(Dados!$R$2:$R$19995,Calc!$C163,Dados!$J$2:$J$19995,Calc!$B$162,Dados!BJ$2:BJ$19995,"Boa")*3.75+COUNTIFS(Dados!$R$2:$R$19995,Calc!$C163,Dados!$J$2:$J$19995,Calc!$B$162,Dados!BJ$2:BJ$19995,"Regular")*2.5+COUNTIFS(Dados!$R$2:$R$19995,Calc!$C163,Dados!$J$2:$J$19995,Calc!$B$162,Dados!BJ$2:BJ$19995,"Ruim")*1.25+COUNTIFS(Dados!$R$2:$R$19995,Calc!$C163,Dados!$J$2:$J$19995,Calc!$B$162,Dados!BJ$2:BJ$19995,"Péssima")*0)/COUNTIFS(Dados!$R$2:$R$19995,Calc!$C163,Dados!$J$2:$J$19995,Calc!$B$162,Dados!BJ$2:BJ$19995,"&lt;&gt;Sem resposta",Dados!BJ$2:BJ$19995,"&lt;&gt;""")</f>
        <v>4.4047619047619051</v>
      </c>
      <c r="I53" s="152">
        <f>(COUNTIFS(Dados!$R$2:$R$19995,Calc!$C163,Dados!$J$2:$J$19995,Calc!$B$162,Dados!BK$2:BK$19995,"Superou as expectativas")*5+COUNTIFS(Dados!$R$2:$R$19995,Calc!$C163,Dados!$J$2:$J$19995,Calc!$B$162,Dados!BK$2:BK$19995,"Atendeu as expectativas")*2.5+COUNTIFS(Dados!$R$2:$R$19995,Calc!$C163,Dados!$J$2:$J$19995,Calc!$B$162,Dados!BK$2:BK$19995,"Não atendeu as expectativas")*0)/COUNTIFS(Dados!$R$2:$R$19995,Calc!$C163,Dados!$J$2:$J$19995,Calc!$B$162,Dados!BK$2:BK$19995,"&lt;&gt;Sem resposta",Dados!BK$2:BK$19995,"&lt;&gt;""")</f>
        <v>2.8571428571428572</v>
      </c>
      <c r="J53" s="152">
        <f>(COUNTIFS(Dados!$R$2:$R$19995,Calc!$C163,Dados!$J$2:$J$19995,Calc!$B$162,Dados!BL$2:BL$19995,"Superou as expectativas")*5+COUNTIFS(Dados!$R$2:$R$19995,Calc!$C163,Dados!$J$2:$J$19995,Calc!$B$162,Dados!BL$2:BL$19995,"Atendeu as expectativas")*2.5+COUNTIFS(Dados!$R$2:$R$19995,Calc!$C163,Dados!$J$2:$J$19995,Calc!$B$162,Dados!BL$2:BL$19995,"Não atendeu as expectativas")*0)/COUNTIFS(Dados!$R$2:$R$19995,Calc!$C163,Dados!$J$2:$J$19995,Calc!$B$162,Dados!BL$2:BL$19995,"&lt;&gt;Sem resposta",Dados!BL$2:BL$19995,"&lt;&gt;""")</f>
        <v>2.8571428571428572</v>
      </c>
      <c r="K53" s="195">
        <f t="shared" si="3"/>
        <v>3.6681547619047623</v>
      </c>
    </row>
    <row r="54" spans="1:11">
      <c r="A54" s="143" t="s">
        <v>671</v>
      </c>
      <c r="B54" s="151" t="s">
        <v>1092</v>
      </c>
      <c r="C54" s="152">
        <f>(COUNTIFS(Dados!$R$2:$R$19995,Calc!$C164,Dados!$J$2:$J$19995,Calc!$B$162,Dados!BE$2:BE$19995,"Ótima")*5+COUNTIFS(Dados!$R$2:$R$19995,Calc!$C164,Dados!$J$2:$J$19995,Calc!$B$162,Dados!BE$2:BE$19995,"Boa")*3.75+COUNTIFS(Dados!$R$2:$R$19995,Calc!$C164,Dados!$J$2:$J$19995,Calc!$B$162,Dados!BE$2:BE$19995,"Regular")*2.5+COUNTIFS(Dados!$R$2:$R$19995,Calc!$C164,Dados!$J$2:$J$19995,Calc!$B$162,Dados!BE$2:BE$19995,"Ruim")*1.25+COUNTIFS(Dados!$R$2:$R$19995,Calc!$C164,Dados!$J$2:$J$19995,Calc!$B$162,Dados!BE$2:BE$19995,"Péssima")*0)/COUNTIFS(Dados!$R$2:$R$19995,Calc!$C164,Dados!$J$2:$J$19995,Calc!$B$162,Dados!BE$2:BE$19995,"&lt;&gt;Sem resposta",Dados!BE$2:BE$19995,"&lt;&gt;""")</f>
        <v>4.166666666666667</v>
      </c>
      <c r="D54" s="152">
        <f>(COUNTIFS(Dados!$R$2:$R$19995,Calc!$C164,Dados!$J$2:$J$19995,Calc!$B$162,Dados!BF$2:BF$19995,"Ótima")*5+COUNTIFS(Dados!$R$2:$R$19995,Calc!$C164,Dados!$J$2:$J$19995,Calc!$B$162,Dados!BF$2:BF$19995,"Boa")*3.75+COUNTIFS(Dados!$R$2:$R$19995,Calc!$C164,Dados!$J$2:$J$19995,Calc!$B$162,Dados!BF$2:BF$19995,"Regular")*2.5+COUNTIFS(Dados!$R$2:$R$19995,Calc!$C164,Dados!$J$2:$J$19995,Calc!$B$162,Dados!BF$2:BF$19995,"Ruim")*1.25+COUNTIFS(Dados!$R$2:$R$19995,Calc!$C164,Dados!$J$2:$J$19995,Calc!$B$162,Dados!BF$2:BF$19995,"Péssima")*0)/COUNTIFS(Dados!$R$2:$R$19995,Calc!$C164,Dados!$J$2:$J$19995,Calc!$B$162,Dados!BF$2:BF$19995,"&lt;&gt;Sem resposta",Dados!BF$2:BF$19995,"&lt;&gt;""")</f>
        <v>4.166666666666667</v>
      </c>
      <c r="E54" s="152">
        <f>(COUNTIFS(Dados!$R$2:$R$19995,Calc!$C164,Dados!$J$2:$J$19995,Calc!$B$162,Dados!BG$2:BG$19995,"Ótima")*5+COUNTIFS(Dados!$R$2:$R$19995,Calc!$C164,Dados!$J$2:$J$19995,Calc!$B$162,Dados!BG$2:BG$19995,"Boa")*3.75+COUNTIFS(Dados!$R$2:$R$19995,Calc!$C164,Dados!$J$2:$J$19995,Calc!$B$162,Dados!BG$2:BG$19995,"Regular")*2.5+COUNTIFS(Dados!$R$2:$R$19995,Calc!$C164,Dados!$J$2:$J$19995,Calc!$B$162,Dados!BG$2:BG$19995,"Ruim")*1.25+COUNTIFS(Dados!$R$2:$R$19995,Calc!$C164,Dados!$J$2:$J$19995,Calc!$B$162,Dados!BG$2:BG$19995,"Péssima")*0)/COUNTIFS(Dados!$R$2:$R$19995,Calc!$C164,Dados!$J$2:$J$19995,Calc!$B$162,Dados!BG$2:BG$19995,"&lt;&gt;Sem resposta",Dados!BG$2:BG$19995,"&lt;&gt;""")</f>
        <v>3.75</v>
      </c>
      <c r="F54" s="152">
        <f>(COUNTIFS(Dados!$R$2:$R$19995,Calc!$C164,Dados!$J$2:$J$19995,Calc!$B$162,Dados!BH$2:BH$19995,"Ótima")*5+COUNTIFS(Dados!$R$2:$R$19995,Calc!$C164,Dados!$J$2:$J$19995,Calc!$B$162,Dados!BH$2:BH$19995,"Boa")*3.75+COUNTIFS(Dados!$R$2:$R$19995,Calc!$C164,Dados!$J$2:$J$19995,Calc!$B$162,Dados!BH$2:BH$19995,"Regular")*2.5+COUNTIFS(Dados!$R$2:$R$19995,Calc!$C164,Dados!$J$2:$J$19995,Calc!$B$162,Dados!BH$2:BH$19995,"Ruim")*1.25+COUNTIFS(Dados!$R$2:$R$19995,Calc!$C164,Dados!$J$2:$J$19995,Calc!$B$162,Dados!BH$2:BH$19995,"Péssima")*0)/COUNTIFS(Dados!$R$2:$R$19995,Calc!$C164,Dados!$J$2:$J$19995,Calc!$B$162,Dados!BH$2:BH$19995,"&lt;&gt;Sem resposta",Dados!BH$2:BH$19995,"&lt;&gt;""")</f>
        <v>3.75</v>
      </c>
      <c r="G54" s="152">
        <f>(COUNTIFS(Dados!$R$2:$R$19995,Calc!$C164,Dados!$J$2:$J$19995,Calc!$B$162,Dados!BI$2:BI$19995,"Ótima")*5+COUNTIFS(Dados!$R$2:$R$19995,Calc!$C164,Dados!$J$2:$J$19995,Calc!$B$162,Dados!BI$2:BI$19995,"Boa")*3.75+COUNTIFS(Dados!$R$2:$R$19995,Calc!$C164,Dados!$J$2:$J$19995,Calc!$B$162,Dados!BI$2:BI$19995,"Regular")*2.5+COUNTIFS(Dados!$R$2:$R$19995,Calc!$C164,Dados!$J$2:$J$19995,Calc!$B$162,Dados!BI$2:BI$19995,"Ruim")*1.25+COUNTIFS(Dados!$R$2:$R$19995,Calc!$C164,Dados!$J$2:$J$19995,Calc!$B$162,Dados!BI$2:BI$19995,"Péssima")*0)/COUNTIFS(Dados!$R$2:$R$19995,Calc!$C164,Dados!$J$2:$J$19995,Calc!$B$162,Dados!BI$2:BI$19995,"&lt;&gt;Sem resposta",Dados!BI$2:BI$19995,"&lt;&gt;""")</f>
        <v>2.9166666666666665</v>
      </c>
      <c r="H54" s="152">
        <f>(COUNTIFS(Dados!$R$2:$R$19995,Calc!$C164,Dados!$J$2:$J$19995,Calc!$B$162,Dados!BJ$2:BJ$19995,"Ótima")*5+COUNTIFS(Dados!$R$2:$R$19995,Calc!$C164,Dados!$J$2:$J$19995,Calc!$B$162,Dados!BJ$2:BJ$19995,"Boa")*3.75+COUNTIFS(Dados!$R$2:$R$19995,Calc!$C164,Dados!$J$2:$J$19995,Calc!$B$162,Dados!BJ$2:BJ$19995,"Regular")*2.5+COUNTIFS(Dados!$R$2:$R$19995,Calc!$C164,Dados!$J$2:$J$19995,Calc!$B$162,Dados!BJ$2:BJ$19995,"Ruim")*1.25+COUNTIFS(Dados!$R$2:$R$19995,Calc!$C164,Dados!$J$2:$J$19995,Calc!$B$162,Dados!BJ$2:BJ$19995,"Péssima")*0)/COUNTIFS(Dados!$R$2:$R$19995,Calc!$C164,Dados!$J$2:$J$19995,Calc!$B$162,Dados!BJ$2:BJ$19995,"&lt;&gt;Sem resposta",Dados!BJ$2:BJ$19995,"&lt;&gt;""")</f>
        <v>4.166666666666667</v>
      </c>
      <c r="I54" s="152">
        <f>(COUNTIFS(Dados!$R$2:$R$19995,Calc!$C164,Dados!$J$2:$J$19995,Calc!$B$162,Dados!BK$2:BK$19995,"Superou as expectativas")*5+COUNTIFS(Dados!$R$2:$R$19995,Calc!$C164,Dados!$J$2:$J$19995,Calc!$B$162,Dados!BK$2:BK$19995,"Atendeu as expectativas")*2.5+COUNTIFS(Dados!$R$2:$R$19995,Calc!$C164,Dados!$J$2:$J$19995,Calc!$B$162,Dados!BK$2:BK$19995,"Não atendeu as expectativas")*0)/COUNTIFS(Dados!$R$2:$R$19995,Calc!$C164,Dados!$J$2:$J$19995,Calc!$B$162,Dados!BK$2:BK$19995,"&lt;&gt;Sem resposta",Dados!BK$2:BK$19995,"&lt;&gt;""")</f>
        <v>2.5</v>
      </c>
      <c r="J54" s="152">
        <f>(COUNTIFS(Dados!$R$2:$R$19995,Calc!$C164,Dados!$J$2:$J$19995,Calc!$B$162,Dados!BL$2:BL$19995,"Superou as expectativas")*5+COUNTIFS(Dados!$R$2:$R$19995,Calc!$C164,Dados!$J$2:$J$19995,Calc!$B$162,Dados!BL$2:BL$19995,"Atendeu as expectativas")*2.5+COUNTIFS(Dados!$R$2:$R$19995,Calc!$C164,Dados!$J$2:$J$19995,Calc!$B$162,Dados!BL$2:BL$19995,"Não atendeu as expectativas")*0)/COUNTIFS(Dados!$R$2:$R$19995,Calc!$C164,Dados!$J$2:$J$19995,Calc!$B$162,Dados!BL$2:BL$19995,"&lt;&gt;Sem resposta",Dados!BL$2:BL$19995,"&lt;&gt;""")</f>
        <v>3.3333333333333335</v>
      </c>
      <c r="K54" s="195">
        <f t="shared" si="3"/>
        <v>3.59375</v>
      </c>
    </row>
    <row r="55" spans="1:11">
      <c r="A55" s="170" t="s">
        <v>671</v>
      </c>
      <c r="B55" s="174" t="s">
        <v>3704</v>
      </c>
      <c r="C55" s="173" t="e">
        <f>(COUNTIFS(Dados!$R$2:$R$19995,Calc!#REF!,Dados!$J$2:$J$19995,Calc!$B$162,Dados!BE$2:BE$19995,"Ótima")*5+COUNTIFS(Dados!$R$2:$R$19995,Calc!#REF!,Dados!$J$2:$J$19995,Calc!$B$162,Dados!BE$2:BE$19995,"Boa")*3.75+COUNTIFS(Dados!$R$2:$R$19995,Calc!#REF!,Dados!$J$2:$J$19995,Calc!$B$162,Dados!BE$2:BE$19995,"Regular")*2.5+COUNTIFS(Dados!$R$2:$R$19995,Calc!#REF!,Dados!$J$2:$J$19995,Calc!$B$162,Dados!BE$2:BE$19995,"Ruim")*1.25+COUNTIFS(Dados!$R$2:$R$19995,Calc!#REF!,Dados!$J$2:$J$19995,Calc!$B$162,Dados!BE$2:BE$19995,"Péssima")*0)/COUNTIFS(Dados!$R$2:$R$19995,Calc!#REF!,Dados!$J$2:$J$19995,Calc!$B$162,Dados!BE$2:BE$19995,"&lt;&gt;Sem resposta",Dados!BE$2:BE$19995,"&lt;&gt;""")</f>
        <v>#DIV/0!</v>
      </c>
      <c r="D55" s="173" t="e">
        <f>(COUNTIFS(Dados!$R$2:$R$19995,Calc!#REF!,Dados!$J$2:$J$19995,Calc!$B$162,Dados!BF$2:BF$19995,"Ótima")*5+COUNTIFS(Dados!$R$2:$R$19995,Calc!#REF!,Dados!$J$2:$J$19995,Calc!$B$162,Dados!BF$2:BF$19995,"Boa")*3.75+COUNTIFS(Dados!$R$2:$R$19995,Calc!#REF!,Dados!$J$2:$J$19995,Calc!$B$162,Dados!BF$2:BF$19995,"Regular")*2.5+COUNTIFS(Dados!$R$2:$R$19995,Calc!#REF!,Dados!$J$2:$J$19995,Calc!$B$162,Dados!BF$2:BF$19995,"Ruim")*1.25+COUNTIFS(Dados!$R$2:$R$19995,Calc!#REF!,Dados!$J$2:$J$19995,Calc!$B$162,Dados!BF$2:BF$19995,"Péssima")*0)/COUNTIFS(Dados!$R$2:$R$19995,Calc!#REF!,Dados!$J$2:$J$19995,Calc!$B$162,Dados!BF$2:BF$19995,"&lt;&gt;Sem resposta",Dados!BF$2:BF$19995,"&lt;&gt;""")</f>
        <v>#DIV/0!</v>
      </c>
      <c r="E55" s="173" t="e">
        <f>(COUNTIFS(Dados!$R$2:$R$19995,Calc!#REF!,Dados!$J$2:$J$19995,Calc!$B$162,Dados!BG$2:BG$19995,"Ótima")*5+COUNTIFS(Dados!$R$2:$R$19995,Calc!#REF!,Dados!$J$2:$J$19995,Calc!$B$162,Dados!BG$2:BG$19995,"Boa")*3.75+COUNTIFS(Dados!$R$2:$R$19995,Calc!#REF!,Dados!$J$2:$J$19995,Calc!$B$162,Dados!BG$2:BG$19995,"Regular")*2.5+COUNTIFS(Dados!$R$2:$R$19995,Calc!#REF!,Dados!$J$2:$J$19995,Calc!$B$162,Dados!BG$2:BG$19995,"Ruim")*1.25+COUNTIFS(Dados!$R$2:$R$19995,Calc!#REF!,Dados!$J$2:$J$19995,Calc!$B$162,Dados!BG$2:BG$19995,"Péssima")*0)/COUNTIFS(Dados!$R$2:$R$19995,Calc!#REF!,Dados!$J$2:$J$19995,Calc!$B$162,Dados!BG$2:BG$19995,"&lt;&gt;Sem resposta",Dados!BG$2:BG$19995,"&lt;&gt;""")</f>
        <v>#DIV/0!</v>
      </c>
      <c r="F55" s="173" t="e">
        <f>(COUNTIFS(Dados!$R$2:$R$19995,Calc!#REF!,Dados!$J$2:$J$19995,Calc!$B$162,Dados!BH$2:BH$19995,"Ótima")*5+COUNTIFS(Dados!$R$2:$R$19995,Calc!#REF!,Dados!$J$2:$J$19995,Calc!$B$162,Dados!BH$2:BH$19995,"Boa")*3.75+COUNTIFS(Dados!$R$2:$R$19995,Calc!#REF!,Dados!$J$2:$J$19995,Calc!$B$162,Dados!BH$2:BH$19995,"Regular")*2.5+COUNTIFS(Dados!$R$2:$R$19995,Calc!#REF!,Dados!$J$2:$J$19995,Calc!$B$162,Dados!BH$2:BH$19995,"Ruim")*1.25+COUNTIFS(Dados!$R$2:$R$19995,Calc!#REF!,Dados!$J$2:$J$19995,Calc!$B$162,Dados!BH$2:BH$19995,"Péssima")*0)/COUNTIFS(Dados!$R$2:$R$19995,Calc!#REF!,Dados!$J$2:$J$19995,Calc!$B$162,Dados!BH$2:BH$19995,"&lt;&gt;Sem resposta",Dados!BH$2:BH$19995,"&lt;&gt;""")</f>
        <v>#DIV/0!</v>
      </c>
      <c r="G55" s="173" t="e">
        <f>(COUNTIFS(Dados!$R$2:$R$19995,Calc!#REF!,Dados!$J$2:$J$19995,Calc!$B$162,Dados!BI$2:BI$19995,"Ótima")*5+COUNTIFS(Dados!$R$2:$R$19995,Calc!#REF!,Dados!$J$2:$J$19995,Calc!$B$162,Dados!BI$2:BI$19995,"Boa")*3.75+COUNTIFS(Dados!$R$2:$R$19995,Calc!#REF!,Dados!$J$2:$J$19995,Calc!$B$162,Dados!BI$2:BI$19995,"Regular")*2.5+COUNTIFS(Dados!$R$2:$R$19995,Calc!#REF!,Dados!$J$2:$J$19995,Calc!$B$162,Dados!BI$2:BI$19995,"Ruim")*1.25+COUNTIFS(Dados!$R$2:$R$19995,Calc!#REF!,Dados!$J$2:$J$19995,Calc!$B$162,Dados!BI$2:BI$19995,"Péssima")*0)/COUNTIFS(Dados!$R$2:$R$19995,Calc!#REF!,Dados!$J$2:$J$19995,Calc!$B$162,Dados!BI$2:BI$19995,"&lt;&gt;Sem resposta",Dados!BI$2:BI$19995,"&lt;&gt;""")</f>
        <v>#DIV/0!</v>
      </c>
      <c r="H55" s="173" t="e">
        <f>(COUNTIFS(Dados!$R$2:$R$19995,Calc!#REF!,Dados!$J$2:$J$19995,Calc!$B$162,Dados!BJ$2:BJ$19995,"Ótima")*5+COUNTIFS(Dados!$R$2:$R$19995,Calc!#REF!,Dados!$J$2:$J$19995,Calc!$B$162,Dados!BJ$2:BJ$19995,"Boa")*3.75+COUNTIFS(Dados!$R$2:$R$19995,Calc!#REF!,Dados!$J$2:$J$19995,Calc!$B$162,Dados!BJ$2:BJ$19995,"Regular")*2.5+COUNTIFS(Dados!$R$2:$R$19995,Calc!#REF!,Dados!$J$2:$J$19995,Calc!$B$162,Dados!BJ$2:BJ$19995,"Ruim")*1.25+COUNTIFS(Dados!$R$2:$R$19995,Calc!#REF!,Dados!$J$2:$J$19995,Calc!$B$162,Dados!BJ$2:BJ$19995,"Péssima")*0)/COUNTIFS(Dados!$R$2:$R$19995,Calc!#REF!,Dados!$J$2:$J$19995,Calc!$B$162,Dados!BJ$2:BJ$19995,"&lt;&gt;Sem resposta",Dados!BJ$2:BJ$19995,"&lt;&gt;""")</f>
        <v>#DIV/0!</v>
      </c>
      <c r="I55" s="173" t="e">
        <f>(COUNTIFS(Dados!$R$2:$R$19995,Calc!#REF!,Dados!$J$2:$J$19995,Calc!$B$162,Dados!BK$2:BK$19995,"Superou as expectativas")*5+COUNTIFS(Dados!$R$2:$R$19995,Calc!#REF!,Dados!$J$2:$J$19995,Calc!$B$162,Dados!BK$2:BK$19995,"Atendeu as expectativas")*2.5+COUNTIFS(Dados!$R$2:$R$19995,Calc!#REF!,Dados!$J$2:$J$19995,Calc!$B$162,Dados!BK$2:BK$19995,"Não atendeu as expectativas")*0)/COUNTIFS(Dados!$R$2:$R$19995,Calc!#REF!,Dados!$J$2:$J$19995,Calc!$B$162,Dados!BK$2:BK$19995,"&lt;&gt;Sem resposta",Dados!BK$2:BK$19995,"&lt;&gt;""")</f>
        <v>#DIV/0!</v>
      </c>
      <c r="J55" s="173" t="e">
        <f>(COUNTIFS(Dados!$R$2:$R$19995,Calc!#REF!,Dados!$J$2:$J$19995,Calc!$B$162,Dados!BL$2:BL$19995,"Superou as expectativas")*5+COUNTIFS(Dados!$R$2:$R$19995,Calc!#REF!,Dados!$J$2:$J$19995,Calc!$B$162,Dados!BL$2:BL$19995,"Atendeu as expectativas")*2.5+COUNTIFS(Dados!$R$2:$R$19995,Calc!#REF!,Dados!$J$2:$J$19995,Calc!$B$162,Dados!BL$2:BL$19995,"Não atendeu as expectativas")*0)/COUNTIFS(Dados!$R$2:$R$19995,Calc!#REF!,Dados!$J$2:$J$19995,Calc!$B$162,Dados!BL$2:BL$19995,"&lt;&gt;Sem resposta",Dados!BL$2:BL$19995,"&lt;&gt;""")</f>
        <v>#DIV/0!</v>
      </c>
      <c r="K55" s="196" t="e">
        <f t="shared" si="3"/>
        <v>#DIV/0!</v>
      </c>
    </row>
    <row r="56" spans="1:11">
      <c r="A56" s="143" t="s">
        <v>671</v>
      </c>
      <c r="B56" s="151" t="s">
        <v>955</v>
      </c>
      <c r="C56" s="152">
        <f>(COUNTIFS(Dados!$R$2:$R$19995,Calc!$C165,Dados!$J$2:$J$19995,Calc!$B$162,Dados!BE$2:BE$19995,"Ótima")*5+COUNTIFS(Dados!$R$2:$R$19995,Calc!$C165,Dados!$J$2:$J$19995,Calc!$B$162,Dados!BE$2:BE$19995,"Boa")*3.75+COUNTIFS(Dados!$R$2:$R$19995,Calc!$C165,Dados!$J$2:$J$19995,Calc!$B$162,Dados!BE$2:BE$19995,"Regular")*2.5+COUNTIFS(Dados!$R$2:$R$19995,Calc!$C165,Dados!$J$2:$J$19995,Calc!$B$162,Dados!BE$2:BE$19995,"Ruim")*1.25+COUNTIFS(Dados!$R$2:$R$19995,Calc!$C165,Dados!$J$2:$J$19995,Calc!$B$162,Dados!BE$2:BE$19995,"Péssima")*0)/COUNTIFS(Dados!$R$2:$R$19995,Calc!$C165,Dados!$J$2:$J$19995,Calc!$B$162,Dados!BE$2:BE$19995,"&lt;&gt;Sem resposta",Dados!BE$2:BE$19995,"&lt;&gt;""")</f>
        <v>3.75</v>
      </c>
      <c r="D56" s="152">
        <f>(COUNTIFS(Dados!$R$2:$R$19995,Calc!$C165,Dados!$J$2:$J$19995,Calc!$B$162,Dados!BF$2:BF$19995,"Ótima")*5+COUNTIFS(Dados!$R$2:$R$19995,Calc!$C165,Dados!$J$2:$J$19995,Calc!$B$162,Dados!BF$2:BF$19995,"Boa")*3.75+COUNTIFS(Dados!$R$2:$R$19995,Calc!$C165,Dados!$J$2:$J$19995,Calc!$B$162,Dados!BF$2:BF$19995,"Regular")*2.5+COUNTIFS(Dados!$R$2:$R$19995,Calc!$C165,Dados!$J$2:$J$19995,Calc!$B$162,Dados!BF$2:BF$19995,"Ruim")*1.25+COUNTIFS(Dados!$R$2:$R$19995,Calc!$C165,Dados!$J$2:$J$19995,Calc!$B$162,Dados!BF$2:BF$19995,"Péssima")*0)/COUNTIFS(Dados!$R$2:$R$19995,Calc!$C165,Dados!$J$2:$J$19995,Calc!$B$162,Dados!BF$2:BF$19995,"&lt;&gt;Sem resposta",Dados!BF$2:BF$19995,"&lt;&gt;""")</f>
        <v>4.375</v>
      </c>
      <c r="E56" s="152">
        <f>(COUNTIFS(Dados!$R$2:$R$19995,Calc!$C165,Dados!$J$2:$J$19995,Calc!$B$162,Dados!BG$2:BG$19995,"Ótima")*5+COUNTIFS(Dados!$R$2:$R$19995,Calc!$C165,Dados!$J$2:$J$19995,Calc!$B$162,Dados!BG$2:BG$19995,"Boa")*3.75+COUNTIFS(Dados!$R$2:$R$19995,Calc!$C165,Dados!$J$2:$J$19995,Calc!$B$162,Dados!BG$2:BG$19995,"Regular")*2.5+COUNTIFS(Dados!$R$2:$R$19995,Calc!$C165,Dados!$J$2:$J$19995,Calc!$B$162,Dados!BG$2:BG$19995,"Ruim")*1.25+COUNTIFS(Dados!$R$2:$R$19995,Calc!$C165,Dados!$J$2:$J$19995,Calc!$B$162,Dados!BG$2:BG$19995,"Péssima")*0)/COUNTIFS(Dados!$R$2:$R$19995,Calc!$C165,Dados!$J$2:$J$19995,Calc!$B$162,Dados!BG$2:BG$19995,"&lt;&gt;Sem resposta",Dados!BG$2:BG$19995,"&lt;&gt;""")</f>
        <v>4.375</v>
      </c>
      <c r="F56" s="152">
        <f>(COUNTIFS(Dados!$R$2:$R$19995,Calc!$C165,Dados!$J$2:$J$19995,Calc!$B$162,Dados!BH$2:BH$19995,"Ótima")*5+COUNTIFS(Dados!$R$2:$R$19995,Calc!$C165,Dados!$J$2:$J$19995,Calc!$B$162,Dados!BH$2:BH$19995,"Boa")*3.75+COUNTIFS(Dados!$R$2:$R$19995,Calc!$C165,Dados!$J$2:$J$19995,Calc!$B$162,Dados!BH$2:BH$19995,"Regular")*2.5+COUNTIFS(Dados!$R$2:$R$19995,Calc!$C165,Dados!$J$2:$J$19995,Calc!$B$162,Dados!BH$2:BH$19995,"Ruim")*1.25+COUNTIFS(Dados!$R$2:$R$19995,Calc!$C165,Dados!$J$2:$J$19995,Calc!$B$162,Dados!BH$2:BH$19995,"Péssima")*0)/COUNTIFS(Dados!$R$2:$R$19995,Calc!$C165,Dados!$J$2:$J$19995,Calc!$B$162,Dados!BH$2:BH$19995,"&lt;&gt;Sem resposta",Dados!BH$2:BH$19995,"&lt;&gt;""")</f>
        <v>4.375</v>
      </c>
      <c r="G56" s="152">
        <f>(COUNTIFS(Dados!$R$2:$R$19995,Calc!$C165,Dados!$J$2:$J$19995,Calc!$B$162,Dados!BI$2:BI$19995,"Ótima")*5+COUNTIFS(Dados!$R$2:$R$19995,Calc!$C165,Dados!$J$2:$J$19995,Calc!$B$162,Dados!BI$2:BI$19995,"Boa")*3.75+COUNTIFS(Dados!$R$2:$R$19995,Calc!$C165,Dados!$J$2:$J$19995,Calc!$B$162,Dados!BI$2:BI$19995,"Regular")*2.5+COUNTIFS(Dados!$R$2:$R$19995,Calc!$C165,Dados!$J$2:$J$19995,Calc!$B$162,Dados!BI$2:BI$19995,"Ruim")*1.25+COUNTIFS(Dados!$R$2:$R$19995,Calc!$C165,Dados!$J$2:$J$19995,Calc!$B$162,Dados!BI$2:BI$19995,"Péssima")*0)/COUNTIFS(Dados!$R$2:$R$19995,Calc!$C165,Dados!$J$2:$J$19995,Calc!$B$162,Dados!BI$2:BI$19995,"&lt;&gt;Sem resposta",Dados!BI$2:BI$19995,"&lt;&gt;""")</f>
        <v>4.375</v>
      </c>
      <c r="H56" s="152">
        <f>(COUNTIFS(Dados!$R$2:$R$19995,Calc!$C165,Dados!$J$2:$J$19995,Calc!$B$162,Dados!BJ$2:BJ$19995,"Ótima")*5+COUNTIFS(Dados!$R$2:$R$19995,Calc!$C165,Dados!$J$2:$J$19995,Calc!$B$162,Dados!BJ$2:BJ$19995,"Boa")*3.75+COUNTIFS(Dados!$R$2:$R$19995,Calc!$C165,Dados!$J$2:$J$19995,Calc!$B$162,Dados!BJ$2:BJ$19995,"Regular")*2.5+COUNTIFS(Dados!$R$2:$R$19995,Calc!$C165,Dados!$J$2:$J$19995,Calc!$B$162,Dados!BJ$2:BJ$19995,"Ruim")*1.25+COUNTIFS(Dados!$R$2:$R$19995,Calc!$C165,Dados!$J$2:$J$19995,Calc!$B$162,Dados!BJ$2:BJ$19995,"Péssima")*0)/COUNTIFS(Dados!$R$2:$R$19995,Calc!$C165,Dados!$J$2:$J$19995,Calc!$B$162,Dados!BJ$2:BJ$19995,"&lt;&gt;Sem resposta",Dados!BJ$2:BJ$19995,"&lt;&gt;""")</f>
        <v>5</v>
      </c>
      <c r="I56" s="152">
        <f>(COUNTIFS(Dados!$R$2:$R$19995,Calc!$C165,Dados!$J$2:$J$19995,Calc!$B$162,Dados!BK$2:BK$19995,"Superou as expectativas")*5+COUNTIFS(Dados!$R$2:$R$19995,Calc!$C165,Dados!$J$2:$J$19995,Calc!$B$162,Dados!BK$2:BK$19995,"Atendeu as expectativas")*2.5+COUNTIFS(Dados!$R$2:$R$19995,Calc!$C165,Dados!$J$2:$J$19995,Calc!$B$162,Dados!BK$2:BK$19995,"Não atendeu as expectativas")*0)/COUNTIFS(Dados!$R$2:$R$19995,Calc!$C165,Dados!$J$2:$J$19995,Calc!$B$162,Dados!BK$2:BK$19995,"&lt;&gt;Sem resposta",Dados!BK$2:BK$19995,"&lt;&gt;""")</f>
        <v>5</v>
      </c>
      <c r="J56" s="152">
        <f>(COUNTIFS(Dados!$R$2:$R$19995,Calc!$C165,Dados!$J$2:$J$19995,Calc!$B$162,Dados!BL$2:BL$19995,"Superou as expectativas")*5+COUNTIFS(Dados!$R$2:$R$19995,Calc!$C165,Dados!$J$2:$J$19995,Calc!$B$162,Dados!BL$2:BL$19995,"Atendeu as expectativas")*2.5+COUNTIFS(Dados!$R$2:$R$19995,Calc!$C165,Dados!$J$2:$J$19995,Calc!$B$162,Dados!BL$2:BL$19995,"Não atendeu as expectativas")*0)/COUNTIFS(Dados!$R$2:$R$19995,Calc!$C165,Dados!$J$2:$J$19995,Calc!$B$162,Dados!BL$2:BL$19995,"&lt;&gt;Sem resposta",Dados!BL$2:BL$19995,"&lt;&gt;""")</f>
        <v>3.75</v>
      </c>
      <c r="K56" s="195">
        <f t="shared" si="3"/>
        <v>4.375</v>
      </c>
    </row>
    <row r="57" spans="1:11">
      <c r="A57" s="143" t="s">
        <v>325</v>
      </c>
      <c r="B57" s="143" t="s">
        <v>325</v>
      </c>
      <c r="C57" s="150">
        <f>(COUNTIFS(Dados!$J$2:$J$19995,Calc!$B$166,Dados!BE$2:BE$19995,"Ótima")*5+COUNTIFS(Dados!$J$2:$J$19995,Calc!$B$166,Dados!BE$2:BE$19995,"Boa")*3.75+COUNTIFS(Dados!$J$2:$J$19995,Calc!$B$166,Dados!BE$2:BE$19995,"Regular")*2.5+COUNTIFS(Dados!$J$2:$J$19995,Calc!$B$166,Dados!BE$2:BE$19995,"Ruim")*1.25+COUNTIFS(Dados!$J$2:$J$19995,Calc!$B$166,Dados!BE$2:BE$19995,"Péssima")*0)/COUNTIFS(Dados!$J$2:$J$19995,Calc!$B$166,Dados!BE$2:BE$19995,"&lt;&gt;Sem resposta",Dados!BE$2:BE$19995,"&lt;&gt;""")</f>
        <v>4.2948717948717947</v>
      </c>
      <c r="D57" s="150">
        <f>(COUNTIFS(Dados!$J$2:$J$19995,Calc!$B$166,Dados!BF$2:BF$19995,"Ótima")*5+COUNTIFS(Dados!$J$2:$J$19995,Calc!$B$166,Dados!BF$2:BF$19995,"Boa")*3.75+COUNTIFS(Dados!$J$2:$J$19995,Calc!$B$166,Dados!BF$2:BF$19995,"Regular")*2.5+COUNTIFS(Dados!$J$2:$J$19995,Calc!$B$166,Dados!BF$2:BF$19995,"Ruim")*1.25+COUNTIFS(Dados!$J$2:$J$19995,Calc!$B$166,Dados!BF$2:BF$19995,"Péssima")*0)/COUNTIFS(Dados!$J$2:$J$19995,Calc!$B$166,Dados!BF$2:BF$19995,"&lt;&gt;Sem resposta",Dados!BF$2:BF$19995,"&lt;&gt;""")</f>
        <v>3.1570512820512819</v>
      </c>
      <c r="E57" s="150">
        <f>(COUNTIFS(Dados!$J$2:$J$19995,Calc!$B$166,Dados!BG$2:BG$19995,"Ótima")*5+COUNTIFS(Dados!$J$2:$J$19995,Calc!$B$166,Dados!BG$2:BG$19995,"Boa")*3.75+COUNTIFS(Dados!$J$2:$J$19995,Calc!$B$166,Dados!BG$2:BG$19995,"Regular")*2.5+COUNTIFS(Dados!$J$2:$J$19995,Calc!$B$166,Dados!BG$2:BG$19995,"Ruim")*1.25+COUNTIFS(Dados!$J$2:$J$19995,Calc!$B$166,Dados!BG$2:BG$19995,"Péssima")*0)/COUNTIFS(Dados!$J$2:$J$19995,Calc!$B$166,Dados!BG$2:BG$19995,"&lt;&gt;Sem resposta",Dados!BG$2:BG$19995,"&lt;&gt;""")</f>
        <v>4.1185897435897436</v>
      </c>
      <c r="F57" s="150">
        <f>(COUNTIFS(Dados!$J$2:$J$19995,Calc!$B$166,Dados!BH$2:BH$19995,"Ótima")*5+COUNTIFS(Dados!$J$2:$J$19995,Calc!$B$166,Dados!BH$2:BH$19995,"Boa")*3.75+COUNTIFS(Dados!$J$2:$J$19995,Calc!$B$166,Dados!BH$2:BH$19995,"Regular")*2.5+COUNTIFS(Dados!$J$2:$J$19995,Calc!$B$166,Dados!BH$2:BH$19995,"Ruim")*1.25+COUNTIFS(Dados!$J$2:$J$19995,Calc!$B$166,Dados!BH$2:BH$19995,"Péssima")*0)/COUNTIFS(Dados!$J$2:$J$19995,Calc!$B$166,Dados!BH$2:BH$19995,"&lt;&gt;Sem resposta",Dados!BH$2:BH$19995,"&lt;&gt;""")</f>
        <v>4.0909090909090908</v>
      </c>
      <c r="G57" s="150">
        <f>(COUNTIFS(Dados!$J$2:$J$19995,Calc!$B$166,Dados!BI$2:BI$19995,"Ótima")*5+COUNTIFS(Dados!$J$2:$J$19995,Calc!$B$166,Dados!BI$2:BI$19995,"Boa")*3.75+COUNTIFS(Dados!$J$2:$J$19995,Calc!$B$166,Dados!BI$2:BI$19995,"Regular")*2.5+COUNTIFS(Dados!$J$2:$J$19995,Calc!$B$166,Dados!BI$2:BI$19995,"Ruim")*1.25+COUNTIFS(Dados!$J$2:$J$19995,Calc!$B$166,Dados!BI$2:BI$19995,"Péssima")*0)/COUNTIFS(Dados!$J$2:$J$19995,Calc!$B$166,Dados!BI$2:BI$19995,"&lt;&gt;Sem resposta",Dados!BI$2:BI$19995,"&lt;&gt;""")</f>
        <v>3.279220779220779</v>
      </c>
      <c r="H57" s="150">
        <f>(COUNTIFS(Dados!$J$2:$J$19995,Calc!$B$166,Dados!BJ$2:BJ$19995,"Ótima")*5+COUNTIFS(Dados!$J$2:$J$19995,Calc!$B$166,Dados!BJ$2:BJ$19995,"Boa")*3.75+COUNTIFS(Dados!$J$2:$J$19995,Calc!$B$166,Dados!BJ$2:BJ$19995,"Regular")*2.5+COUNTIFS(Dados!$J$2:$J$19995,Calc!$B$166,Dados!BJ$2:BJ$19995,"Ruim")*1.25+COUNTIFS(Dados!$J$2:$J$19995,Calc!$B$166,Dados!BJ$2:BJ$19995,"Péssima")*0)/COUNTIFS(Dados!$J$2:$J$19995,Calc!$B$166,Dados!BJ$2:BJ$19995,"&lt;&gt;Sem resposta",Dados!BJ$2:BJ$19995,"&lt;&gt;""")</f>
        <v>4.583333333333333</v>
      </c>
      <c r="I57" s="150">
        <f>(COUNTIFS(Dados!$J$2:$J$19995,Calc!$B$166,Dados!BK$2:BK$19995,"Superou as expectativas")*5+COUNTIFS(Dados!$J$2:$J$19995,Calc!$B$166,Dados!BK$2:BK$19995,"Atendeu as expectativas")*2.5+COUNTIFS(Dados!$J$2:$J$19995,Calc!$B$166,Dados!BK$2:BK$19995,"Não atendeu as expectativas")*0)/COUNTIFS(Dados!$J$2:$J$19995,Calc!$B$166,Dados!BK$2:BK$19995,"&lt;&gt;Sem resposta",Dados!BK$2:BK$19995,"&lt;&gt;""")</f>
        <v>3.4740259740259742</v>
      </c>
      <c r="J57" s="150">
        <f>(COUNTIFS(Dados!$J$2:$J$19995,Calc!$B$166,Dados!BL$2:BL$19995,"Superou as expectativas")*5+COUNTIFS(Dados!$J$2:$J$19995,Calc!$B$166,Dados!BL$2:BL$19995,"Atendeu as expectativas")*2.5+COUNTIFS(Dados!$J$2:$J$19995,Calc!$B$166,Dados!BL$2:BL$19995,"Não atendeu as expectativas")*0)/COUNTIFS(Dados!$J$2:$J$19995,Calc!$B$166,Dados!BL$2:BL$19995,"&lt;&gt;Sem resposta",Dados!BL$2:BL$19995,"&lt;&gt;""")</f>
        <v>4.0064102564102564</v>
      </c>
      <c r="K57" s="195">
        <f t="shared" si="3"/>
        <v>3.8755515318015314</v>
      </c>
    </row>
    <row r="58" spans="1:11">
      <c r="A58" s="143" t="s">
        <v>325</v>
      </c>
      <c r="B58" s="149" t="s">
        <v>99</v>
      </c>
      <c r="C58" s="153">
        <f>(COUNTIFS(Dados!$S$2:$S$19995,Calc!$C167,Dados!$J$2:$J$19995,Calc!$B$166,Dados!BE$2:BE$19995,"Ótima")*5+COUNTIFS(Dados!$S$2:$S$19995,Calc!$C167,Dados!$J$2:$J$19995,Calc!$B$166,Dados!BE$2:BE$19995,"Boa")*3.75+COUNTIFS(Dados!$S$2:$S$19995,Calc!$C167,Dados!$J$2:$J$19995,Calc!$B$166,Dados!BE$2:BE$19995,"Regular")*2.5+COUNTIFS(Dados!$S$2:$S$19995,Calc!$C167,Dados!$J$2:$J$19995,Calc!$B$166,Dados!BE$2:BE$19995,"Ruim")*1.25+COUNTIFS(Dados!$S$2:$S$19995,Calc!$C167,Dados!$J$2:$J$19995,Calc!$B$166,Dados!BE$2:BE$19995,"Péssima")*0)/COUNTIFS(Dados!$S$2:$S$19995,Calc!$C167,Dados!$J$2:$J$19995,Calc!$B$166,Dados!BE$2:BE$19995,"&lt;&gt;Sem resposta",Dados!BE$2:BE$19995,"&lt;&gt;""")</f>
        <v>4.296875</v>
      </c>
      <c r="D58" s="153">
        <f>(COUNTIFS(Dados!$S$2:$S$19995,Calc!$C167,Dados!$J$2:$J$19995,Calc!$B$166,Dados!BF$2:BF$19995,"Ótima")*5+COUNTIFS(Dados!$S$2:$S$19995,Calc!$C167,Dados!$J$2:$J$19995,Calc!$B$166,Dados!BF$2:BF$19995,"Boa")*3.75+COUNTIFS(Dados!$S$2:$S$19995,Calc!$C167,Dados!$J$2:$J$19995,Calc!$B$166,Dados!BF$2:BF$19995,"Regular")*2.5+COUNTIFS(Dados!$S$2:$S$19995,Calc!$C167,Dados!$J$2:$J$19995,Calc!$B$166,Dados!BF$2:BF$19995,"Ruim")*1.25+COUNTIFS(Dados!$S$2:$S$19995,Calc!$C167,Dados!$J$2:$J$19995,Calc!$B$166,Dados!BF$2:BF$19995,"Péssima")*0)/COUNTIFS(Dados!$S$2:$S$19995,Calc!$C167,Dados!$J$2:$J$19995,Calc!$B$166,Dados!BF$2:BF$19995,"&lt;&gt;Sem resposta",Dados!BF$2:BF$19995,"&lt;&gt;""")</f>
        <v>3.0208333333333335</v>
      </c>
      <c r="E58" s="153">
        <f>(COUNTIFS(Dados!$S$2:$S$19995,Calc!$C167,Dados!$J$2:$J$19995,Calc!$B$166,Dados!BG$2:BG$19995,"Ótima")*5+COUNTIFS(Dados!$S$2:$S$19995,Calc!$C167,Dados!$J$2:$J$19995,Calc!$B$166,Dados!BG$2:BG$19995,"Boa")*3.75+COUNTIFS(Dados!$S$2:$S$19995,Calc!$C167,Dados!$J$2:$J$19995,Calc!$B$166,Dados!BG$2:BG$19995,"Regular")*2.5+COUNTIFS(Dados!$S$2:$S$19995,Calc!$C167,Dados!$J$2:$J$19995,Calc!$B$166,Dados!BG$2:BG$19995,"Ruim")*1.25+COUNTIFS(Dados!$S$2:$S$19995,Calc!$C167,Dados!$J$2:$J$19995,Calc!$B$166,Dados!BG$2:BG$19995,"Péssima")*0)/COUNTIFS(Dados!$S$2:$S$19995,Calc!$C167,Dados!$J$2:$J$19995,Calc!$B$166,Dados!BG$2:BG$19995,"&lt;&gt;Sem resposta",Dados!BG$2:BG$19995,"&lt;&gt;""")</f>
        <v>4.21875</v>
      </c>
      <c r="F58" s="153">
        <f>(COUNTIFS(Dados!$S$2:$S$19995,Calc!$C167,Dados!$J$2:$J$19995,Calc!$B$166,Dados!BH$2:BH$19995,"Ótima")*5+COUNTIFS(Dados!$S$2:$S$19995,Calc!$C167,Dados!$J$2:$J$19995,Calc!$B$166,Dados!BH$2:BH$19995,"Boa")*3.75+COUNTIFS(Dados!$S$2:$S$19995,Calc!$C167,Dados!$J$2:$J$19995,Calc!$B$166,Dados!BH$2:BH$19995,"Regular")*2.5+COUNTIFS(Dados!$S$2:$S$19995,Calc!$C167,Dados!$J$2:$J$19995,Calc!$B$166,Dados!BH$2:BH$19995,"Ruim")*1.25+COUNTIFS(Dados!$S$2:$S$19995,Calc!$C167,Dados!$J$2:$J$19995,Calc!$B$166,Dados!BH$2:BH$19995,"Péssima")*0)/COUNTIFS(Dados!$S$2:$S$19995,Calc!$C167,Dados!$J$2:$J$19995,Calc!$B$166,Dados!BH$2:BH$19995,"&lt;&gt;Sem resposta",Dados!BH$2:BH$19995,"&lt;&gt;""")</f>
        <v>4.21875</v>
      </c>
      <c r="G58" s="153">
        <f>(COUNTIFS(Dados!$S$2:$S$19995,Calc!$C167,Dados!$J$2:$J$19995,Calc!$B$166,Dados!BI$2:BI$19995,"Ótima")*5+COUNTIFS(Dados!$S$2:$S$19995,Calc!$C167,Dados!$J$2:$J$19995,Calc!$B$166,Dados!BI$2:BI$19995,"Boa")*3.75+COUNTIFS(Dados!$S$2:$S$19995,Calc!$C167,Dados!$J$2:$J$19995,Calc!$B$166,Dados!BI$2:BI$19995,"Regular")*2.5+COUNTIFS(Dados!$S$2:$S$19995,Calc!$C167,Dados!$J$2:$J$19995,Calc!$B$166,Dados!BI$2:BI$19995,"Ruim")*1.25+COUNTIFS(Dados!$S$2:$S$19995,Calc!$C167,Dados!$J$2:$J$19995,Calc!$B$166,Dados!BI$2:BI$19995,"Péssima")*0)/COUNTIFS(Dados!$S$2:$S$19995,Calc!$C167,Dados!$J$2:$J$19995,Calc!$B$166,Dados!BI$2:BI$19995,"&lt;&gt;Sem resposta",Dados!BI$2:BI$19995,"&lt;&gt;""")</f>
        <v>3.1510416666666665</v>
      </c>
      <c r="H58" s="153">
        <f>(COUNTIFS(Dados!$S$2:$S$19995,Calc!$C167,Dados!$J$2:$J$19995,Calc!$B$166,Dados!BJ$2:BJ$19995,"Ótima")*5+COUNTIFS(Dados!$S$2:$S$19995,Calc!$C167,Dados!$J$2:$J$19995,Calc!$B$166,Dados!BJ$2:BJ$19995,"Boa")*3.75+COUNTIFS(Dados!$S$2:$S$19995,Calc!$C167,Dados!$J$2:$J$19995,Calc!$B$166,Dados!BJ$2:BJ$19995,"Regular")*2.5+COUNTIFS(Dados!$S$2:$S$19995,Calc!$C167,Dados!$J$2:$J$19995,Calc!$B$166,Dados!BJ$2:BJ$19995,"Ruim")*1.25+COUNTIFS(Dados!$S$2:$S$19995,Calc!$C167,Dados!$J$2:$J$19995,Calc!$B$166,Dados!BJ$2:BJ$19995,"Péssima")*0)/COUNTIFS(Dados!$S$2:$S$19995,Calc!$C167,Dados!$J$2:$J$19995,Calc!$B$166,Dados!BJ$2:BJ$19995,"&lt;&gt;Sem resposta",Dados!BJ$2:BJ$19995,"&lt;&gt;""")</f>
        <v>4.661458333333333</v>
      </c>
      <c r="I58" s="153">
        <f>(COUNTIFS(Dados!$S$2:$S$19995,Calc!$C167,Dados!$J$2:$J$19995,Calc!$B$166,Dados!BK$2:BK$19995,"Superou as expectativas")*5+COUNTIFS(Dados!$S$2:$S$19995,Calc!$C167,Dados!$J$2:$J$19995,Calc!$B$166,Dados!BK$2:BK$19995,"Atendeu as expectativas")*2.5+COUNTIFS(Dados!$S$2:$S$19995,Calc!$C167,Dados!$J$2:$J$19995,Calc!$B$166,Dados!BK$2:BK$19995,"Não atendeu as expectativas")*0)/COUNTIFS(Dados!$S$2:$S$19995,Calc!$C167,Dados!$J$2:$J$19995,Calc!$B$166,Dados!BK$2:BK$19995,"&lt;&gt;Sem resposta",Dados!BK$2:BK$19995,"&lt;&gt;""")</f>
        <v>3.3854166666666665</v>
      </c>
      <c r="J58" s="153">
        <f>(COUNTIFS(Dados!$S$2:$S$19995,Calc!$C167,Dados!$J$2:$J$19995,Calc!$B$166,Dados!BL$2:BL$19995,"Superou as expectativas")*5+COUNTIFS(Dados!$S$2:$S$19995,Calc!$C167,Dados!$J$2:$J$19995,Calc!$B$166,Dados!BL$2:BL$19995,"Atendeu as expectativas")*2.5+COUNTIFS(Dados!$S$2:$S$19995,Calc!$C167,Dados!$J$2:$J$19995,Calc!$B$166,Dados!BL$2:BL$19995,"Não atendeu as expectativas")*0)/COUNTIFS(Dados!$S$2:$S$19995,Calc!$C167,Dados!$J$2:$J$19995,Calc!$B$166,Dados!BL$2:BL$19995,"&lt;&gt;Sem resposta",Dados!BL$2:BL$19995,"&lt;&gt;""")</f>
        <v>3.9583333333333335</v>
      </c>
      <c r="K58" s="195">
        <f t="shared" si="3"/>
        <v>3.8639322916666665</v>
      </c>
    </row>
    <row r="59" spans="1:11">
      <c r="A59" s="143" t="s">
        <v>325</v>
      </c>
      <c r="B59" s="149" t="s">
        <v>326</v>
      </c>
      <c r="C59" s="153">
        <f>(COUNTIFS(Dados!$S$2:$S$19995,Calc!$C168,Dados!$J$2:$J$19995,Calc!$B$166,Dados!BE$2:BE$19995,"Ótima")*5+COUNTIFS(Dados!$S$2:$S$19995,Calc!$C168,Dados!$J$2:$J$19995,Calc!$B$166,Dados!BE$2:BE$19995,"Boa")*3.75+COUNTIFS(Dados!$S$2:$S$19995,Calc!$C168,Dados!$J$2:$J$19995,Calc!$B$166,Dados!BE$2:BE$19995,"Regular")*2.5+COUNTIFS(Dados!$S$2:$S$19995,Calc!$C168,Dados!$J$2:$J$19995,Calc!$B$166,Dados!BE$2:BE$19995,"Ruim")*1.25+COUNTIFS(Dados!$S$2:$S$19995,Calc!$C168,Dados!$J$2:$J$19995,Calc!$B$166,Dados!BE$2:BE$19995,"Péssima")*0)/COUNTIFS(Dados!$S$2:$S$19995,Calc!$C168,Dados!$J$2:$J$19995,Calc!$B$166,Dados!BE$2:BE$19995,"&lt;&gt;Sem resposta",Dados!BE$2:BE$19995,"&lt;&gt;""")</f>
        <v>4.291666666666667</v>
      </c>
      <c r="D59" s="153">
        <f>(COUNTIFS(Dados!$S$2:$S$19995,Calc!$C168,Dados!$J$2:$J$19995,Calc!$B$166,Dados!BF$2:BF$19995,"Ótima")*5+COUNTIFS(Dados!$S$2:$S$19995,Calc!$C168,Dados!$J$2:$J$19995,Calc!$B$166,Dados!BF$2:BF$19995,"Boa")*3.75+COUNTIFS(Dados!$S$2:$S$19995,Calc!$C168,Dados!$J$2:$J$19995,Calc!$B$166,Dados!BF$2:BF$19995,"Regular")*2.5+COUNTIFS(Dados!$S$2:$S$19995,Calc!$C168,Dados!$J$2:$J$19995,Calc!$B$166,Dados!BF$2:BF$19995,"Ruim")*1.25+COUNTIFS(Dados!$S$2:$S$19995,Calc!$C168,Dados!$J$2:$J$19995,Calc!$B$166,Dados!BF$2:BF$19995,"Péssima")*0)/COUNTIFS(Dados!$S$2:$S$19995,Calc!$C168,Dados!$J$2:$J$19995,Calc!$B$166,Dados!BF$2:BF$19995,"&lt;&gt;Sem resposta",Dados!BF$2:BF$19995,"&lt;&gt;""")</f>
        <v>3.375</v>
      </c>
      <c r="E59" s="153">
        <f>(COUNTIFS(Dados!$S$2:$S$19995,Calc!$C168,Dados!$J$2:$J$19995,Calc!$B$166,Dados!BG$2:BG$19995,"Ótima")*5+COUNTIFS(Dados!$S$2:$S$19995,Calc!$C168,Dados!$J$2:$J$19995,Calc!$B$166,Dados!BG$2:BG$19995,"Boa")*3.75+COUNTIFS(Dados!$S$2:$S$19995,Calc!$C168,Dados!$J$2:$J$19995,Calc!$B$166,Dados!BG$2:BG$19995,"Regular")*2.5+COUNTIFS(Dados!$S$2:$S$19995,Calc!$C168,Dados!$J$2:$J$19995,Calc!$B$166,Dados!BG$2:BG$19995,"Ruim")*1.25+COUNTIFS(Dados!$S$2:$S$19995,Calc!$C168,Dados!$J$2:$J$19995,Calc!$B$166,Dados!BG$2:BG$19995,"Péssima")*0)/COUNTIFS(Dados!$S$2:$S$19995,Calc!$C168,Dados!$J$2:$J$19995,Calc!$B$166,Dados!BG$2:BG$19995,"&lt;&gt;Sem resposta",Dados!BG$2:BG$19995,"&lt;&gt;""")</f>
        <v>3.9583333333333335</v>
      </c>
      <c r="F59" s="153">
        <f>(COUNTIFS(Dados!$S$2:$S$19995,Calc!$C168,Dados!$J$2:$J$19995,Calc!$B$166,Dados!BH$2:BH$19995,"Ótima")*5+COUNTIFS(Dados!$S$2:$S$19995,Calc!$C168,Dados!$J$2:$J$19995,Calc!$B$166,Dados!BH$2:BH$19995,"Boa")*3.75+COUNTIFS(Dados!$S$2:$S$19995,Calc!$C168,Dados!$J$2:$J$19995,Calc!$B$166,Dados!BH$2:BH$19995,"Regular")*2.5+COUNTIFS(Dados!$S$2:$S$19995,Calc!$C168,Dados!$J$2:$J$19995,Calc!$B$166,Dados!BH$2:BH$19995,"Ruim")*1.25+COUNTIFS(Dados!$S$2:$S$19995,Calc!$C168,Dados!$J$2:$J$19995,Calc!$B$166,Dados!BH$2:BH$19995,"Péssima")*0)/COUNTIFS(Dados!$S$2:$S$19995,Calc!$C168,Dados!$J$2:$J$19995,Calc!$B$166,Dados!BH$2:BH$19995,"&lt;&gt;Sem resposta",Dados!BH$2:BH$19995,"&lt;&gt;""")</f>
        <v>3.8793103448275863</v>
      </c>
      <c r="G59" s="153">
        <f>(COUNTIFS(Dados!$S$2:$S$19995,Calc!$C168,Dados!$J$2:$J$19995,Calc!$B$166,Dados!BI$2:BI$19995,"Ótima")*5+COUNTIFS(Dados!$S$2:$S$19995,Calc!$C168,Dados!$J$2:$J$19995,Calc!$B$166,Dados!BI$2:BI$19995,"Boa")*3.75+COUNTIFS(Dados!$S$2:$S$19995,Calc!$C168,Dados!$J$2:$J$19995,Calc!$B$166,Dados!BI$2:BI$19995,"Regular")*2.5+COUNTIFS(Dados!$S$2:$S$19995,Calc!$C168,Dados!$J$2:$J$19995,Calc!$B$166,Dados!BI$2:BI$19995,"Ruim")*1.25+COUNTIFS(Dados!$S$2:$S$19995,Calc!$C168,Dados!$J$2:$J$19995,Calc!$B$166,Dados!BI$2:BI$19995,"Péssima")*0)/COUNTIFS(Dados!$S$2:$S$19995,Calc!$C168,Dados!$J$2:$J$19995,Calc!$B$166,Dados!BI$2:BI$19995,"&lt;&gt;Sem resposta",Dados!BI$2:BI$19995,"&lt;&gt;""")</f>
        <v>3.4913793103448274</v>
      </c>
      <c r="H59" s="153">
        <f>(COUNTIFS(Dados!$S$2:$S$19995,Calc!$C168,Dados!$J$2:$J$19995,Calc!$B$166,Dados!BJ$2:BJ$19995,"Ótima")*5+COUNTIFS(Dados!$S$2:$S$19995,Calc!$C168,Dados!$J$2:$J$19995,Calc!$B$166,Dados!BJ$2:BJ$19995,"Boa")*3.75+COUNTIFS(Dados!$S$2:$S$19995,Calc!$C168,Dados!$J$2:$J$19995,Calc!$B$166,Dados!BJ$2:BJ$19995,"Regular")*2.5+COUNTIFS(Dados!$S$2:$S$19995,Calc!$C168,Dados!$J$2:$J$19995,Calc!$B$166,Dados!BJ$2:BJ$19995,"Ruim")*1.25+COUNTIFS(Dados!$S$2:$S$19995,Calc!$C168,Dados!$J$2:$J$19995,Calc!$B$166,Dados!BJ$2:BJ$19995,"Péssima")*0)/COUNTIFS(Dados!$S$2:$S$19995,Calc!$C168,Dados!$J$2:$J$19995,Calc!$B$166,Dados!BJ$2:BJ$19995,"&lt;&gt;Sem resposta",Dados!BJ$2:BJ$19995,"&lt;&gt;""")</f>
        <v>4.458333333333333</v>
      </c>
      <c r="I59" s="153">
        <f>(COUNTIFS(Dados!$S$2:$S$19995,Calc!$C168,Dados!$J$2:$J$19995,Calc!$B$166,Dados!BK$2:BK$19995,"Superou as expectativas")*5+COUNTIFS(Dados!$S$2:$S$19995,Calc!$C168,Dados!$J$2:$J$19995,Calc!$B$166,Dados!BK$2:BK$19995,"Atendeu as expectativas")*2.5+COUNTIFS(Dados!$S$2:$S$19995,Calc!$C168,Dados!$J$2:$J$19995,Calc!$B$166,Dados!BK$2:BK$19995,"Não atendeu as expectativas")*0)/COUNTIFS(Dados!$S$2:$S$19995,Calc!$C168,Dados!$J$2:$J$19995,Calc!$B$166,Dados!BK$2:BK$19995,"&lt;&gt;Sem resposta",Dados!BK$2:BK$19995,"&lt;&gt;""")</f>
        <v>3.6206896551724137</v>
      </c>
      <c r="J59" s="153">
        <f>(COUNTIFS(Dados!$S$2:$S$19995,Calc!$C168,Dados!$J$2:$J$19995,Calc!$B$166,Dados!BL$2:BL$19995,"Superou as expectativas")*5+COUNTIFS(Dados!$S$2:$S$19995,Calc!$C168,Dados!$J$2:$J$19995,Calc!$B$166,Dados!BL$2:BL$19995,"Atendeu as expectativas")*2.5+COUNTIFS(Dados!$S$2:$S$19995,Calc!$C168,Dados!$J$2:$J$19995,Calc!$B$166,Dados!BL$2:BL$19995,"Não atendeu as expectativas")*0)/COUNTIFS(Dados!$S$2:$S$19995,Calc!$C168,Dados!$J$2:$J$19995,Calc!$B$166,Dados!BL$2:BL$19995,"&lt;&gt;Sem resposta",Dados!BL$2:BL$19995,"&lt;&gt;""")</f>
        <v>4.083333333333333</v>
      </c>
      <c r="K59" s="195">
        <f t="shared" si="3"/>
        <v>3.8947557471264362</v>
      </c>
    </row>
    <row r="60" spans="1:11" ht="25.5">
      <c r="A60" s="143" t="s">
        <v>459</v>
      </c>
      <c r="B60" s="143" t="s">
        <v>459</v>
      </c>
      <c r="C60" s="150">
        <f>(COUNTIFS(Dados!$J$2:$J$19995,Calc!$B$169,Dados!BE$2:BE$19995,"Ótima")*5+COUNTIFS(Dados!$J$2:$J$19995,Calc!$B$169,Dados!BE$2:BE$19995,"Boa")*3.75+COUNTIFS(Dados!$J$2:$J$19995,Calc!$B$169,Dados!BE$2:BE$19995,"Regular")*2.5+COUNTIFS(Dados!$J$2:$J$19995,Calc!$B$169,Dados!BE$2:BE$19995,"Ruim")*1.25+COUNTIFS(Dados!$J$2:$J$19995,Calc!$B$169,Dados!BE$2:BE$19995,"Péssima")*0)/COUNTIFS(Dados!$J$2:$J$19995,Calc!$B$169,Dados!BE$2:BE$19995,"&lt;&gt;Sem resposta",Dados!BE$2:BE$19995,"&lt;&gt;""")</f>
        <v>4.2897727272727275</v>
      </c>
      <c r="D60" s="150">
        <f>(COUNTIFS(Dados!$J$2:$J$19995,Calc!$B$169,Dados!BF$2:BF$19995,"Ótima")*5+COUNTIFS(Dados!$J$2:$J$19995,Calc!$B$169,Dados!BF$2:BF$19995,"Boa")*3.75+COUNTIFS(Dados!$J$2:$J$19995,Calc!$B$169,Dados!BF$2:BF$19995,"Regular")*2.5+COUNTIFS(Dados!$J$2:$J$19995,Calc!$B$169,Dados!BF$2:BF$19995,"Ruim")*1.25+COUNTIFS(Dados!$J$2:$J$19995,Calc!$B$169,Dados!BF$2:BF$19995,"Péssima")*0)/COUNTIFS(Dados!$J$2:$J$19995,Calc!$B$169,Dados!BF$2:BF$19995,"&lt;&gt;Sem resposta",Dados!BF$2:BF$19995,"&lt;&gt;""")</f>
        <v>3.7215909090909092</v>
      </c>
      <c r="E60" s="150">
        <f>(COUNTIFS(Dados!$J$2:$J$19995,Calc!$B$169,Dados!BG$2:BG$19995,"Ótima")*5+COUNTIFS(Dados!$J$2:$J$19995,Calc!$B$169,Dados!BG$2:BG$19995,"Boa")*3.75+COUNTIFS(Dados!$J$2:$J$19995,Calc!$B$169,Dados!BG$2:BG$19995,"Regular")*2.5+COUNTIFS(Dados!$J$2:$J$19995,Calc!$B$169,Dados!BG$2:BG$19995,"Ruim")*1.25+COUNTIFS(Dados!$J$2:$J$19995,Calc!$B$169,Dados!BG$2:BG$19995,"Péssima")*0)/COUNTIFS(Dados!$J$2:$J$19995,Calc!$B$169,Dados!BG$2:BG$19995,"&lt;&gt;Sem resposta",Dados!BG$2:BG$19995,"&lt;&gt;""")</f>
        <v>3.9204545454545454</v>
      </c>
      <c r="F60" s="150">
        <f>(COUNTIFS(Dados!$J$2:$J$19995,Calc!$B$169,Dados!BH$2:BH$19995,"Ótima")*5+COUNTIFS(Dados!$J$2:$J$19995,Calc!$B$169,Dados!BH$2:BH$19995,"Boa")*3.75+COUNTIFS(Dados!$J$2:$J$19995,Calc!$B$169,Dados!BH$2:BH$19995,"Regular")*2.5+COUNTIFS(Dados!$J$2:$J$19995,Calc!$B$169,Dados!BH$2:BH$19995,"Ruim")*1.25+COUNTIFS(Dados!$J$2:$J$19995,Calc!$B$169,Dados!BH$2:BH$19995,"Péssima")*0)/COUNTIFS(Dados!$J$2:$J$19995,Calc!$B$169,Dados!BH$2:BH$19995,"&lt;&gt;Sem resposta",Dados!BH$2:BH$19995,"&lt;&gt;""")</f>
        <v>4.0625</v>
      </c>
      <c r="G60" s="150">
        <f>(COUNTIFS(Dados!$J$2:$J$19995,Calc!$B$169,Dados!BI$2:BI$19995,"Ótima")*5+COUNTIFS(Dados!$J$2:$J$19995,Calc!$B$169,Dados!BI$2:BI$19995,"Boa")*3.75+COUNTIFS(Dados!$J$2:$J$19995,Calc!$B$169,Dados!BI$2:BI$19995,"Regular")*2.5+COUNTIFS(Dados!$J$2:$J$19995,Calc!$B$169,Dados!BI$2:BI$19995,"Ruim")*1.25+COUNTIFS(Dados!$J$2:$J$19995,Calc!$B$169,Dados!BI$2:BI$19995,"Péssima")*0)/COUNTIFS(Dados!$J$2:$J$19995,Calc!$B$169,Dados!BI$2:BI$19995,"&lt;&gt;Sem resposta",Dados!BI$2:BI$19995,"&lt;&gt;""")</f>
        <v>2.8693181818181817</v>
      </c>
      <c r="H60" s="150">
        <f>(COUNTIFS(Dados!$J$2:$J$19995,Calc!$B$169,Dados!BJ$2:BJ$19995,"Ótima")*5+COUNTIFS(Dados!$J$2:$J$19995,Calc!$B$169,Dados!BJ$2:BJ$19995,"Boa")*3.75+COUNTIFS(Dados!$J$2:$J$19995,Calc!$B$169,Dados!BJ$2:BJ$19995,"Regular")*2.5+COUNTIFS(Dados!$J$2:$J$19995,Calc!$B$169,Dados!BJ$2:BJ$19995,"Ruim")*1.25+COUNTIFS(Dados!$J$2:$J$19995,Calc!$B$169,Dados!BJ$2:BJ$19995,"Péssima")*0)/COUNTIFS(Dados!$J$2:$J$19995,Calc!$B$169,Dados!BJ$2:BJ$19995,"&lt;&gt;Sem resposta",Dados!BJ$2:BJ$19995,"&lt;&gt;""")</f>
        <v>4.4318181818181817</v>
      </c>
      <c r="I60" s="150">
        <f>(COUNTIFS(Dados!$J$2:$J$19995,Calc!$B$169,Dados!BK$2:BK$19995,"Superou as expectativas")*5+COUNTIFS(Dados!$J$2:$J$19995,Calc!$B$169,Dados!BK$2:BK$19995,"Atendeu as expectativas")*2.5+COUNTIFS(Dados!$J$2:$J$19995,Calc!$B$169,Dados!BK$2:BK$19995,"Não atendeu as expectativas")*0)/COUNTIFS(Dados!$J$2:$J$19995,Calc!$B$169,Dados!BK$2:BK$19995,"&lt;&gt;Sem resposta",Dados!BK$2:BK$19995,"&lt;&gt;""")</f>
        <v>3.0113636363636362</v>
      </c>
      <c r="J60" s="150">
        <f>(COUNTIFS(Dados!$J$2:$J$19995,Calc!$B$169,Dados!BL$2:BL$19995,"Superou as expectativas")*5+COUNTIFS(Dados!$J$2:$J$19995,Calc!$B$169,Dados!BL$2:BL$19995,"Atendeu as expectativas")*2.5+COUNTIFS(Dados!$J$2:$J$19995,Calc!$B$169,Dados!BL$2:BL$19995,"Não atendeu as expectativas")*0)/COUNTIFS(Dados!$J$2:$J$19995,Calc!$B$169,Dados!BL$2:BL$19995,"&lt;&gt;Sem resposta",Dados!BL$2:BL$19995,"&lt;&gt;""")</f>
        <v>3.6363636363636362</v>
      </c>
      <c r="K60" s="195">
        <f t="shared" si="3"/>
        <v>3.7428977272727275</v>
      </c>
    </row>
    <row r="61" spans="1:11" ht="25.5">
      <c r="A61" s="143" t="s">
        <v>459</v>
      </c>
      <c r="B61" s="151" t="s">
        <v>96</v>
      </c>
      <c r="C61" s="152">
        <f>(COUNTIFS(Dados!$T$2:$T$19995,Calc!$C170,Dados!$J$2:$J$19995,Calc!$B$169,Dados!BE$2:BE$19995,"Ótima")*5+COUNTIFS(Dados!$T$2:$T$19995,Calc!$C170,Dados!$J$2:$J$19995,Calc!$B$169,Dados!BE$2:BE$19995,"Boa")*3.75+COUNTIFS(Dados!$T$2:$T$19995,Calc!$C170,Dados!$J$2:$J$19995,Calc!$B$169,Dados!BE$2:BE$19995,"Regular")*2.5+COUNTIFS(Dados!$T$2:$T$19995,Calc!$C170,Dados!$J$2:$J$19995,Calc!$B$169,Dados!BE$2:BE$19995,"Ruim")*1.25+COUNTIFS(Dados!$T$2:$T$19995,Calc!$C170,Dados!$J$2:$J$19995,Calc!$B$169,Dados!BE$2:BE$19995,"Péssima")*0)/COUNTIFS(Dados!$T$2:$T$19995,Calc!$C170,Dados!$J$2:$J$19995,Calc!$B$169,Dados!BE$2:BE$19995,"&lt;&gt;Sem resposta",Dados!BE$2:BE$19995,"&lt;&gt;""")</f>
        <v>4.2261904761904763</v>
      </c>
      <c r="D61" s="152">
        <f>(COUNTIFS(Dados!$T$2:$T$19995,Calc!$C170,Dados!$J$2:$J$19995,Calc!$B$169,Dados!BF$2:BF$19995,"Ótima")*5+COUNTIFS(Dados!$T$2:$T$19995,Calc!$C170,Dados!$J$2:$J$19995,Calc!$B$169,Dados!BF$2:BF$19995,"Boa")*3.75+COUNTIFS(Dados!$T$2:$T$19995,Calc!$C170,Dados!$J$2:$J$19995,Calc!$B$169,Dados!BF$2:BF$19995,"Regular")*2.5+COUNTIFS(Dados!$T$2:$T$19995,Calc!$C170,Dados!$J$2:$J$19995,Calc!$B$169,Dados!BF$2:BF$19995,"Ruim")*1.25+COUNTIFS(Dados!$T$2:$T$19995,Calc!$C170,Dados!$J$2:$J$19995,Calc!$B$169,Dados!BF$2:BF$19995,"Péssima")*0)/COUNTIFS(Dados!$T$2:$T$19995,Calc!$C170,Dados!$J$2:$J$19995,Calc!$B$169,Dados!BF$2:BF$19995,"&lt;&gt;Sem resposta",Dados!BF$2:BF$19995,"&lt;&gt;""")</f>
        <v>3.6309523809523809</v>
      </c>
      <c r="E61" s="152">
        <f>(COUNTIFS(Dados!$T$2:$T$19995,Calc!$C170,Dados!$J$2:$J$19995,Calc!$B$169,Dados!BG$2:BG$19995,"Ótima")*5+COUNTIFS(Dados!$T$2:$T$19995,Calc!$C170,Dados!$J$2:$J$19995,Calc!$B$169,Dados!BG$2:BG$19995,"Boa")*3.75+COUNTIFS(Dados!$T$2:$T$19995,Calc!$C170,Dados!$J$2:$J$19995,Calc!$B$169,Dados!BG$2:BG$19995,"Regular")*2.5+COUNTIFS(Dados!$T$2:$T$19995,Calc!$C170,Dados!$J$2:$J$19995,Calc!$B$169,Dados!BG$2:BG$19995,"Ruim")*1.25+COUNTIFS(Dados!$T$2:$T$19995,Calc!$C170,Dados!$J$2:$J$19995,Calc!$B$169,Dados!BG$2:BG$19995,"Péssima")*0)/COUNTIFS(Dados!$T$2:$T$19995,Calc!$C170,Dados!$J$2:$J$19995,Calc!$B$169,Dados!BG$2:BG$19995,"&lt;&gt;Sem resposta",Dados!BG$2:BG$19995,"&lt;&gt;""")</f>
        <v>3.8690476190476191</v>
      </c>
      <c r="F61" s="152">
        <f>(COUNTIFS(Dados!$T$2:$T$19995,Calc!$C170,Dados!$J$2:$J$19995,Calc!$B$169,Dados!BH$2:BH$19995,"Ótima")*5+COUNTIFS(Dados!$T$2:$T$19995,Calc!$C170,Dados!$J$2:$J$19995,Calc!$B$169,Dados!BH$2:BH$19995,"Boa")*3.75+COUNTIFS(Dados!$T$2:$T$19995,Calc!$C170,Dados!$J$2:$J$19995,Calc!$B$169,Dados!BH$2:BH$19995,"Regular")*2.5+COUNTIFS(Dados!$T$2:$T$19995,Calc!$C170,Dados!$J$2:$J$19995,Calc!$B$169,Dados!BH$2:BH$19995,"Ruim")*1.25+COUNTIFS(Dados!$T$2:$T$19995,Calc!$C170,Dados!$J$2:$J$19995,Calc!$B$169,Dados!BH$2:BH$19995,"Péssima")*0)/COUNTIFS(Dados!$T$2:$T$19995,Calc!$C170,Dados!$J$2:$J$19995,Calc!$B$169,Dados!BH$2:BH$19995,"&lt;&gt;Sem resposta",Dados!BH$2:BH$19995,"&lt;&gt;""")</f>
        <v>3.8690476190476191</v>
      </c>
      <c r="G61" s="152">
        <f>(COUNTIFS(Dados!$T$2:$T$19995,Calc!$C170,Dados!$J$2:$J$19995,Calc!$B$169,Dados!BI$2:BI$19995,"Ótima")*5+COUNTIFS(Dados!$T$2:$T$19995,Calc!$C170,Dados!$J$2:$J$19995,Calc!$B$169,Dados!BI$2:BI$19995,"Boa")*3.75+COUNTIFS(Dados!$T$2:$T$19995,Calc!$C170,Dados!$J$2:$J$19995,Calc!$B$169,Dados!BI$2:BI$19995,"Regular")*2.5+COUNTIFS(Dados!$T$2:$T$19995,Calc!$C170,Dados!$J$2:$J$19995,Calc!$B$169,Dados!BI$2:BI$19995,"Ruim")*1.25+COUNTIFS(Dados!$T$2:$T$19995,Calc!$C170,Dados!$J$2:$J$19995,Calc!$B$169,Dados!BI$2:BI$19995,"Péssima")*0)/COUNTIFS(Dados!$T$2:$T$19995,Calc!$C170,Dados!$J$2:$J$19995,Calc!$B$169,Dados!BI$2:BI$19995,"&lt;&gt;Sem resposta",Dados!BI$2:BI$19995,"&lt;&gt;""")</f>
        <v>2.6785714285714284</v>
      </c>
      <c r="H61" s="152">
        <f>(COUNTIFS(Dados!$T$2:$T$19995,Calc!$C170,Dados!$J$2:$J$19995,Calc!$B$169,Dados!BJ$2:BJ$19995,"Ótima")*5+COUNTIFS(Dados!$T$2:$T$19995,Calc!$C170,Dados!$J$2:$J$19995,Calc!$B$169,Dados!BJ$2:BJ$19995,"Boa")*3.75+COUNTIFS(Dados!$T$2:$T$19995,Calc!$C170,Dados!$J$2:$J$19995,Calc!$B$169,Dados!BJ$2:BJ$19995,"Regular")*2.5+COUNTIFS(Dados!$T$2:$T$19995,Calc!$C170,Dados!$J$2:$J$19995,Calc!$B$169,Dados!BJ$2:BJ$19995,"Ruim")*1.25+COUNTIFS(Dados!$T$2:$T$19995,Calc!$C170,Dados!$J$2:$J$19995,Calc!$B$169,Dados!BJ$2:BJ$19995,"Péssima")*0)/COUNTIFS(Dados!$T$2:$T$19995,Calc!$C170,Dados!$J$2:$J$19995,Calc!$B$169,Dados!BJ$2:BJ$19995,"&lt;&gt;Sem resposta",Dados!BJ$2:BJ$19995,"&lt;&gt;""")</f>
        <v>4.2857142857142856</v>
      </c>
      <c r="I61" s="152">
        <f>(COUNTIFS(Dados!$T$2:$T$19995,Calc!$C170,Dados!$J$2:$J$19995,Calc!$B$169,Dados!BK$2:BK$19995,"Superou as expectativas")*5+COUNTIFS(Dados!$T$2:$T$19995,Calc!$C170,Dados!$J$2:$J$19995,Calc!$B$169,Dados!BK$2:BK$19995,"Atendeu as expectativas")*2.5+COUNTIFS(Dados!$T$2:$T$19995,Calc!$C170,Dados!$J$2:$J$19995,Calc!$B$169,Dados!BK$2:BK$19995,"Não atendeu as expectativas")*0)/COUNTIFS(Dados!$T$2:$T$19995,Calc!$C170,Dados!$J$2:$J$19995,Calc!$B$169,Dados!BK$2:BK$19995,"&lt;&gt;Sem resposta",Dados!BK$2:BK$19995,"&lt;&gt;""")</f>
        <v>3.2142857142857144</v>
      </c>
      <c r="J61" s="152">
        <f>(COUNTIFS(Dados!$T$2:$T$19995,Calc!$C170,Dados!$J$2:$J$19995,Calc!$B$169,Dados!BL$2:BL$19995,"Superou as expectativas")*5+COUNTIFS(Dados!$T$2:$T$19995,Calc!$C170,Dados!$J$2:$J$19995,Calc!$B$169,Dados!BL$2:BL$19995,"Atendeu as expectativas")*2.5+COUNTIFS(Dados!$T$2:$T$19995,Calc!$C170,Dados!$J$2:$J$19995,Calc!$B$169,Dados!BL$2:BL$19995,"Não atendeu as expectativas")*0)/COUNTIFS(Dados!$T$2:$T$19995,Calc!$C170,Dados!$J$2:$J$19995,Calc!$B$169,Dados!BL$2:BL$19995,"&lt;&gt;Sem resposta",Dados!BL$2:BL$19995,"&lt;&gt;""")</f>
        <v>3.9285714285714284</v>
      </c>
      <c r="K61" s="195">
        <f t="shared" si="3"/>
        <v>3.7127976190476186</v>
      </c>
    </row>
    <row r="62" spans="1:11" ht="25.5">
      <c r="A62" s="143" t="s">
        <v>459</v>
      </c>
      <c r="B62" s="151" t="s">
        <v>1078</v>
      </c>
      <c r="C62" s="152">
        <f>(COUNTIFS(Dados!$T$2:$T$19995,Calc!$C171,Dados!$J$2:$J$19995,Calc!$B$169,Dados!BE$2:BE$19995,"Ótima")*5+COUNTIFS(Dados!$T$2:$T$19995,Calc!$C171,Dados!$J$2:$J$19995,Calc!$B$169,Dados!BE$2:BE$19995,"Boa")*3.75+COUNTIFS(Dados!$T$2:$T$19995,Calc!$C171,Dados!$J$2:$J$19995,Calc!$B$169,Dados!BE$2:BE$19995,"Regular")*2.5+COUNTIFS(Dados!$T$2:$T$19995,Calc!$C171,Dados!$J$2:$J$19995,Calc!$B$169,Dados!BE$2:BE$19995,"Ruim")*1.25+COUNTIFS(Dados!$T$2:$T$19995,Calc!$C171,Dados!$J$2:$J$19995,Calc!$B$169,Dados!BE$2:BE$19995,"Péssima")*0)/COUNTIFS(Dados!$T$2:$T$19995,Calc!$C171,Dados!$J$2:$J$19995,Calc!$B$169,Dados!BE$2:BE$19995,"&lt;&gt;Sem resposta",Dados!BE$2:BE$19995,"&lt;&gt;""")</f>
        <v>4.3478260869565215</v>
      </c>
      <c r="D62" s="152">
        <f>(COUNTIFS(Dados!$T$2:$T$19995,Calc!$C171,Dados!$J$2:$J$19995,Calc!$B$169,Dados!BF$2:BF$19995,"Ótima")*5+COUNTIFS(Dados!$T$2:$T$19995,Calc!$C171,Dados!$J$2:$J$19995,Calc!$B$169,Dados!BF$2:BF$19995,"Boa")*3.75+COUNTIFS(Dados!$T$2:$T$19995,Calc!$C171,Dados!$J$2:$J$19995,Calc!$B$169,Dados!BF$2:BF$19995,"Regular")*2.5+COUNTIFS(Dados!$T$2:$T$19995,Calc!$C171,Dados!$J$2:$J$19995,Calc!$B$169,Dados!BF$2:BF$19995,"Ruim")*1.25+COUNTIFS(Dados!$T$2:$T$19995,Calc!$C171,Dados!$J$2:$J$19995,Calc!$B$169,Dados!BF$2:BF$19995,"Péssima")*0)/COUNTIFS(Dados!$T$2:$T$19995,Calc!$C171,Dados!$J$2:$J$19995,Calc!$B$169,Dados!BF$2:BF$19995,"&lt;&gt;Sem resposta",Dados!BF$2:BF$19995,"&lt;&gt;""")</f>
        <v>3.8043478260869565</v>
      </c>
      <c r="E62" s="152">
        <f>(COUNTIFS(Dados!$T$2:$T$19995,Calc!$C171,Dados!$J$2:$J$19995,Calc!$B$169,Dados!BG$2:BG$19995,"Ótima")*5+COUNTIFS(Dados!$T$2:$T$19995,Calc!$C171,Dados!$J$2:$J$19995,Calc!$B$169,Dados!BG$2:BG$19995,"Boa")*3.75+COUNTIFS(Dados!$T$2:$T$19995,Calc!$C171,Dados!$J$2:$J$19995,Calc!$B$169,Dados!BG$2:BG$19995,"Regular")*2.5+COUNTIFS(Dados!$T$2:$T$19995,Calc!$C171,Dados!$J$2:$J$19995,Calc!$B$169,Dados!BG$2:BG$19995,"Ruim")*1.25+COUNTIFS(Dados!$T$2:$T$19995,Calc!$C171,Dados!$J$2:$J$19995,Calc!$B$169,Dados!BG$2:BG$19995,"Péssima")*0)/COUNTIFS(Dados!$T$2:$T$19995,Calc!$C171,Dados!$J$2:$J$19995,Calc!$B$169,Dados!BG$2:BG$19995,"&lt;&gt;Sem resposta",Dados!BG$2:BG$19995,"&lt;&gt;""")</f>
        <v>3.9673913043478262</v>
      </c>
      <c r="F62" s="152">
        <f>(COUNTIFS(Dados!$T$2:$T$19995,Calc!$C171,Dados!$J$2:$J$19995,Calc!$B$169,Dados!BH$2:BH$19995,"Ótima")*5+COUNTIFS(Dados!$T$2:$T$19995,Calc!$C171,Dados!$J$2:$J$19995,Calc!$B$169,Dados!BH$2:BH$19995,"Boa")*3.75+COUNTIFS(Dados!$T$2:$T$19995,Calc!$C171,Dados!$J$2:$J$19995,Calc!$B$169,Dados!BH$2:BH$19995,"Regular")*2.5+COUNTIFS(Dados!$T$2:$T$19995,Calc!$C171,Dados!$J$2:$J$19995,Calc!$B$169,Dados!BH$2:BH$19995,"Ruim")*1.25+COUNTIFS(Dados!$T$2:$T$19995,Calc!$C171,Dados!$J$2:$J$19995,Calc!$B$169,Dados!BH$2:BH$19995,"Péssima")*0)/COUNTIFS(Dados!$T$2:$T$19995,Calc!$C171,Dados!$J$2:$J$19995,Calc!$B$169,Dados!BH$2:BH$19995,"&lt;&gt;Sem resposta",Dados!BH$2:BH$19995,"&lt;&gt;""")</f>
        <v>4.2391304347826084</v>
      </c>
      <c r="G62" s="152">
        <f>(COUNTIFS(Dados!$T$2:$T$19995,Calc!$C171,Dados!$J$2:$J$19995,Calc!$B$169,Dados!BI$2:BI$19995,"Ótima")*5+COUNTIFS(Dados!$T$2:$T$19995,Calc!$C171,Dados!$J$2:$J$19995,Calc!$B$169,Dados!BI$2:BI$19995,"Boa")*3.75+COUNTIFS(Dados!$T$2:$T$19995,Calc!$C171,Dados!$J$2:$J$19995,Calc!$B$169,Dados!BI$2:BI$19995,"Regular")*2.5+COUNTIFS(Dados!$T$2:$T$19995,Calc!$C171,Dados!$J$2:$J$19995,Calc!$B$169,Dados!BI$2:BI$19995,"Ruim")*1.25+COUNTIFS(Dados!$T$2:$T$19995,Calc!$C171,Dados!$J$2:$J$19995,Calc!$B$169,Dados!BI$2:BI$19995,"Péssima")*0)/COUNTIFS(Dados!$T$2:$T$19995,Calc!$C171,Dados!$J$2:$J$19995,Calc!$B$169,Dados!BI$2:BI$19995,"&lt;&gt;Sem resposta",Dados!BI$2:BI$19995,"&lt;&gt;""")</f>
        <v>3.0434782608695654</v>
      </c>
      <c r="H62" s="152">
        <f>(COUNTIFS(Dados!$T$2:$T$19995,Calc!$C171,Dados!$J$2:$J$19995,Calc!$B$169,Dados!BJ$2:BJ$19995,"Ótima")*5+COUNTIFS(Dados!$T$2:$T$19995,Calc!$C171,Dados!$J$2:$J$19995,Calc!$B$169,Dados!BJ$2:BJ$19995,"Boa")*3.75+COUNTIFS(Dados!$T$2:$T$19995,Calc!$C171,Dados!$J$2:$J$19995,Calc!$B$169,Dados!BJ$2:BJ$19995,"Regular")*2.5+COUNTIFS(Dados!$T$2:$T$19995,Calc!$C171,Dados!$J$2:$J$19995,Calc!$B$169,Dados!BJ$2:BJ$19995,"Ruim")*1.25+COUNTIFS(Dados!$T$2:$T$19995,Calc!$C171,Dados!$J$2:$J$19995,Calc!$B$169,Dados!BJ$2:BJ$19995,"Péssima")*0)/COUNTIFS(Dados!$T$2:$T$19995,Calc!$C171,Dados!$J$2:$J$19995,Calc!$B$169,Dados!BJ$2:BJ$19995,"&lt;&gt;Sem resposta",Dados!BJ$2:BJ$19995,"&lt;&gt;""")</f>
        <v>4.5652173913043477</v>
      </c>
      <c r="I62" s="152">
        <f>(COUNTIFS(Dados!$T$2:$T$19995,Calc!$C171,Dados!$J$2:$J$19995,Calc!$B$169,Dados!BK$2:BK$19995,"Superou as expectativas")*5+COUNTIFS(Dados!$T$2:$T$19995,Calc!$C171,Dados!$J$2:$J$19995,Calc!$B$169,Dados!BK$2:BK$19995,"Atendeu as expectativas")*2.5+COUNTIFS(Dados!$T$2:$T$19995,Calc!$C171,Dados!$J$2:$J$19995,Calc!$B$169,Dados!BK$2:BK$19995,"Não atendeu as expectativas")*0)/COUNTIFS(Dados!$T$2:$T$19995,Calc!$C171,Dados!$J$2:$J$19995,Calc!$B$169,Dados!BK$2:BK$19995,"&lt;&gt;Sem resposta",Dados!BK$2:BK$19995,"&lt;&gt;""")</f>
        <v>2.8260869565217392</v>
      </c>
      <c r="J62" s="152">
        <f>(COUNTIFS(Dados!$T$2:$T$19995,Calc!$C171,Dados!$J$2:$J$19995,Calc!$B$169,Dados!BL$2:BL$19995,"Superou as expectativas")*5+COUNTIFS(Dados!$T$2:$T$19995,Calc!$C171,Dados!$J$2:$J$19995,Calc!$B$169,Dados!BL$2:BL$19995,"Atendeu as expectativas")*2.5+COUNTIFS(Dados!$T$2:$T$19995,Calc!$C171,Dados!$J$2:$J$19995,Calc!$B$169,Dados!BL$2:BL$19995,"Não atendeu as expectativas")*0)/COUNTIFS(Dados!$T$2:$T$19995,Calc!$C171,Dados!$J$2:$J$19995,Calc!$B$169,Dados!BL$2:BL$19995,"&lt;&gt;Sem resposta",Dados!BL$2:BL$19995,"&lt;&gt;""")</f>
        <v>3.3695652173913042</v>
      </c>
      <c r="K62" s="195">
        <f t="shared" si="3"/>
        <v>3.7703804347826089</v>
      </c>
    </row>
    <row r="63" spans="1:11">
      <c r="A63" s="143" t="s">
        <v>543</v>
      </c>
      <c r="B63" s="143" t="s">
        <v>543</v>
      </c>
      <c r="C63" s="150">
        <f>(COUNTIFS(Dados!$J$2:$J$19995,Calc!$B$172,Dados!BE$2:BE$19995,"Ótima")*5+COUNTIFS(Dados!$J$2:$J$19995,Calc!$B$172,Dados!BE$2:BE$19995,"Boa")*3.75+COUNTIFS(Dados!$J$2:$J$19995,Calc!$B$172,Dados!BE$2:BE$19995,"Regular")*2.5+COUNTIFS(Dados!$J$2:$J$19995,Calc!$B$172,Dados!BE$2:BE$19995,"Ruim")*1.25+COUNTIFS(Dados!$J$2:$J$19995,Calc!$B$172,Dados!BE$2:BE$19995,"Péssima")*0)/COUNTIFS(Dados!$J$2:$J$19995,Calc!$B$172,Dados!BE$2:BE$19995,"&lt;&gt;Sem resposta",Dados!BE$2:BE$19995,"&lt;&gt;""")</f>
        <v>3.9642857142857144</v>
      </c>
      <c r="D63" s="150">
        <f>(COUNTIFS(Dados!$J$2:$J$19995,Calc!$B$172,Dados!BF$2:BF$19995,"Ótima")*5+COUNTIFS(Dados!$J$2:$J$19995,Calc!$B$172,Dados!BF$2:BF$19995,"Boa")*3.75+COUNTIFS(Dados!$J$2:$J$19995,Calc!$B$172,Dados!BF$2:BF$19995,"Regular")*2.5+COUNTIFS(Dados!$J$2:$J$19995,Calc!$B$172,Dados!BF$2:BF$19995,"Ruim")*1.25+COUNTIFS(Dados!$J$2:$J$19995,Calc!$B$172,Dados!BF$2:BF$19995,"Péssima")*0)/COUNTIFS(Dados!$J$2:$J$19995,Calc!$B$172,Dados!BF$2:BF$19995,"&lt;&gt;Sem resposta",Dados!BF$2:BF$19995,"&lt;&gt;""")</f>
        <v>3.8928571428571428</v>
      </c>
      <c r="E63" s="150">
        <f>(COUNTIFS(Dados!$J$2:$J$19995,Calc!$B$172,Dados!BG$2:BG$19995,"Ótima")*5+COUNTIFS(Dados!$J$2:$J$19995,Calc!$B$172,Dados!BG$2:BG$19995,"Boa")*3.75+COUNTIFS(Dados!$J$2:$J$19995,Calc!$B$172,Dados!BG$2:BG$19995,"Regular")*2.5+COUNTIFS(Dados!$J$2:$J$19995,Calc!$B$172,Dados!BG$2:BG$19995,"Ruim")*1.25+COUNTIFS(Dados!$J$2:$J$19995,Calc!$B$172,Dados!BG$2:BG$19995,"Péssima")*0)/COUNTIFS(Dados!$J$2:$J$19995,Calc!$B$172,Dados!BG$2:BG$19995,"&lt;&gt;Sem resposta",Dados!BG$2:BG$19995,"&lt;&gt;""")</f>
        <v>3.5661764705882355</v>
      </c>
      <c r="F63" s="150">
        <f>(COUNTIFS(Dados!$J$2:$J$19995,Calc!$B$172,Dados!BH$2:BH$19995,"Ótima")*5+COUNTIFS(Dados!$J$2:$J$19995,Calc!$B$172,Dados!BH$2:BH$19995,"Boa")*3.75+COUNTIFS(Dados!$J$2:$J$19995,Calc!$B$172,Dados!BH$2:BH$19995,"Regular")*2.5+COUNTIFS(Dados!$J$2:$J$19995,Calc!$B$172,Dados!BH$2:BH$19995,"Ruim")*1.25+COUNTIFS(Dados!$J$2:$J$19995,Calc!$B$172,Dados!BH$2:BH$19995,"Péssima")*0)/COUNTIFS(Dados!$J$2:$J$19995,Calc!$B$172,Dados!BH$2:BH$19995,"&lt;&gt;Sem resposta",Dados!BH$2:BH$19995,"&lt;&gt;""")</f>
        <v>3.7857142857142856</v>
      </c>
      <c r="G63" s="150">
        <f>(COUNTIFS(Dados!$J$2:$J$19995,Calc!$B$172,Dados!BI$2:BI$19995,"Ótima")*5+COUNTIFS(Dados!$J$2:$J$19995,Calc!$B$172,Dados!BI$2:BI$19995,"Boa")*3.75+COUNTIFS(Dados!$J$2:$J$19995,Calc!$B$172,Dados!BI$2:BI$19995,"Regular")*2.5+COUNTIFS(Dados!$J$2:$J$19995,Calc!$B$172,Dados!BI$2:BI$19995,"Ruim")*1.25+COUNTIFS(Dados!$J$2:$J$19995,Calc!$B$172,Dados!BI$2:BI$19995,"Péssima")*0)/COUNTIFS(Dados!$J$2:$J$19995,Calc!$B$172,Dados!BI$2:BI$19995,"&lt;&gt;Sem resposta",Dados!BI$2:BI$19995,"&lt;&gt;""")</f>
        <v>2.5714285714285716</v>
      </c>
      <c r="H63" s="150">
        <f>(COUNTIFS(Dados!$J$2:$J$19995,Calc!$B$172,Dados!BJ$2:BJ$19995,"Ótima")*5+COUNTIFS(Dados!$J$2:$J$19995,Calc!$B$172,Dados!BJ$2:BJ$19995,"Boa")*3.75+COUNTIFS(Dados!$J$2:$J$19995,Calc!$B$172,Dados!BJ$2:BJ$19995,"Regular")*2.5+COUNTIFS(Dados!$J$2:$J$19995,Calc!$B$172,Dados!BJ$2:BJ$19995,"Ruim")*1.25+COUNTIFS(Dados!$J$2:$J$19995,Calc!$B$172,Dados!BJ$2:BJ$19995,"Péssima")*0)/COUNTIFS(Dados!$J$2:$J$19995,Calc!$B$172,Dados!BJ$2:BJ$19995,"&lt;&gt;Sem resposta",Dados!BJ$2:BJ$19995,"&lt;&gt;""")</f>
        <v>4.2142857142857144</v>
      </c>
      <c r="I63" s="150">
        <f>(COUNTIFS(Dados!$J$2:$J$19995,Calc!$B$172,Dados!BK$2:BK$19995,"Superou as expectativas")*5+COUNTIFS(Dados!$J$2:$J$19995,Calc!$B$172,Dados!BK$2:BK$19995,"Atendeu as expectativas")*2.5+COUNTIFS(Dados!$J$2:$J$19995,Calc!$B$172,Dados!BK$2:BK$19995,"Não atendeu as expectativas")*0)/COUNTIFS(Dados!$J$2:$J$19995,Calc!$B$172,Dados!BK$2:BK$19995,"&lt;&gt;Sem resposta",Dados!BK$2:BK$19995,"&lt;&gt;""")</f>
        <v>2.9285714285714284</v>
      </c>
      <c r="J63" s="150">
        <f>(COUNTIFS(Dados!$J$2:$J$19995,Calc!$B$172,Dados!BL$2:BL$19995,"Superou as expectativas")*5+COUNTIFS(Dados!$J$2:$J$19995,Calc!$B$172,Dados!BL$2:BL$19995,"Atendeu as expectativas")*2.5+COUNTIFS(Dados!$J$2:$J$19995,Calc!$B$172,Dados!BL$2:BL$19995,"Não atendeu as expectativas")*0)/COUNTIFS(Dados!$J$2:$J$19995,Calc!$B$172,Dados!BL$2:BL$19995,"&lt;&gt;Sem resposta",Dados!BL$2:BL$19995,"&lt;&gt;""")</f>
        <v>3.5714285714285716</v>
      </c>
      <c r="K63" s="195">
        <f t="shared" si="3"/>
        <v>3.5618434873949583</v>
      </c>
    </row>
    <row r="64" spans="1:11">
      <c r="A64" s="143" t="s">
        <v>543</v>
      </c>
      <c r="B64" s="149" t="s">
        <v>544</v>
      </c>
      <c r="C64" s="152">
        <f>(COUNTIFS(Dados!$U$2:$U$19995,Calc!$C173,Dados!$J$2:$J$19995,Calc!$B$172,Dados!BE$2:BE$19995,"Ótima")*5+COUNTIFS(Dados!$U$2:$U$19995,Calc!$C173,Dados!$J$2:$J$19995,Calc!$B$172,Dados!BE$2:BE$19995,"Boa")*3.75+COUNTIFS(Dados!$U$2:$U$19995,Calc!$C173,Dados!$J$2:$J$19995,Calc!$B$172,Dados!BE$2:BE$19995,"Regular")*2.5+COUNTIFS(Dados!$U$2:$U$19995,Calc!$C173,Dados!$J$2:$J$19995,Calc!$B$172,Dados!BE$2:BE$19995,"Ruim")*1.25+COUNTIFS(Dados!$U$2:$U$19995,Calc!$C173,Dados!$J$2:$J$19995,Calc!$B$172,Dados!BE$2:BE$19995,"Péssima")*0)/COUNTIFS(Dados!$U$2:$U$19995,Calc!$C173,Dados!$J$2:$J$19995,Calc!$B$172,Dados!BE$2:BE$19995,"&lt;&gt;Sem resposta",Dados!BE$2:BE$19995,"&lt;&gt;""")</f>
        <v>3.6875</v>
      </c>
      <c r="D64" s="152">
        <f>(COUNTIFS(Dados!$U$2:$U$19995,Calc!$C173,Dados!$J$2:$J$19995,Calc!$B$172,Dados!BF$2:BF$19995,"Ótima")*5+COUNTIFS(Dados!$U$2:$U$19995,Calc!$C173,Dados!$J$2:$J$19995,Calc!$B$172,Dados!BF$2:BF$19995,"Boa")*3.75+COUNTIFS(Dados!$U$2:$U$19995,Calc!$C173,Dados!$J$2:$J$19995,Calc!$B$172,Dados!BF$2:BF$19995,"Regular")*2.5+COUNTIFS(Dados!$U$2:$U$19995,Calc!$C173,Dados!$J$2:$J$19995,Calc!$B$172,Dados!BF$2:BF$19995,"Ruim")*1.25+COUNTIFS(Dados!$U$2:$U$19995,Calc!$C173,Dados!$J$2:$J$19995,Calc!$B$172,Dados!BF$2:BF$19995,"Péssima")*0)/COUNTIFS(Dados!$U$2:$U$19995,Calc!$C173,Dados!$J$2:$J$19995,Calc!$B$172,Dados!BF$2:BF$19995,"&lt;&gt;Sem resposta",Dados!BF$2:BF$19995,"&lt;&gt;""")</f>
        <v>3.8125</v>
      </c>
      <c r="E64" s="152">
        <f>(COUNTIFS(Dados!$U$2:$U$19995,Calc!$C173,Dados!$J$2:$J$19995,Calc!$B$172,Dados!BG$2:BG$19995,"Ótima")*5+COUNTIFS(Dados!$U$2:$U$19995,Calc!$C173,Dados!$J$2:$J$19995,Calc!$B$172,Dados!BG$2:BG$19995,"Boa")*3.75+COUNTIFS(Dados!$U$2:$U$19995,Calc!$C173,Dados!$J$2:$J$19995,Calc!$B$172,Dados!BG$2:BG$19995,"Regular")*2.5+COUNTIFS(Dados!$U$2:$U$19995,Calc!$C173,Dados!$J$2:$J$19995,Calc!$B$172,Dados!BG$2:BG$19995,"Ruim")*1.25+COUNTIFS(Dados!$U$2:$U$19995,Calc!$C173,Dados!$J$2:$J$19995,Calc!$B$172,Dados!BG$2:BG$19995,"Péssima")*0)/COUNTIFS(Dados!$U$2:$U$19995,Calc!$C173,Dados!$J$2:$J$19995,Calc!$B$172,Dados!BG$2:BG$19995,"&lt;&gt;Sem resposta",Dados!BG$2:BG$19995,"&lt;&gt;""")</f>
        <v>3.75</v>
      </c>
      <c r="F64" s="152">
        <f>(COUNTIFS(Dados!$U$2:$U$19995,Calc!$C173,Dados!$J$2:$J$19995,Calc!$B$172,Dados!BH$2:BH$19995,"Ótima")*5+COUNTIFS(Dados!$U$2:$U$19995,Calc!$C173,Dados!$J$2:$J$19995,Calc!$B$172,Dados!BH$2:BH$19995,"Boa")*3.75+COUNTIFS(Dados!$U$2:$U$19995,Calc!$C173,Dados!$J$2:$J$19995,Calc!$B$172,Dados!BH$2:BH$19995,"Regular")*2.5+COUNTIFS(Dados!$U$2:$U$19995,Calc!$C173,Dados!$J$2:$J$19995,Calc!$B$172,Dados!BH$2:BH$19995,"Ruim")*1.25+COUNTIFS(Dados!$U$2:$U$19995,Calc!$C173,Dados!$J$2:$J$19995,Calc!$B$172,Dados!BH$2:BH$19995,"Péssima")*0)/COUNTIFS(Dados!$U$2:$U$19995,Calc!$C173,Dados!$J$2:$J$19995,Calc!$B$172,Dados!BH$2:BH$19995,"&lt;&gt;Sem resposta",Dados!BH$2:BH$19995,"&lt;&gt;""")</f>
        <v>3.8125</v>
      </c>
      <c r="G64" s="152">
        <f>(COUNTIFS(Dados!$U$2:$U$19995,Calc!$C173,Dados!$J$2:$J$19995,Calc!$B$172,Dados!BI$2:BI$19995,"Ótima")*5+COUNTIFS(Dados!$U$2:$U$19995,Calc!$C173,Dados!$J$2:$J$19995,Calc!$B$172,Dados!BI$2:BI$19995,"Boa")*3.75+COUNTIFS(Dados!$U$2:$U$19995,Calc!$C173,Dados!$J$2:$J$19995,Calc!$B$172,Dados!BI$2:BI$19995,"Regular")*2.5+COUNTIFS(Dados!$U$2:$U$19995,Calc!$C173,Dados!$J$2:$J$19995,Calc!$B$172,Dados!BI$2:BI$19995,"Ruim")*1.25+COUNTIFS(Dados!$U$2:$U$19995,Calc!$C173,Dados!$J$2:$J$19995,Calc!$B$172,Dados!BI$2:BI$19995,"Péssima")*0)/COUNTIFS(Dados!$U$2:$U$19995,Calc!$C173,Dados!$J$2:$J$19995,Calc!$B$172,Dados!BI$2:BI$19995,"&lt;&gt;Sem resposta",Dados!BI$2:BI$19995,"&lt;&gt;""")</f>
        <v>2.375</v>
      </c>
      <c r="H64" s="152">
        <f>(COUNTIFS(Dados!$U$2:$U$19995,Calc!$C173,Dados!$J$2:$J$19995,Calc!$B$172,Dados!BJ$2:BJ$19995,"Ótima")*5+COUNTIFS(Dados!$U$2:$U$19995,Calc!$C173,Dados!$J$2:$J$19995,Calc!$B$172,Dados!BJ$2:BJ$19995,"Boa")*3.75+COUNTIFS(Dados!$U$2:$U$19995,Calc!$C173,Dados!$J$2:$J$19995,Calc!$B$172,Dados!BJ$2:BJ$19995,"Regular")*2.5+COUNTIFS(Dados!$U$2:$U$19995,Calc!$C173,Dados!$J$2:$J$19995,Calc!$B$172,Dados!BJ$2:BJ$19995,"Ruim")*1.25+COUNTIFS(Dados!$U$2:$U$19995,Calc!$C173,Dados!$J$2:$J$19995,Calc!$B$172,Dados!BJ$2:BJ$19995,"Péssima")*0)/COUNTIFS(Dados!$U$2:$U$19995,Calc!$C173,Dados!$J$2:$J$19995,Calc!$B$172,Dados!BJ$2:BJ$19995,"&lt;&gt;Sem resposta",Dados!BJ$2:BJ$19995,"&lt;&gt;""")</f>
        <v>4.0625</v>
      </c>
      <c r="I64" s="152">
        <f>(COUNTIFS(Dados!$U$2:$U$19995,Calc!$C173,Dados!$J$2:$J$19995,Calc!$B$172,Dados!BK$2:BK$19995,"Superou as expectativas")*5+COUNTIFS(Dados!$U$2:$U$19995,Calc!$C173,Dados!$J$2:$J$19995,Calc!$B$172,Dados!BK$2:BK$19995,"Atendeu as expectativas")*2.5+COUNTIFS(Dados!$U$2:$U$19995,Calc!$C173,Dados!$J$2:$J$19995,Calc!$B$172,Dados!BK$2:BK$19995,"Não atendeu as expectativas")*0)/COUNTIFS(Dados!$U$2:$U$19995,Calc!$C173,Dados!$J$2:$J$19995,Calc!$B$172,Dados!BK$2:BK$19995,"&lt;&gt;Sem resposta",Dados!BK$2:BK$19995,"&lt;&gt;""")</f>
        <v>3</v>
      </c>
      <c r="J64" s="152">
        <f>(COUNTIFS(Dados!$U$2:$U$19995,Calc!$C173,Dados!$J$2:$J$19995,Calc!$B$172,Dados!BL$2:BL$19995,"Superou as expectativas")*5+COUNTIFS(Dados!$U$2:$U$19995,Calc!$C173,Dados!$J$2:$J$19995,Calc!$B$172,Dados!BL$2:BL$19995,"Atendeu as expectativas")*2.5+COUNTIFS(Dados!$U$2:$U$19995,Calc!$C173,Dados!$J$2:$J$19995,Calc!$B$172,Dados!BL$2:BL$19995,"Não atendeu as expectativas")*0)/COUNTIFS(Dados!$U$2:$U$19995,Calc!$C173,Dados!$J$2:$J$19995,Calc!$B$172,Dados!BL$2:BL$19995,"&lt;&gt;Sem resposta",Dados!BL$2:BL$19995,"&lt;&gt;""")</f>
        <v>3.5</v>
      </c>
      <c r="K64" s="195">
        <f t="shared" si="3"/>
        <v>3.5</v>
      </c>
    </row>
    <row r="65" spans="1:11">
      <c r="A65" s="143" t="s">
        <v>543</v>
      </c>
      <c r="B65" s="149" t="s">
        <v>879</v>
      </c>
      <c r="C65" s="152">
        <f>(COUNTIFS(Dados!$U$2:$U$19995,Calc!$C174,Dados!$J$2:$J$19995,Calc!$B$172,Dados!BE$2:BE$19995,"Ótima")*5+COUNTIFS(Dados!$U$2:$U$19995,Calc!$C174,Dados!$J$2:$J$19995,Calc!$B$172,Dados!BE$2:BE$19995,"Boa")*3.75+COUNTIFS(Dados!$U$2:$U$19995,Calc!$C174,Dados!$J$2:$J$19995,Calc!$B$172,Dados!BE$2:BE$19995,"Regular")*2.5+COUNTIFS(Dados!$U$2:$U$19995,Calc!$C174,Dados!$J$2:$J$19995,Calc!$B$172,Dados!BE$2:BE$19995,"Ruim")*1.25+COUNTIFS(Dados!$U$2:$U$19995,Calc!$C174,Dados!$J$2:$J$19995,Calc!$B$172,Dados!BE$2:BE$19995,"Péssima")*0)/COUNTIFS(Dados!$U$2:$U$19995,Calc!$C174,Dados!$J$2:$J$19995,Calc!$B$172,Dados!BE$2:BE$19995,"&lt;&gt;Sem resposta",Dados!BE$2:BE$19995,"&lt;&gt;""")</f>
        <v>4.4230769230769234</v>
      </c>
      <c r="D65" s="152">
        <f>(COUNTIFS(Dados!$U$2:$U$19995,Calc!$C174,Dados!$J$2:$J$19995,Calc!$B$172,Dados!BF$2:BF$19995,"Ótima")*5+COUNTIFS(Dados!$U$2:$U$19995,Calc!$C174,Dados!$J$2:$J$19995,Calc!$B$172,Dados!BF$2:BF$19995,"Boa")*3.75+COUNTIFS(Dados!$U$2:$U$19995,Calc!$C174,Dados!$J$2:$J$19995,Calc!$B$172,Dados!BF$2:BF$19995,"Regular")*2.5+COUNTIFS(Dados!$U$2:$U$19995,Calc!$C174,Dados!$J$2:$J$19995,Calc!$B$172,Dados!BF$2:BF$19995,"Ruim")*1.25+COUNTIFS(Dados!$U$2:$U$19995,Calc!$C174,Dados!$J$2:$J$19995,Calc!$B$172,Dados!BF$2:BF$19995,"Péssima")*0)/COUNTIFS(Dados!$U$2:$U$19995,Calc!$C174,Dados!$J$2:$J$19995,Calc!$B$172,Dados!BF$2:BF$19995,"&lt;&gt;Sem resposta",Dados!BF$2:BF$19995,"&lt;&gt;""")</f>
        <v>4.0384615384615383</v>
      </c>
      <c r="E65" s="152">
        <f>(COUNTIFS(Dados!$U$2:$U$19995,Calc!$C174,Dados!$J$2:$J$19995,Calc!$B$172,Dados!BG$2:BG$19995,"Ótima")*5+COUNTIFS(Dados!$U$2:$U$19995,Calc!$C174,Dados!$J$2:$J$19995,Calc!$B$172,Dados!BG$2:BG$19995,"Boa")*3.75+COUNTIFS(Dados!$U$2:$U$19995,Calc!$C174,Dados!$J$2:$J$19995,Calc!$B$172,Dados!BG$2:BG$19995,"Regular")*2.5+COUNTIFS(Dados!$U$2:$U$19995,Calc!$C174,Dados!$J$2:$J$19995,Calc!$B$172,Dados!BG$2:BG$19995,"Ruim")*1.25+COUNTIFS(Dados!$U$2:$U$19995,Calc!$C174,Dados!$J$2:$J$19995,Calc!$B$172,Dados!BG$2:BG$19995,"Péssima")*0)/COUNTIFS(Dados!$U$2:$U$19995,Calc!$C174,Dados!$J$2:$J$19995,Calc!$B$172,Dados!BG$2:BG$19995,"&lt;&gt;Sem resposta",Dados!BG$2:BG$19995,"&lt;&gt;""")</f>
        <v>3.1730769230769229</v>
      </c>
      <c r="F65" s="152">
        <f>(COUNTIFS(Dados!$U$2:$U$19995,Calc!$C174,Dados!$J$2:$J$19995,Calc!$B$172,Dados!BH$2:BH$19995,"Ótima")*5+COUNTIFS(Dados!$U$2:$U$19995,Calc!$C174,Dados!$J$2:$J$19995,Calc!$B$172,Dados!BH$2:BH$19995,"Boa")*3.75+COUNTIFS(Dados!$U$2:$U$19995,Calc!$C174,Dados!$J$2:$J$19995,Calc!$B$172,Dados!BH$2:BH$19995,"Regular")*2.5+COUNTIFS(Dados!$U$2:$U$19995,Calc!$C174,Dados!$J$2:$J$19995,Calc!$B$172,Dados!BH$2:BH$19995,"Ruim")*1.25+COUNTIFS(Dados!$U$2:$U$19995,Calc!$C174,Dados!$J$2:$J$19995,Calc!$B$172,Dados!BH$2:BH$19995,"Péssima")*0)/COUNTIFS(Dados!$U$2:$U$19995,Calc!$C174,Dados!$J$2:$J$19995,Calc!$B$172,Dados!BH$2:BH$19995,"&lt;&gt;Sem resposta",Dados!BH$2:BH$19995,"&lt;&gt;""")</f>
        <v>3.8461538461538463</v>
      </c>
      <c r="G65" s="152">
        <f>(COUNTIFS(Dados!$U$2:$U$19995,Calc!$C174,Dados!$J$2:$J$19995,Calc!$B$172,Dados!BI$2:BI$19995,"Ótima")*5+COUNTIFS(Dados!$U$2:$U$19995,Calc!$C174,Dados!$J$2:$J$19995,Calc!$B$172,Dados!BI$2:BI$19995,"Boa")*3.75+COUNTIFS(Dados!$U$2:$U$19995,Calc!$C174,Dados!$J$2:$J$19995,Calc!$B$172,Dados!BI$2:BI$19995,"Regular")*2.5+COUNTIFS(Dados!$U$2:$U$19995,Calc!$C174,Dados!$J$2:$J$19995,Calc!$B$172,Dados!BI$2:BI$19995,"Ruim")*1.25+COUNTIFS(Dados!$U$2:$U$19995,Calc!$C174,Dados!$J$2:$J$19995,Calc!$B$172,Dados!BI$2:BI$19995,"Péssima")*0)/COUNTIFS(Dados!$U$2:$U$19995,Calc!$C174,Dados!$J$2:$J$19995,Calc!$B$172,Dados!BI$2:BI$19995,"&lt;&gt;Sem resposta",Dados!BI$2:BI$19995,"&lt;&gt;""")</f>
        <v>2.7884615384615383</v>
      </c>
      <c r="H65" s="152">
        <f>(COUNTIFS(Dados!$U$2:$U$19995,Calc!$C174,Dados!$J$2:$J$19995,Calc!$B$172,Dados!BJ$2:BJ$19995,"Ótima")*5+COUNTIFS(Dados!$U$2:$U$19995,Calc!$C174,Dados!$J$2:$J$19995,Calc!$B$172,Dados!BJ$2:BJ$19995,"Boa")*3.75+COUNTIFS(Dados!$U$2:$U$19995,Calc!$C174,Dados!$J$2:$J$19995,Calc!$B$172,Dados!BJ$2:BJ$19995,"Regular")*2.5+COUNTIFS(Dados!$U$2:$U$19995,Calc!$C174,Dados!$J$2:$J$19995,Calc!$B$172,Dados!BJ$2:BJ$19995,"Ruim")*1.25+COUNTIFS(Dados!$U$2:$U$19995,Calc!$C174,Dados!$J$2:$J$19995,Calc!$B$172,Dados!BJ$2:BJ$19995,"Péssima")*0)/COUNTIFS(Dados!$U$2:$U$19995,Calc!$C174,Dados!$J$2:$J$19995,Calc!$B$172,Dados!BJ$2:BJ$19995,"&lt;&gt;Sem resposta",Dados!BJ$2:BJ$19995,"&lt;&gt;""")</f>
        <v>4.4230769230769234</v>
      </c>
      <c r="I65" s="152">
        <f>(COUNTIFS(Dados!$U$2:$U$19995,Calc!$C174,Dados!$J$2:$J$19995,Calc!$B$172,Dados!BK$2:BK$19995,"Superou as expectativas")*5+COUNTIFS(Dados!$U$2:$U$19995,Calc!$C174,Dados!$J$2:$J$19995,Calc!$B$172,Dados!BK$2:BK$19995,"Atendeu as expectativas")*2.5+COUNTIFS(Dados!$U$2:$U$19995,Calc!$C174,Dados!$J$2:$J$19995,Calc!$B$172,Dados!BK$2:BK$19995,"Não atendeu as expectativas")*0)/COUNTIFS(Dados!$U$2:$U$19995,Calc!$C174,Dados!$J$2:$J$19995,Calc!$B$172,Dados!BK$2:BK$19995,"&lt;&gt;Sem resposta",Dados!BK$2:BK$19995,"&lt;&gt;""")</f>
        <v>2.8846153846153846</v>
      </c>
      <c r="J65" s="152">
        <f>(COUNTIFS(Dados!$U$2:$U$19995,Calc!$C174,Dados!$J$2:$J$19995,Calc!$B$172,Dados!BL$2:BL$19995,"Superou as expectativas")*5+COUNTIFS(Dados!$U$2:$U$19995,Calc!$C174,Dados!$J$2:$J$19995,Calc!$B$172,Dados!BL$2:BL$19995,"Atendeu as expectativas")*2.5+COUNTIFS(Dados!$U$2:$U$19995,Calc!$C174,Dados!$J$2:$J$19995,Calc!$B$172,Dados!BL$2:BL$19995,"Não atendeu as expectativas")*0)/COUNTIFS(Dados!$U$2:$U$19995,Calc!$C174,Dados!$J$2:$J$19995,Calc!$B$172,Dados!BL$2:BL$19995,"&lt;&gt;Sem resposta",Dados!BL$2:BL$19995,"&lt;&gt;""")</f>
        <v>3.6538461538461537</v>
      </c>
      <c r="K65" s="195">
        <f t="shared" si="3"/>
        <v>3.6538461538461537</v>
      </c>
    </row>
    <row r="66" spans="1:11" ht="25.5">
      <c r="A66" s="143" t="s">
        <v>543</v>
      </c>
      <c r="B66" s="149" t="s">
        <v>1515</v>
      </c>
      <c r="C66" s="152">
        <f>(COUNTIFS(Dados!$U$2:$U$19995,Calc!$C175,Dados!$J$2:$J$19995,Calc!$B$172,Dados!BE$2:BE$19995,"Ótima")*5+COUNTIFS(Dados!$U$2:$U$19995,Calc!$C175,Dados!$J$2:$J$19995,Calc!$B$172,Dados!BE$2:BE$19995,"Boa")*3.75+COUNTIFS(Dados!$U$2:$U$19995,Calc!$C175,Dados!$J$2:$J$19995,Calc!$B$172,Dados!BE$2:BE$19995,"Regular")*2.5+COUNTIFS(Dados!$U$2:$U$19995,Calc!$C175,Dados!$J$2:$J$19995,Calc!$B$172,Dados!BE$2:BE$19995,"Ruim")*1.25+COUNTIFS(Dados!$U$2:$U$19995,Calc!$C175,Dados!$J$2:$J$19995,Calc!$B$172,Dados!BE$2:BE$19995,"Péssima")*0)/COUNTIFS(Dados!$U$2:$U$19995,Calc!$C175,Dados!$J$2:$J$19995,Calc!$B$172,Dados!BE$2:BE$19995,"&lt;&gt;Sem resposta",Dados!BE$2:BE$19995,"&lt;&gt;""")</f>
        <v>3.75</v>
      </c>
      <c r="D66" s="152">
        <f>(COUNTIFS(Dados!$U$2:$U$19995,Calc!$C175,Dados!$J$2:$J$19995,Calc!$B$172,Dados!BF$2:BF$19995,"Ótima")*5+COUNTIFS(Dados!$U$2:$U$19995,Calc!$C175,Dados!$J$2:$J$19995,Calc!$B$172,Dados!BF$2:BF$19995,"Boa")*3.75+COUNTIFS(Dados!$U$2:$U$19995,Calc!$C175,Dados!$J$2:$J$19995,Calc!$B$172,Dados!BF$2:BF$19995,"Regular")*2.5+COUNTIFS(Dados!$U$2:$U$19995,Calc!$C175,Dados!$J$2:$J$19995,Calc!$B$172,Dados!BF$2:BF$19995,"Ruim")*1.25+COUNTIFS(Dados!$U$2:$U$19995,Calc!$C175,Dados!$J$2:$J$19995,Calc!$B$172,Dados!BF$2:BF$19995,"Péssima")*0)/COUNTIFS(Dados!$U$2:$U$19995,Calc!$C175,Dados!$J$2:$J$19995,Calc!$B$172,Dados!BF$2:BF$19995,"&lt;&gt;Sem resposta",Dados!BF$2:BF$19995,"&lt;&gt;""")</f>
        <v>3.75</v>
      </c>
      <c r="E66" s="152">
        <f>(COUNTIFS(Dados!$U$2:$U$19995,Calc!$C175,Dados!$J$2:$J$19995,Calc!$B$172,Dados!BG$2:BG$19995,"Ótima")*5+COUNTIFS(Dados!$U$2:$U$19995,Calc!$C175,Dados!$J$2:$J$19995,Calc!$B$172,Dados!BG$2:BG$19995,"Boa")*3.75+COUNTIFS(Dados!$U$2:$U$19995,Calc!$C175,Dados!$J$2:$J$19995,Calc!$B$172,Dados!BG$2:BG$19995,"Regular")*2.5+COUNTIFS(Dados!$U$2:$U$19995,Calc!$C175,Dados!$J$2:$J$19995,Calc!$B$172,Dados!BG$2:BG$19995,"Ruim")*1.25+COUNTIFS(Dados!$U$2:$U$19995,Calc!$C175,Dados!$J$2:$J$19995,Calc!$B$172,Dados!BG$2:BG$19995,"Péssima")*0)/COUNTIFS(Dados!$U$2:$U$19995,Calc!$C175,Dados!$J$2:$J$19995,Calc!$B$172,Dados!BG$2:BG$19995,"&lt;&gt;Sem resposta",Dados!BG$2:BG$19995,"&lt;&gt;""")</f>
        <v>4.375</v>
      </c>
      <c r="F66" s="152">
        <f>(COUNTIFS(Dados!$U$2:$U$19995,Calc!$C175,Dados!$J$2:$J$19995,Calc!$B$172,Dados!BH$2:BH$19995,"Ótima")*5+COUNTIFS(Dados!$U$2:$U$19995,Calc!$C175,Dados!$J$2:$J$19995,Calc!$B$172,Dados!BH$2:BH$19995,"Boa")*3.75+COUNTIFS(Dados!$U$2:$U$19995,Calc!$C175,Dados!$J$2:$J$19995,Calc!$B$172,Dados!BH$2:BH$19995,"Regular")*2.5+COUNTIFS(Dados!$U$2:$U$19995,Calc!$C175,Dados!$J$2:$J$19995,Calc!$B$172,Dados!BH$2:BH$19995,"Ruim")*1.25+COUNTIFS(Dados!$U$2:$U$19995,Calc!$C175,Dados!$J$2:$J$19995,Calc!$B$172,Dados!BH$2:BH$19995,"Péssima")*0)/COUNTIFS(Dados!$U$2:$U$19995,Calc!$C175,Dados!$J$2:$J$19995,Calc!$B$172,Dados!BH$2:BH$19995,"&lt;&gt;Sem resposta",Dados!BH$2:BH$19995,"&lt;&gt;""")</f>
        <v>3.125</v>
      </c>
      <c r="G66" s="152">
        <f>(COUNTIFS(Dados!$U$2:$U$19995,Calc!$C175,Dados!$J$2:$J$19995,Calc!$B$172,Dados!BI$2:BI$19995,"Ótima")*5+COUNTIFS(Dados!$U$2:$U$19995,Calc!$C175,Dados!$J$2:$J$19995,Calc!$B$172,Dados!BI$2:BI$19995,"Boa")*3.75+COUNTIFS(Dados!$U$2:$U$19995,Calc!$C175,Dados!$J$2:$J$19995,Calc!$B$172,Dados!BI$2:BI$19995,"Regular")*2.5+COUNTIFS(Dados!$U$2:$U$19995,Calc!$C175,Dados!$J$2:$J$19995,Calc!$B$172,Dados!BI$2:BI$19995,"Ruim")*1.25+COUNTIFS(Dados!$U$2:$U$19995,Calc!$C175,Dados!$J$2:$J$19995,Calc!$B$172,Dados!BI$2:BI$19995,"Péssima")*0)/COUNTIFS(Dados!$U$2:$U$19995,Calc!$C175,Dados!$J$2:$J$19995,Calc!$B$172,Dados!BI$2:BI$19995,"&lt;&gt;Sem resposta",Dados!BI$2:BI$19995,"&lt;&gt;""")</f>
        <v>3.125</v>
      </c>
      <c r="H66" s="152">
        <f>(COUNTIFS(Dados!$U$2:$U$19995,Calc!$C175,Dados!$J$2:$J$19995,Calc!$B$172,Dados!BJ$2:BJ$19995,"Ótima")*5+COUNTIFS(Dados!$U$2:$U$19995,Calc!$C175,Dados!$J$2:$J$19995,Calc!$B$172,Dados!BJ$2:BJ$19995,"Boa")*3.75+COUNTIFS(Dados!$U$2:$U$19995,Calc!$C175,Dados!$J$2:$J$19995,Calc!$B$172,Dados!BJ$2:BJ$19995,"Regular")*2.5+COUNTIFS(Dados!$U$2:$U$19995,Calc!$C175,Dados!$J$2:$J$19995,Calc!$B$172,Dados!BJ$2:BJ$19995,"Ruim")*1.25+COUNTIFS(Dados!$U$2:$U$19995,Calc!$C175,Dados!$J$2:$J$19995,Calc!$B$172,Dados!BJ$2:BJ$19995,"Péssima")*0)/COUNTIFS(Dados!$U$2:$U$19995,Calc!$C175,Dados!$J$2:$J$19995,Calc!$B$172,Dados!BJ$2:BJ$19995,"&lt;&gt;Sem resposta",Dados!BJ$2:BJ$19995,"&lt;&gt;""")</f>
        <v>4.375</v>
      </c>
      <c r="I66" s="152">
        <f>(COUNTIFS(Dados!$U$2:$U$19995,Calc!$C175,Dados!$J$2:$J$19995,Calc!$B$172,Dados!BK$2:BK$19995,"Superou as expectativas")*5+COUNTIFS(Dados!$U$2:$U$19995,Calc!$C175,Dados!$J$2:$J$19995,Calc!$B$172,Dados!BK$2:BK$19995,"Atendeu as expectativas")*2.5+COUNTIFS(Dados!$U$2:$U$19995,Calc!$C175,Dados!$J$2:$J$19995,Calc!$B$172,Dados!BK$2:BK$19995,"Não atendeu as expectativas")*0)/COUNTIFS(Dados!$U$2:$U$19995,Calc!$C175,Dados!$J$2:$J$19995,Calc!$B$172,Dados!BK$2:BK$19995,"&lt;&gt;Sem resposta",Dados!BK$2:BK$19995,"&lt;&gt;""")</f>
        <v>2.5</v>
      </c>
      <c r="J66" s="152">
        <f>(COUNTIFS(Dados!$U$2:$U$19995,Calc!$C175,Dados!$J$2:$J$19995,Calc!$B$172,Dados!BL$2:BL$19995,"Superou as expectativas")*5+COUNTIFS(Dados!$U$2:$U$19995,Calc!$C175,Dados!$J$2:$J$19995,Calc!$B$172,Dados!BL$2:BL$19995,"Atendeu as expectativas")*2.5+COUNTIFS(Dados!$U$2:$U$19995,Calc!$C175,Dados!$J$2:$J$19995,Calc!$B$172,Dados!BL$2:BL$19995,"Não atendeu as expectativas")*0)/COUNTIFS(Dados!$U$2:$U$19995,Calc!$C175,Dados!$J$2:$J$19995,Calc!$B$172,Dados!BL$2:BL$19995,"&lt;&gt;Sem resposta",Dados!BL$2:BL$19995,"&lt;&gt;""")</f>
        <v>3.75</v>
      </c>
      <c r="K66" s="195">
        <f t="shared" si="3"/>
        <v>3.59375</v>
      </c>
    </row>
    <row r="67" spans="1:11" ht="25.5">
      <c r="A67" s="143" t="s">
        <v>341</v>
      </c>
      <c r="B67" s="143" t="s">
        <v>341</v>
      </c>
      <c r="C67" s="150">
        <f>(COUNTIFS(Dados!$J$2:$J$19995,Calc!$B$176,Dados!BE$2:BE$19995,"Ótima")*5+COUNTIFS(Dados!$J$2:$J$19995,Calc!$B$176,Dados!BE$2:BE$19995,"Boa")*3.75+COUNTIFS(Dados!$J$2:$J$19995,Calc!$B$176,Dados!BE$2:BE$19995,"Regular")*2.5+COUNTIFS(Dados!$J$2:$J$19995,Calc!$B$176,Dados!BE$2:BE$19995,"Ruim")*1.25+COUNTIFS(Dados!$J$2:$J$19995,Calc!$B$176,Dados!BE$2:BE$19995,"Péssima")*0)/COUNTIFS(Dados!$J$2:$J$19995,Calc!$B$176,Dados!BE$2:BE$19995,"&lt;&gt;Sem resposta",Dados!BE$2:BE$19995,"&lt;&gt;""")</f>
        <v>4.140625</v>
      </c>
      <c r="D67" s="150">
        <f>(COUNTIFS(Dados!$J$2:$J$19995,Calc!$B$176,Dados!BF$2:BF$19995,"Ótima")*5+COUNTIFS(Dados!$J$2:$J$19995,Calc!$B$176,Dados!BF$2:BF$19995,"Boa")*3.75+COUNTIFS(Dados!$J$2:$J$19995,Calc!$B$176,Dados!BF$2:BF$19995,"Regular")*2.5+COUNTIFS(Dados!$J$2:$J$19995,Calc!$B$176,Dados!BF$2:BF$19995,"Ruim")*1.25+COUNTIFS(Dados!$J$2:$J$19995,Calc!$B$176,Dados!BF$2:BF$19995,"Péssima")*0)/COUNTIFS(Dados!$J$2:$J$19995,Calc!$B$176,Dados!BF$2:BF$19995,"&lt;&gt;Sem resposta",Dados!BF$2:BF$19995,"&lt;&gt;""")</f>
        <v>3.6458333333333335</v>
      </c>
      <c r="E67" s="150">
        <f>(COUNTIFS(Dados!$J$2:$J$19995,Calc!$B$176,Dados!BG$2:BG$19995,"Ótima")*5+COUNTIFS(Dados!$J$2:$J$19995,Calc!$B$176,Dados!BG$2:BG$19995,"Boa")*3.75+COUNTIFS(Dados!$J$2:$J$19995,Calc!$B$176,Dados!BG$2:BG$19995,"Regular")*2.5+COUNTIFS(Dados!$J$2:$J$19995,Calc!$B$176,Dados!BG$2:BG$19995,"Ruim")*1.25+COUNTIFS(Dados!$J$2:$J$19995,Calc!$B$176,Dados!BG$2:BG$19995,"Péssima")*0)/COUNTIFS(Dados!$J$2:$J$19995,Calc!$B$176,Dados!BG$2:BG$19995,"&lt;&gt;Sem resposta",Dados!BG$2:BG$19995,"&lt;&gt;""")</f>
        <v>3.75</v>
      </c>
      <c r="F67" s="150">
        <f>(COUNTIFS(Dados!$J$2:$J$19995,Calc!$B$176,Dados!BH$2:BH$19995,"Ótima")*5+COUNTIFS(Dados!$J$2:$J$19995,Calc!$B$176,Dados!BH$2:BH$19995,"Boa")*3.75+COUNTIFS(Dados!$J$2:$J$19995,Calc!$B$176,Dados!BH$2:BH$19995,"Regular")*2.5+COUNTIFS(Dados!$J$2:$J$19995,Calc!$B$176,Dados!BH$2:BH$19995,"Ruim")*1.25+COUNTIFS(Dados!$J$2:$J$19995,Calc!$B$176,Dados!BH$2:BH$19995,"Péssima")*0)/COUNTIFS(Dados!$J$2:$J$19995,Calc!$B$176,Dados!BH$2:BH$19995,"&lt;&gt;Sem resposta",Dados!BH$2:BH$19995,"&lt;&gt;""")</f>
        <v>3.8802083333333335</v>
      </c>
      <c r="G67" s="150">
        <f>(COUNTIFS(Dados!$J$2:$J$19995,Calc!$B$176,Dados!BI$2:BI$19995,"Ótima")*5+COUNTIFS(Dados!$J$2:$J$19995,Calc!$B$176,Dados!BI$2:BI$19995,"Boa")*3.75+COUNTIFS(Dados!$J$2:$J$19995,Calc!$B$176,Dados!BI$2:BI$19995,"Regular")*2.5+COUNTIFS(Dados!$J$2:$J$19995,Calc!$B$176,Dados!BI$2:BI$19995,"Ruim")*1.25+COUNTIFS(Dados!$J$2:$J$19995,Calc!$B$176,Dados!BI$2:BI$19995,"Péssima")*0)/COUNTIFS(Dados!$J$2:$J$19995,Calc!$B$176,Dados!BI$2:BI$19995,"&lt;&gt;Sem resposta",Dados!BI$2:BI$19995,"&lt;&gt;""")</f>
        <v>3.2291666666666665</v>
      </c>
      <c r="H67" s="150">
        <f>(COUNTIFS(Dados!$J$2:$J$19995,Calc!$B$176,Dados!BJ$2:BJ$19995,"Ótima")*5+COUNTIFS(Dados!$J$2:$J$19995,Calc!$B$176,Dados!BJ$2:BJ$19995,"Boa")*3.75+COUNTIFS(Dados!$J$2:$J$19995,Calc!$B$176,Dados!BJ$2:BJ$19995,"Regular")*2.5+COUNTIFS(Dados!$J$2:$J$19995,Calc!$B$176,Dados!BJ$2:BJ$19995,"Ruim")*1.25+COUNTIFS(Dados!$J$2:$J$19995,Calc!$B$176,Dados!BJ$2:BJ$19995,"Péssima")*0)/COUNTIFS(Dados!$J$2:$J$19995,Calc!$B$176,Dados!BJ$2:BJ$19995,"&lt;&gt;Sem resposta",Dados!BJ$2:BJ$19995,"&lt;&gt;""")</f>
        <v>4.348958333333333</v>
      </c>
      <c r="I67" s="150">
        <f>(COUNTIFS(Dados!$J$2:$J$19995,Calc!$B$176,Dados!BK$2:BK$19995,"Superou as expectativas")*5+COUNTIFS(Dados!$J$2:$J$19995,Calc!$B$176,Dados!BK$2:BK$19995,"Atendeu as expectativas")*2.5+COUNTIFS(Dados!$J$2:$J$19995,Calc!$B$176,Dados!BK$2:BK$19995,"Não atendeu as expectativas")*0)/COUNTIFS(Dados!$J$2:$J$19995,Calc!$B$176,Dados!BK$2:BK$19995,"&lt;&gt;Sem resposta",Dados!BK$2:BK$19995,"&lt;&gt;""")</f>
        <v>2.978723404255319</v>
      </c>
      <c r="J67" s="150">
        <f>(COUNTIFS(Dados!$J$2:$J$19995,Calc!$B$176,Dados!BL$2:BL$19995,"Superou as expectativas")*5+COUNTIFS(Dados!$J$2:$J$19995,Calc!$B$176,Dados!BL$2:BL$19995,"Atendeu as expectativas")*2.5+COUNTIFS(Dados!$J$2:$J$19995,Calc!$B$176,Dados!BL$2:BL$19995,"Não atendeu as expectativas")*0)/COUNTIFS(Dados!$J$2:$J$19995,Calc!$B$176,Dados!BL$2:BL$19995,"&lt;&gt;Sem resposta",Dados!BL$2:BL$19995,"&lt;&gt;""")</f>
        <v>3.0208333333333335</v>
      </c>
      <c r="K67" s="195">
        <f t="shared" si="3"/>
        <v>3.6242935505319149</v>
      </c>
    </row>
    <row r="68" spans="1:11" ht="25.5">
      <c r="A68" s="143" t="s">
        <v>341</v>
      </c>
      <c r="B68" s="151" t="s">
        <v>155</v>
      </c>
      <c r="C68" s="152">
        <f>(COUNTIFS(Dados!$V$2:$V$19995,Calc!$C177,Dados!$J$2:$J$19995,Calc!$B$176,Dados!BE$2:BE$19995,"Ótima")*5+COUNTIFS(Dados!$V$2:$V$19995,Calc!$C177,Dados!$J$2:$J$19995,Calc!$B$176,Dados!BE$2:BE$19995,"Boa")*3.75+COUNTIFS(Dados!$V$2:$V$19995,Calc!$C177,Dados!$J$2:$J$19995,Calc!$B$176,Dados!BE$2:BE$19995,"Regular")*2.5+COUNTIFS(Dados!$V$2:$V$19995,Calc!$C177,Dados!$J$2:$J$19995,Calc!$B$176,Dados!BE$2:BE$19995,"Ruim")*1.25+COUNTIFS(Dados!$V$2:$V$19995,Calc!$C177,Dados!$J$2:$J$19995,Calc!$B$176,Dados!BE$2:BE$19995,"Péssima")*0)/COUNTIFS(Dados!$V$2:$V$19995,Calc!$C177,Dados!$J$2:$J$19995,Calc!$B$176,Dados!BE$2:BE$19995,"&lt;&gt;Sem resposta",Dados!BE$2:BE$19995,"&lt;&gt;""")</f>
        <v>3.75</v>
      </c>
      <c r="D68" s="152">
        <f>(COUNTIFS(Dados!$V$2:$V$19995,Calc!$C177,Dados!$J$2:$J$19995,Calc!$B$176,Dados!BF$2:BF$19995,"Ótima")*5+COUNTIFS(Dados!$V$2:$V$19995,Calc!$C177,Dados!$J$2:$J$19995,Calc!$B$176,Dados!BF$2:BF$19995,"Boa")*3.75+COUNTIFS(Dados!$V$2:$V$19995,Calc!$C177,Dados!$J$2:$J$19995,Calc!$B$176,Dados!BF$2:BF$19995,"Regular")*2.5+COUNTIFS(Dados!$V$2:$V$19995,Calc!$C177,Dados!$J$2:$J$19995,Calc!$B$176,Dados!BF$2:BF$19995,"Ruim")*1.25+COUNTIFS(Dados!$V$2:$V$19995,Calc!$C177,Dados!$J$2:$J$19995,Calc!$B$176,Dados!BF$2:BF$19995,"Péssima")*0)/COUNTIFS(Dados!$V$2:$V$19995,Calc!$C177,Dados!$J$2:$J$19995,Calc!$B$176,Dados!BF$2:BF$19995,"&lt;&gt;Sem resposta",Dados!BF$2:BF$19995,"&lt;&gt;""")</f>
        <v>3.75</v>
      </c>
      <c r="E68" s="152">
        <f>(COUNTIFS(Dados!$V$2:$V$19995,Calc!$C177,Dados!$J$2:$J$19995,Calc!$B$176,Dados!BG$2:BG$19995,"Ótima")*5+COUNTIFS(Dados!$V$2:$V$19995,Calc!$C177,Dados!$J$2:$J$19995,Calc!$B$176,Dados!BG$2:BG$19995,"Boa")*3.75+COUNTIFS(Dados!$V$2:$V$19995,Calc!$C177,Dados!$J$2:$J$19995,Calc!$B$176,Dados!BG$2:BG$19995,"Regular")*2.5+COUNTIFS(Dados!$V$2:$V$19995,Calc!$C177,Dados!$J$2:$J$19995,Calc!$B$176,Dados!BG$2:BG$19995,"Ruim")*1.25+COUNTIFS(Dados!$V$2:$V$19995,Calc!$C177,Dados!$J$2:$J$19995,Calc!$B$176,Dados!BG$2:BG$19995,"Péssima")*0)/COUNTIFS(Dados!$V$2:$V$19995,Calc!$C177,Dados!$J$2:$J$19995,Calc!$B$176,Dados!BG$2:BG$19995,"&lt;&gt;Sem resposta",Dados!BG$2:BG$19995,"&lt;&gt;""")</f>
        <v>1.875</v>
      </c>
      <c r="F68" s="152">
        <f>(COUNTIFS(Dados!$V$2:$V$19995,Calc!$C177,Dados!$J$2:$J$19995,Calc!$B$176,Dados!BH$2:BH$19995,"Ótima")*5+COUNTIFS(Dados!$V$2:$V$19995,Calc!$C177,Dados!$J$2:$J$19995,Calc!$B$176,Dados!BH$2:BH$19995,"Boa")*3.75+COUNTIFS(Dados!$V$2:$V$19995,Calc!$C177,Dados!$J$2:$J$19995,Calc!$B$176,Dados!BH$2:BH$19995,"Regular")*2.5+COUNTIFS(Dados!$V$2:$V$19995,Calc!$C177,Dados!$J$2:$J$19995,Calc!$B$176,Dados!BH$2:BH$19995,"Ruim")*1.25+COUNTIFS(Dados!$V$2:$V$19995,Calc!$C177,Dados!$J$2:$J$19995,Calc!$B$176,Dados!BH$2:BH$19995,"Péssima")*0)/COUNTIFS(Dados!$V$2:$V$19995,Calc!$C177,Dados!$J$2:$J$19995,Calc!$B$176,Dados!BH$2:BH$19995,"&lt;&gt;Sem resposta",Dados!BH$2:BH$19995,"&lt;&gt;""")</f>
        <v>3.75</v>
      </c>
      <c r="G68" s="152">
        <f>(COUNTIFS(Dados!$V$2:$V$19995,Calc!$C177,Dados!$J$2:$J$19995,Calc!$B$176,Dados!BI$2:BI$19995,"Ótima")*5+COUNTIFS(Dados!$V$2:$V$19995,Calc!$C177,Dados!$J$2:$J$19995,Calc!$B$176,Dados!BI$2:BI$19995,"Boa")*3.75+COUNTIFS(Dados!$V$2:$V$19995,Calc!$C177,Dados!$J$2:$J$19995,Calc!$B$176,Dados!BI$2:BI$19995,"Regular")*2.5+COUNTIFS(Dados!$V$2:$V$19995,Calc!$C177,Dados!$J$2:$J$19995,Calc!$B$176,Dados!BI$2:BI$19995,"Ruim")*1.25+COUNTIFS(Dados!$V$2:$V$19995,Calc!$C177,Dados!$J$2:$J$19995,Calc!$B$176,Dados!BI$2:BI$19995,"Péssima")*0)/COUNTIFS(Dados!$V$2:$V$19995,Calc!$C177,Dados!$J$2:$J$19995,Calc!$B$176,Dados!BI$2:BI$19995,"&lt;&gt;Sem resposta",Dados!BI$2:BI$19995,"&lt;&gt;""")</f>
        <v>3.75</v>
      </c>
      <c r="H68" s="152">
        <f>(COUNTIFS(Dados!$V$2:$V$19995,Calc!$C177,Dados!$J$2:$J$19995,Calc!$B$176,Dados!BJ$2:BJ$19995,"Ótima")*5+COUNTIFS(Dados!$V$2:$V$19995,Calc!$C177,Dados!$J$2:$J$19995,Calc!$B$176,Dados!BJ$2:BJ$19995,"Boa")*3.75+COUNTIFS(Dados!$V$2:$V$19995,Calc!$C177,Dados!$J$2:$J$19995,Calc!$B$176,Dados!BJ$2:BJ$19995,"Regular")*2.5+COUNTIFS(Dados!$V$2:$V$19995,Calc!$C177,Dados!$J$2:$J$19995,Calc!$B$176,Dados!BJ$2:BJ$19995,"Ruim")*1.25+COUNTIFS(Dados!$V$2:$V$19995,Calc!$C177,Dados!$J$2:$J$19995,Calc!$B$176,Dados!BJ$2:BJ$19995,"Péssima")*0)/COUNTIFS(Dados!$V$2:$V$19995,Calc!$C177,Dados!$J$2:$J$19995,Calc!$B$176,Dados!BJ$2:BJ$19995,"&lt;&gt;Sem resposta",Dados!BJ$2:BJ$19995,"&lt;&gt;""")</f>
        <v>5</v>
      </c>
      <c r="I68" s="152">
        <f>(COUNTIFS(Dados!$V$2:$V$19995,Calc!$C177,Dados!$J$2:$J$19995,Calc!$B$176,Dados!BK$2:BK$19995,"Superou as expectativas")*5+COUNTIFS(Dados!$V$2:$V$19995,Calc!$C177,Dados!$J$2:$J$19995,Calc!$B$176,Dados!BK$2:BK$19995,"Atendeu as expectativas")*2.5+COUNTIFS(Dados!$V$2:$V$19995,Calc!$C177,Dados!$J$2:$J$19995,Calc!$B$176,Dados!BK$2:BK$19995,"Não atendeu as expectativas")*0)/COUNTIFS(Dados!$V$2:$V$19995,Calc!$C177,Dados!$J$2:$J$19995,Calc!$B$176,Dados!BK$2:BK$19995,"&lt;&gt;Sem resposta",Dados!BK$2:BK$19995,"&lt;&gt;""")</f>
        <v>2.5</v>
      </c>
      <c r="J68" s="152">
        <f>(COUNTIFS(Dados!$V$2:$V$19995,Calc!$C177,Dados!$J$2:$J$19995,Calc!$B$176,Dados!BL$2:BL$19995,"Superou as expectativas")*5+COUNTIFS(Dados!$V$2:$V$19995,Calc!$C177,Dados!$J$2:$J$19995,Calc!$B$176,Dados!BL$2:BL$19995,"Atendeu as expectativas")*2.5+COUNTIFS(Dados!$V$2:$V$19995,Calc!$C177,Dados!$J$2:$J$19995,Calc!$B$176,Dados!BL$2:BL$19995,"Não atendeu as expectativas")*0)/COUNTIFS(Dados!$V$2:$V$19995,Calc!$C177,Dados!$J$2:$J$19995,Calc!$B$176,Dados!BL$2:BL$19995,"&lt;&gt;Sem resposta",Dados!BL$2:BL$19995,"&lt;&gt;""")</f>
        <v>2.5</v>
      </c>
      <c r="K68" s="195">
        <f t="shared" si="3"/>
        <v>3.359375</v>
      </c>
    </row>
    <row r="69" spans="1:11" ht="25.5">
      <c r="A69" s="143" t="s">
        <v>341</v>
      </c>
      <c r="B69" s="151" t="s">
        <v>354</v>
      </c>
      <c r="C69" s="152">
        <f>(COUNTIFS(Dados!$V$2:$V$19995,Calc!$C178,Dados!$J$2:$J$19995,Calc!$B$176,Dados!BE$2:BE$19995,"Ótima")*5+COUNTIFS(Dados!$V$2:$V$19995,Calc!$C178,Dados!$J$2:$J$19995,Calc!$B$176,Dados!BE$2:BE$19995,"Boa")*3.75+COUNTIFS(Dados!$V$2:$V$19995,Calc!$C178,Dados!$J$2:$J$19995,Calc!$B$176,Dados!BE$2:BE$19995,"Regular")*2.5+COUNTIFS(Dados!$V$2:$V$19995,Calc!$C178,Dados!$J$2:$J$19995,Calc!$B$176,Dados!BE$2:BE$19995,"Ruim")*1.25+COUNTIFS(Dados!$V$2:$V$19995,Calc!$C178,Dados!$J$2:$J$19995,Calc!$B$176,Dados!BE$2:BE$19995,"Péssima")*0)/COUNTIFS(Dados!$V$2:$V$19995,Calc!$C178,Dados!$J$2:$J$19995,Calc!$B$176,Dados!BE$2:BE$19995,"&lt;&gt;Sem resposta",Dados!BE$2:BE$19995,"&lt;&gt;""")</f>
        <v>4.1891891891891895</v>
      </c>
      <c r="D69" s="152">
        <f>(COUNTIFS(Dados!$V$2:$V$19995,Calc!$C178,Dados!$J$2:$J$19995,Calc!$B$176,Dados!BF$2:BF$19995,"Ótima")*5+COUNTIFS(Dados!$V$2:$V$19995,Calc!$C178,Dados!$J$2:$J$19995,Calc!$B$176,Dados!BF$2:BF$19995,"Boa")*3.75+COUNTIFS(Dados!$V$2:$V$19995,Calc!$C178,Dados!$J$2:$J$19995,Calc!$B$176,Dados!BF$2:BF$19995,"Regular")*2.5+COUNTIFS(Dados!$V$2:$V$19995,Calc!$C178,Dados!$J$2:$J$19995,Calc!$B$176,Dados!BF$2:BF$19995,"Ruim")*1.25+COUNTIFS(Dados!$V$2:$V$19995,Calc!$C178,Dados!$J$2:$J$19995,Calc!$B$176,Dados!BF$2:BF$19995,"Péssima")*0)/COUNTIFS(Dados!$V$2:$V$19995,Calc!$C178,Dados!$J$2:$J$19995,Calc!$B$176,Dados!BF$2:BF$19995,"&lt;&gt;Sem resposta",Dados!BF$2:BF$19995,"&lt;&gt;""")</f>
        <v>3.6486486486486487</v>
      </c>
      <c r="E69" s="152">
        <f>(COUNTIFS(Dados!$V$2:$V$19995,Calc!$C178,Dados!$J$2:$J$19995,Calc!$B$176,Dados!BG$2:BG$19995,"Ótima")*5+COUNTIFS(Dados!$V$2:$V$19995,Calc!$C178,Dados!$J$2:$J$19995,Calc!$B$176,Dados!BG$2:BG$19995,"Boa")*3.75+COUNTIFS(Dados!$V$2:$V$19995,Calc!$C178,Dados!$J$2:$J$19995,Calc!$B$176,Dados!BG$2:BG$19995,"Regular")*2.5+COUNTIFS(Dados!$V$2:$V$19995,Calc!$C178,Dados!$J$2:$J$19995,Calc!$B$176,Dados!BG$2:BG$19995,"Ruim")*1.25+COUNTIFS(Dados!$V$2:$V$19995,Calc!$C178,Dados!$J$2:$J$19995,Calc!$B$176,Dados!BG$2:BG$19995,"Péssima")*0)/COUNTIFS(Dados!$V$2:$V$19995,Calc!$C178,Dados!$J$2:$J$19995,Calc!$B$176,Dados!BG$2:BG$19995,"&lt;&gt;Sem resposta",Dados!BG$2:BG$19995,"&lt;&gt;""")</f>
        <v>3.9189189189189189</v>
      </c>
      <c r="F69" s="152">
        <f>(COUNTIFS(Dados!$V$2:$V$19995,Calc!$C178,Dados!$J$2:$J$19995,Calc!$B$176,Dados!BH$2:BH$19995,"Ótima")*5+COUNTIFS(Dados!$V$2:$V$19995,Calc!$C178,Dados!$J$2:$J$19995,Calc!$B$176,Dados!BH$2:BH$19995,"Boa")*3.75+COUNTIFS(Dados!$V$2:$V$19995,Calc!$C178,Dados!$J$2:$J$19995,Calc!$B$176,Dados!BH$2:BH$19995,"Regular")*2.5+COUNTIFS(Dados!$V$2:$V$19995,Calc!$C178,Dados!$J$2:$J$19995,Calc!$B$176,Dados!BH$2:BH$19995,"Ruim")*1.25+COUNTIFS(Dados!$V$2:$V$19995,Calc!$C178,Dados!$J$2:$J$19995,Calc!$B$176,Dados!BH$2:BH$19995,"Péssima")*0)/COUNTIFS(Dados!$V$2:$V$19995,Calc!$C178,Dados!$J$2:$J$19995,Calc!$B$176,Dados!BH$2:BH$19995,"&lt;&gt;Sem resposta",Dados!BH$2:BH$19995,"&lt;&gt;""")</f>
        <v>3.9527027027027026</v>
      </c>
      <c r="G69" s="152">
        <f>(COUNTIFS(Dados!$V$2:$V$19995,Calc!$C178,Dados!$J$2:$J$19995,Calc!$B$176,Dados!BI$2:BI$19995,"Ótima")*5+COUNTIFS(Dados!$V$2:$V$19995,Calc!$C178,Dados!$J$2:$J$19995,Calc!$B$176,Dados!BI$2:BI$19995,"Boa")*3.75+COUNTIFS(Dados!$V$2:$V$19995,Calc!$C178,Dados!$J$2:$J$19995,Calc!$B$176,Dados!BI$2:BI$19995,"Regular")*2.5+COUNTIFS(Dados!$V$2:$V$19995,Calc!$C178,Dados!$J$2:$J$19995,Calc!$B$176,Dados!BI$2:BI$19995,"Ruim")*1.25+COUNTIFS(Dados!$V$2:$V$19995,Calc!$C178,Dados!$J$2:$J$19995,Calc!$B$176,Dados!BI$2:BI$19995,"Péssima")*0)/COUNTIFS(Dados!$V$2:$V$19995,Calc!$C178,Dados!$J$2:$J$19995,Calc!$B$176,Dados!BI$2:BI$19995,"&lt;&gt;Sem resposta",Dados!BI$2:BI$19995,"&lt;&gt;""")</f>
        <v>3.3783783783783785</v>
      </c>
      <c r="H69" s="152">
        <f>(COUNTIFS(Dados!$V$2:$V$19995,Calc!$C178,Dados!$J$2:$J$19995,Calc!$B$176,Dados!BJ$2:BJ$19995,"Ótima")*5+COUNTIFS(Dados!$V$2:$V$19995,Calc!$C178,Dados!$J$2:$J$19995,Calc!$B$176,Dados!BJ$2:BJ$19995,"Boa")*3.75+COUNTIFS(Dados!$V$2:$V$19995,Calc!$C178,Dados!$J$2:$J$19995,Calc!$B$176,Dados!BJ$2:BJ$19995,"Regular")*2.5+COUNTIFS(Dados!$V$2:$V$19995,Calc!$C178,Dados!$J$2:$J$19995,Calc!$B$176,Dados!BJ$2:BJ$19995,"Ruim")*1.25+COUNTIFS(Dados!$V$2:$V$19995,Calc!$C178,Dados!$J$2:$J$19995,Calc!$B$176,Dados!BJ$2:BJ$19995,"Péssima")*0)/COUNTIFS(Dados!$V$2:$V$19995,Calc!$C178,Dados!$J$2:$J$19995,Calc!$B$176,Dados!BJ$2:BJ$19995,"&lt;&gt;Sem resposta",Dados!BJ$2:BJ$19995,"&lt;&gt;""")</f>
        <v>4.3581081081081079</v>
      </c>
      <c r="I69" s="152">
        <f>(COUNTIFS(Dados!$V$2:$V$19995,Calc!$C178,Dados!$J$2:$J$19995,Calc!$B$176,Dados!BK$2:BK$19995,"Superou as expectativas")*5+COUNTIFS(Dados!$V$2:$V$19995,Calc!$C178,Dados!$J$2:$J$19995,Calc!$B$176,Dados!BK$2:BK$19995,"Atendeu as expectativas")*2.5+COUNTIFS(Dados!$V$2:$V$19995,Calc!$C178,Dados!$J$2:$J$19995,Calc!$B$176,Dados!BK$2:BK$19995,"Não atendeu as expectativas")*0)/COUNTIFS(Dados!$V$2:$V$19995,Calc!$C178,Dados!$J$2:$J$19995,Calc!$B$176,Dados!BK$2:BK$19995,"&lt;&gt;Sem resposta",Dados!BK$2:BK$19995,"&lt;&gt;""")</f>
        <v>3.125</v>
      </c>
      <c r="J69" s="152">
        <f>(COUNTIFS(Dados!$V$2:$V$19995,Calc!$C178,Dados!$J$2:$J$19995,Calc!$B$176,Dados!BL$2:BL$19995,"Superou as expectativas")*5+COUNTIFS(Dados!$V$2:$V$19995,Calc!$C178,Dados!$J$2:$J$19995,Calc!$B$176,Dados!BL$2:BL$19995,"Atendeu as expectativas")*2.5+COUNTIFS(Dados!$V$2:$V$19995,Calc!$C178,Dados!$J$2:$J$19995,Calc!$B$176,Dados!BL$2:BL$19995,"Não atendeu as expectativas")*0)/COUNTIFS(Dados!$V$2:$V$19995,Calc!$C178,Dados!$J$2:$J$19995,Calc!$B$176,Dados!BL$2:BL$19995,"&lt;&gt;Sem resposta",Dados!BL$2:BL$19995,"&lt;&gt;""")</f>
        <v>3.2432432432432434</v>
      </c>
      <c r="K69" s="195">
        <f t="shared" si="3"/>
        <v>3.7267736486486487</v>
      </c>
    </row>
    <row r="70" spans="1:11" ht="25.5">
      <c r="A70" s="143" t="s">
        <v>341</v>
      </c>
      <c r="B70" s="151" t="s">
        <v>346</v>
      </c>
      <c r="C70" s="152">
        <f>(COUNTIFS(Dados!$V$2:$V$19995,Calc!$C179,Dados!$J$2:$J$19995,Calc!$B$176,Dados!BE$2:BE$19995,"Ótima")*5+COUNTIFS(Dados!$V$2:$V$19995,Calc!$C179,Dados!$J$2:$J$19995,Calc!$B$176,Dados!BE$2:BE$19995,"Boa")*3.75+COUNTIFS(Dados!$V$2:$V$19995,Calc!$C179,Dados!$J$2:$J$19995,Calc!$B$176,Dados!BE$2:BE$19995,"Regular")*2.5+COUNTIFS(Dados!$V$2:$V$19995,Calc!$C179,Dados!$J$2:$J$19995,Calc!$B$176,Dados!BE$2:BE$19995,"Ruim")*1.25+COUNTIFS(Dados!$V$2:$V$19995,Calc!$C179,Dados!$J$2:$J$19995,Calc!$B$176,Dados!BE$2:BE$19995,"Péssima")*0)/COUNTIFS(Dados!$V$2:$V$19995,Calc!$C179,Dados!$J$2:$J$19995,Calc!$B$176,Dados!BE$2:BE$19995,"&lt;&gt;Sem resposta",Dados!BE$2:BE$19995,"&lt;&gt;""")</f>
        <v>4.0277777777777777</v>
      </c>
      <c r="D70" s="152">
        <f>(COUNTIFS(Dados!$V$2:$V$19995,Calc!$C179,Dados!$J$2:$J$19995,Calc!$B$176,Dados!BF$2:BF$19995,"Ótima")*5+COUNTIFS(Dados!$V$2:$V$19995,Calc!$C179,Dados!$J$2:$J$19995,Calc!$B$176,Dados!BF$2:BF$19995,"Boa")*3.75+COUNTIFS(Dados!$V$2:$V$19995,Calc!$C179,Dados!$J$2:$J$19995,Calc!$B$176,Dados!BF$2:BF$19995,"Regular")*2.5+COUNTIFS(Dados!$V$2:$V$19995,Calc!$C179,Dados!$J$2:$J$19995,Calc!$B$176,Dados!BF$2:BF$19995,"Ruim")*1.25+COUNTIFS(Dados!$V$2:$V$19995,Calc!$C179,Dados!$J$2:$J$19995,Calc!$B$176,Dados!BF$2:BF$19995,"Péssima")*0)/COUNTIFS(Dados!$V$2:$V$19995,Calc!$C179,Dados!$J$2:$J$19995,Calc!$B$176,Dados!BF$2:BF$19995,"&lt;&gt;Sem resposta",Dados!BF$2:BF$19995,"&lt;&gt;""")</f>
        <v>3.6111111111111112</v>
      </c>
      <c r="E70" s="152">
        <f>(COUNTIFS(Dados!$V$2:$V$19995,Calc!$C179,Dados!$J$2:$J$19995,Calc!$B$176,Dados!BG$2:BG$19995,"Ótima")*5+COUNTIFS(Dados!$V$2:$V$19995,Calc!$C179,Dados!$J$2:$J$19995,Calc!$B$176,Dados!BG$2:BG$19995,"Boa")*3.75+COUNTIFS(Dados!$V$2:$V$19995,Calc!$C179,Dados!$J$2:$J$19995,Calc!$B$176,Dados!BG$2:BG$19995,"Regular")*2.5+COUNTIFS(Dados!$V$2:$V$19995,Calc!$C179,Dados!$J$2:$J$19995,Calc!$B$176,Dados!BG$2:BG$19995,"Ruim")*1.25+COUNTIFS(Dados!$V$2:$V$19995,Calc!$C179,Dados!$J$2:$J$19995,Calc!$B$176,Dados!BG$2:BG$19995,"Péssima")*0)/COUNTIFS(Dados!$V$2:$V$19995,Calc!$C179,Dados!$J$2:$J$19995,Calc!$B$176,Dados!BG$2:BG$19995,"&lt;&gt;Sem resposta",Dados!BG$2:BG$19995,"&lt;&gt;""")</f>
        <v>3.4722222222222223</v>
      </c>
      <c r="F70" s="152">
        <f>(COUNTIFS(Dados!$V$2:$V$19995,Calc!$C179,Dados!$J$2:$J$19995,Calc!$B$176,Dados!BH$2:BH$19995,"Ótima")*5+COUNTIFS(Dados!$V$2:$V$19995,Calc!$C179,Dados!$J$2:$J$19995,Calc!$B$176,Dados!BH$2:BH$19995,"Boa")*3.75+COUNTIFS(Dados!$V$2:$V$19995,Calc!$C179,Dados!$J$2:$J$19995,Calc!$B$176,Dados!BH$2:BH$19995,"Regular")*2.5+COUNTIFS(Dados!$V$2:$V$19995,Calc!$C179,Dados!$J$2:$J$19995,Calc!$B$176,Dados!BH$2:BH$19995,"Ruim")*1.25+COUNTIFS(Dados!$V$2:$V$19995,Calc!$C179,Dados!$J$2:$J$19995,Calc!$B$176,Dados!BH$2:BH$19995,"Péssima")*0)/COUNTIFS(Dados!$V$2:$V$19995,Calc!$C179,Dados!$J$2:$J$19995,Calc!$B$176,Dados!BH$2:BH$19995,"&lt;&gt;Sem resposta",Dados!BH$2:BH$19995,"&lt;&gt;""")</f>
        <v>3.6111111111111112</v>
      </c>
      <c r="G70" s="152">
        <f>(COUNTIFS(Dados!$V$2:$V$19995,Calc!$C179,Dados!$J$2:$J$19995,Calc!$B$176,Dados!BI$2:BI$19995,"Ótima")*5+COUNTIFS(Dados!$V$2:$V$19995,Calc!$C179,Dados!$J$2:$J$19995,Calc!$B$176,Dados!BI$2:BI$19995,"Boa")*3.75+COUNTIFS(Dados!$V$2:$V$19995,Calc!$C179,Dados!$J$2:$J$19995,Calc!$B$176,Dados!BI$2:BI$19995,"Regular")*2.5+COUNTIFS(Dados!$V$2:$V$19995,Calc!$C179,Dados!$J$2:$J$19995,Calc!$B$176,Dados!BI$2:BI$19995,"Ruim")*1.25+COUNTIFS(Dados!$V$2:$V$19995,Calc!$C179,Dados!$J$2:$J$19995,Calc!$B$176,Dados!BI$2:BI$19995,"Péssima")*0)/COUNTIFS(Dados!$V$2:$V$19995,Calc!$C179,Dados!$J$2:$J$19995,Calc!$B$176,Dados!BI$2:BI$19995,"&lt;&gt;Sem resposta",Dados!BI$2:BI$19995,"&lt;&gt;""")</f>
        <v>2.5</v>
      </c>
      <c r="H70" s="152">
        <f>(COUNTIFS(Dados!$V$2:$V$19995,Calc!$C179,Dados!$J$2:$J$19995,Calc!$B$176,Dados!BJ$2:BJ$19995,"Ótima")*5+COUNTIFS(Dados!$V$2:$V$19995,Calc!$C179,Dados!$J$2:$J$19995,Calc!$B$176,Dados!BJ$2:BJ$19995,"Boa")*3.75+COUNTIFS(Dados!$V$2:$V$19995,Calc!$C179,Dados!$J$2:$J$19995,Calc!$B$176,Dados!BJ$2:BJ$19995,"Regular")*2.5+COUNTIFS(Dados!$V$2:$V$19995,Calc!$C179,Dados!$J$2:$J$19995,Calc!$B$176,Dados!BJ$2:BJ$19995,"Ruim")*1.25+COUNTIFS(Dados!$V$2:$V$19995,Calc!$C179,Dados!$J$2:$J$19995,Calc!$B$176,Dados!BJ$2:BJ$19995,"Péssima")*0)/COUNTIFS(Dados!$V$2:$V$19995,Calc!$C179,Dados!$J$2:$J$19995,Calc!$B$176,Dados!BJ$2:BJ$19995,"&lt;&gt;Sem resposta",Dados!BJ$2:BJ$19995,"&lt;&gt;""")</f>
        <v>4.166666666666667</v>
      </c>
      <c r="I70" s="152">
        <f>(COUNTIFS(Dados!$V$2:$V$19995,Calc!$C179,Dados!$J$2:$J$19995,Calc!$B$176,Dados!BK$2:BK$19995,"Superou as expectativas")*5+COUNTIFS(Dados!$V$2:$V$19995,Calc!$C179,Dados!$J$2:$J$19995,Calc!$B$176,Dados!BK$2:BK$19995,"Atendeu as expectativas")*2.5+COUNTIFS(Dados!$V$2:$V$19995,Calc!$C179,Dados!$J$2:$J$19995,Calc!$B$176,Dados!BK$2:BK$19995,"Não atendeu as expectativas")*0)/COUNTIFS(Dados!$V$2:$V$19995,Calc!$C179,Dados!$J$2:$J$19995,Calc!$B$176,Dados!BK$2:BK$19995,"&lt;&gt;Sem resposta",Dados!BK$2:BK$19995,"&lt;&gt;""")</f>
        <v>2.5</v>
      </c>
      <c r="J70" s="152">
        <f>(COUNTIFS(Dados!$V$2:$V$19995,Calc!$C179,Dados!$J$2:$J$19995,Calc!$B$176,Dados!BL$2:BL$19995,"Superou as expectativas")*5+COUNTIFS(Dados!$V$2:$V$19995,Calc!$C179,Dados!$J$2:$J$19995,Calc!$B$176,Dados!BL$2:BL$19995,"Atendeu as expectativas")*2.5+COUNTIFS(Dados!$V$2:$V$19995,Calc!$C179,Dados!$J$2:$J$19995,Calc!$B$176,Dados!BL$2:BL$19995,"Não atendeu as expectativas")*0)/COUNTIFS(Dados!$V$2:$V$19995,Calc!$C179,Dados!$J$2:$J$19995,Calc!$B$176,Dados!BL$2:BL$19995,"&lt;&gt;Sem resposta",Dados!BL$2:BL$19995,"&lt;&gt;""")</f>
        <v>2.2222222222222223</v>
      </c>
      <c r="K70" s="195">
        <f t="shared" si="3"/>
        <v>3.2638888888888888</v>
      </c>
    </row>
    <row r="71" spans="1:11">
      <c r="A71" s="143" t="s">
        <v>305</v>
      </c>
      <c r="B71" s="143" t="s">
        <v>305</v>
      </c>
      <c r="C71" s="150">
        <f>(COUNTIFS(Dados!$J$2:$J$19995,Calc!$B$180,Dados!BE$2:BE$19995,"Ótima")*5+COUNTIFS(Dados!$J$2:$J$19995,Calc!$B$180,Dados!BE$2:BE$19995,"Boa")*3.75+COUNTIFS(Dados!$J$2:$J$19995,Calc!$B$180,Dados!BE$2:BE$19995,"Regular")*2.5+COUNTIFS(Dados!$J$2:$J$19995,Calc!$B$180,Dados!BE$2:BE$19995,"Ruim")*1.25+COUNTIFS(Dados!$J$2:$J$19995,Calc!$B$180,Dados!BE$2:BE$19995,"Péssima")*0)/COUNTIFS(Dados!$J$2:$J$19995,Calc!$B$180,Dados!BE$2:BE$19995,"&lt;&gt;Sem resposta",Dados!BE$2:BE$19995,"&lt;&gt;""")</f>
        <v>3.9402173913043477</v>
      </c>
      <c r="D71" s="150">
        <f>(COUNTIFS(Dados!$J$2:$J$19995,Calc!$B$180,Dados!BF$2:BF$19995,"Ótima")*5+COUNTIFS(Dados!$J$2:$J$19995,Calc!$B$180,Dados!BF$2:BF$19995,"Boa")*3.75+COUNTIFS(Dados!$J$2:$J$19995,Calc!$B$180,Dados!BF$2:BF$19995,"Regular")*2.5+COUNTIFS(Dados!$J$2:$J$19995,Calc!$B$180,Dados!BF$2:BF$19995,"Ruim")*1.25+COUNTIFS(Dados!$J$2:$J$19995,Calc!$B$180,Dados!BF$2:BF$19995,"Péssima")*0)/COUNTIFS(Dados!$J$2:$J$19995,Calc!$B$180,Dados!BF$2:BF$19995,"&lt;&gt;Sem resposta",Dados!BF$2:BF$19995,"&lt;&gt;""")</f>
        <v>2.2554347826086958</v>
      </c>
      <c r="E71" s="150">
        <f>(COUNTIFS(Dados!$J$2:$J$19995,Calc!$B$180,Dados!BG$2:BG$19995,"Ótima")*5+COUNTIFS(Dados!$J$2:$J$19995,Calc!$B$180,Dados!BG$2:BG$19995,"Boa")*3.75+COUNTIFS(Dados!$J$2:$J$19995,Calc!$B$180,Dados!BG$2:BG$19995,"Regular")*2.5+COUNTIFS(Dados!$J$2:$J$19995,Calc!$B$180,Dados!BG$2:BG$19995,"Ruim")*1.25+COUNTIFS(Dados!$J$2:$J$19995,Calc!$B$180,Dados!BG$2:BG$19995,"Péssima")*0)/COUNTIFS(Dados!$J$2:$J$19995,Calc!$B$180,Dados!BG$2:BG$19995,"&lt;&gt;Sem resposta",Dados!BG$2:BG$19995,"&lt;&gt;""")</f>
        <v>4.0489130434782608</v>
      </c>
      <c r="F71" s="150">
        <f>(COUNTIFS(Dados!$J$2:$J$19995,Calc!$B$180,Dados!BH$2:BH$19995,"Ótima")*5+COUNTIFS(Dados!$J$2:$J$19995,Calc!$B$180,Dados!BH$2:BH$19995,"Boa")*3.75+COUNTIFS(Dados!$J$2:$J$19995,Calc!$B$180,Dados!BH$2:BH$19995,"Regular")*2.5+COUNTIFS(Dados!$J$2:$J$19995,Calc!$B$180,Dados!BH$2:BH$19995,"Ruim")*1.25+COUNTIFS(Dados!$J$2:$J$19995,Calc!$B$180,Dados!BH$2:BH$19995,"Péssima")*0)/COUNTIFS(Dados!$J$2:$J$19995,Calc!$B$180,Dados!BH$2:BH$19995,"&lt;&gt;Sem resposta",Dados!BH$2:BH$19995,"&lt;&gt;""")</f>
        <v>4.0760869565217392</v>
      </c>
      <c r="G71" s="150">
        <f>(COUNTIFS(Dados!$J$2:$J$19995,Calc!$B$180,Dados!BI$2:BI$19995,"Ótima")*5+COUNTIFS(Dados!$J$2:$J$19995,Calc!$B$180,Dados!BI$2:BI$19995,"Boa")*3.75+COUNTIFS(Dados!$J$2:$J$19995,Calc!$B$180,Dados!BI$2:BI$19995,"Regular")*2.5+COUNTIFS(Dados!$J$2:$J$19995,Calc!$B$180,Dados!BI$2:BI$19995,"Ruim")*1.25+COUNTIFS(Dados!$J$2:$J$19995,Calc!$B$180,Dados!BI$2:BI$19995,"Péssima")*0)/COUNTIFS(Dados!$J$2:$J$19995,Calc!$B$180,Dados!BI$2:BI$19995,"&lt;&gt;Sem resposta",Dados!BI$2:BI$19995,"&lt;&gt;""")</f>
        <v>3.5597826086956523</v>
      </c>
      <c r="H71" s="150">
        <f>(COUNTIFS(Dados!$J$2:$J$19995,Calc!$B$180,Dados!BJ$2:BJ$19995,"Ótima")*5+COUNTIFS(Dados!$J$2:$J$19995,Calc!$B$180,Dados!BJ$2:BJ$19995,"Boa")*3.75+COUNTIFS(Dados!$J$2:$J$19995,Calc!$B$180,Dados!BJ$2:BJ$19995,"Regular")*2.5+COUNTIFS(Dados!$J$2:$J$19995,Calc!$B$180,Dados!BJ$2:BJ$19995,"Ruim")*1.25+COUNTIFS(Dados!$J$2:$J$19995,Calc!$B$180,Dados!BJ$2:BJ$19995,"Péssima")*0)/COUNTIFS(Dados!$J$2:$J$19995,Calc!$B$180,Dados!BJ$2:BJ$19995,"&lt;&gt;Sem resposta",Dados!BJ$2:BJ$19995,"&lt;&gt;""")</f>
        <v>4.3206521739130439</v>
      </c>
      <c r="I71" s="150">
        <f>(COUNTIFS(Dados!$J$2:$J$19995,Calc!$B$180,Dados!BK$2:BK$19995,"Superou as expectativas")*5+COUNTIFS(Dados!$J$2:$J$19995,Calc!$B$180,Dados!BK$2:BK$19995,"Atendeu as expectativas")*2.5+COUNTIFS(Dados!$J$2:$J$19995,Calc!$B$180,Dados!BK$2:BK$19995,"Não atendeu as expectativas")*0)/COUNTIFS(Dados!$J$2:$J$19995,Calc!$B$180,Dados!BK$2:BK$19995,"&lt;&gt;Sem resposta",Dados!BK$2:BK$19995,"&lt;&gt;""")</f>
        <v>3.7222222222222223</v>
      </c>
      <c r="J71" s="150">
        <f>(COUNTIFS(Dados!$J$2:$J$19995,Calc!$B$180,Dados!BL$2:BL$19995,"Superou as expectativas")*5+COUNTIFS(Dados!$J$2:$J$19995,Calc!$B$180,Dados!BL$2:BL$19995,"Atendeu as expectativas")*2.5+COUNTIFS(Dados!$J$2:$J$19995,Calc!$B$180,Dados!BL$2:BL$19995,"Não atendeu as expectativas")*0)/COUNTIFS(Dados!$J$2:$J$19995,Calc!$B$180,Dados!BL$2:BL$19995,"&lt;&gt;Sem resposta",Dados!BL$2:BL$19995,"&lt;&gt;""")</f>
        <v>3.2065217391304346</v>
      </c>
      <c r="K71" s="195">
        <f t="shared" si="3"/>
        <v>3.6412288647342992</v>
      </c>
    </row>
    <row r="72" spans="1:11">
      <c r="A72" s="143" t="s">
        <v>305</v>
      </c>
      <c r="B72" s="151" t="s">
        <v>391</v>
      </c>
      <c r="C72" s="152">
        <f>(COUNTIFS(Dados!$W$2:$W$19995,Calc!$C181,Dados!$J$2:$J$19995,Calc!$B$180,Dados!BE$2:BE$19995,"Ótima")*5+COUNTIFS(Dados!$W$2:$W$19995,Calc!$C181,Dados!$J$2:$J$19995,Calc!$B$180,Dados!BE$2:BE$19995,"Boa")*3.75+COUNTIFS(Dados!$W$2:$W$19995,Calc!$C181,Dados!$J$2:$J$19995,Calc!$B$180,Dados!BE$2:BE$19995,"Regular")*2.5+COUNTIFS(Dados!$W$2:$W$19995,Calc!$C181,Dados!$J$2:$J$19995,Calc!$B$180,Dados!BE$2:BE$19995,"Ruim")*1.25+COUNTIFS(Dados!$W$2:$W$19995,Calc!$C181,Dados!$J$2:$J$19995,Calc!$B$180,Dados!BE$2:BE$19995,"Péssima")*0)/COUNTIFS(Dados!$W$2:$W$19995,Calc!$C181,Dados!$J$2:$J$19995,Calc!$B$180,Dados!BE$2:BE$19995,"&lt;&gt;Sem resposta",Dados!BE$2:BE$19995,"&lt;&gt;""")</f>
        <v>3.9732142857142856</v>
      </c>
      <c r="D72" s="152">
        <f>(COUNTIFS(Dados!$W$2:$W$19995,Calc!$C181,Dados!$J$2:$J$19995,Calc!$B$180,Dados!BF$2:BF$19995,"Ótima")*5+COUNTIFS(Dados!$W$2:$W$19995,Calc!$C181,Dados!$J$2:$J$19995,Calc!$B$180,Dados!BF$2:BF$19995,"Boa")*3.75+COUNTIFS(Dados!$W$2:$W$19995,Calc!$C181,Dados!$J$2:$J$19995,Calc!$B$180,Dados!BF$2:BF$19995,"Regular")*2.5+COUNTIFS(Dados!$W$2:$W$19995,Calc!$C181,Dados!$J$2:$J$19995,Calc!$B$180,Dados!BF$2:BF$19995,"Ruim")*1.25+COUNTIFS(Dados!$W$2:$W$19995,Calc!$C181,Dados!$J$2:$J$19995,Calc!$B$180,Dados!BF$2:BF$19995,"Péssima")*0)/COUNTIFS(Dados!$W$2:$W$19995,Calc!$C181,Dados!$J$2:$J$19995,Calc!$B$180,Dados!BF$2:BF$19995,"&lt;&gt;Sem resposta",Dados!BF$2:BF$19995,"&lt;&gt;""")</f>
        <v>2.1428571428571428</v>
      </c>
      <c r="E72" s="152">
        <f>(COUNTIFS(Dados!$W$2:$W$19995,Calc!$C181,Dados!$J$2:$J$19995,Calc!$B$180,Dados!BG$2:BG$19995,"Ótima")*5+COUNTIFS(Dados!$W$2:$W$19995,Calc!$C181,Dados!$J$2:$J$19995,Calc!$B$180,Dados!BG$2:BG$19995,"Boa")*3.75+COUNTIFS(Dados!$W$2:$W$19995,Calc!$C181,Dados!$J$2:$J$19995,Calc!$B$180,Dados!BG$2:BG$19995,"Regular")*2.5+COUNTIFS(Dados!$W$2:$W$19995,Calc!$C181,Dados!$J$2:$J$19995,Calc!$B$180,Dados!BG$2:BG$19995,"Ruim")*1.25+COUNTIFS(Dados!$W$2:$W$19995,Calc!$C181,Dados!$J$2:$J$19995,Calc!$B$180,Dados!BG$2:BG$19995,"Péssima")*0)/COUNTIFS(Dados!$W$2:$W$19995,Calc!$C181,Dados!$J$2:$J$19995,Calc!$B$180,Dados!BG$2:BG$19995,"&lt;&gt;Sem resposta",Dados!BG$2:BG$19995,"&lt;&gt;""")</f>
        <v>4.1964285714285712</v>
      </c>
      <c r="F72" s="152">
        <f>(COUNTIFS(Dados!$W$2:$W$19995,Calc!$C181,Dados!$J$2:$J$19995,Calc!$B$180,Dados!BH$2:BH$19995,"Ótima")*5+COUNTIFS(Dados!$W$2:$W$19995,Calc!$C181,Dados!$J$2:$J$19995,Calc!$B$180,Dados!BH$2:BH$19995,"Boa")*3.75+COUNTIFS(Dados!$W$2:$W$19995,Calc!$C181,Dados!$J$2:$J$19995,Calc!$B$180,Dados!BH$2:BH$19995,"Regular")*2.5+COUNTIFS(Dados!$W$2:$W$19995,Calc!$C181,Dados!$J$2:$J$19995,Calc!$B$180,Dados!BH$2:BH$19995,"Ruim")*1.25+COUNTIFS(Dados!$W$2:$W$19995,Calc!$C181,Dados!$J$2:$J$19995,Calc!$B$180,Dados!BH$2:BH$19995,"Péssima")*0)/COUNTIFS(Dados!$W$2:$W$19995,Calc!$C181,Dados!$J$2:$J$19995,Calc!$B$180,Dados!BH$2:BH$19995,"&lt;&gt;Sem resposta",Dados!BH$2:BH$19995,"&lt;&gt;""")</f>
        <v>4.2857142857142856</v>
      </c>
      <c r="G72" s="152">
        <f>(COUNTIFS(Dados!$W$2:$W$19995,Calc!$C181,Dados!$J$2:$J$19995,Calc!$B$180,Dados!BI$2:BI$19995,"Ótima")*5+COUNTIFS(Dados!$W$2:$W$19995,Calc!$C181,Dados!$J$2:$J$19995,Calc!$B$180,Dados!BI$2:BI$19995,"Boa")*3.75+COUNTIFS(Dados!$W$2:$W$19995,Calc!$C181,Dados!$J$2:$J$19995,Calc!$B$180,Dados!BI$2:BI$19995,"Regular")*2.5+COUNTIFS(Dados!$W$2:$W$19995,Calc!$C181,Dados!$J$2:$J$19995,Calc!$B$180,Dados!BI$2:BI$19995,"Ruim")*1.25+COUNTIFS(Dados!$W$2:$W$19995,Calc!$C181,Dados!$J$2:$J$19995,Calc!$B$180,Dados!BI$2:BI$19995,"Péssima")*0)/COUNTIFS(Dados!$W$2:$W$19995,Calc!$C181,Dados!$J$2:$J$19995,Calc!$B$180,Dados!BI$2:BI$19995,"&lt;&gt;Sem resposta",Dados!BI$2:BI$19995,"&lt;&gt;""")</f>
        <v>3.75</v>
      </c>
      <c r="H72" s="152">
        <f>(COUNTIFS(Dados!$W$2:$W$19995,Calc!$C181,Dados!$J$2:$J$19995,Calc!$B$180,Dados!BJ$2:BJ$19995,"Ótima")*5+COUNTIFS(Dados!$W$2:$W$19995,Calc!$C181,Dados!$J$2:$J$19995,Calc!$B$180,Dados!BJ$2:BJ$19995,"Boa")*3.75+COUNTIFS(Dados!$W$2:$W$19995,Calc!$C181,Dados!$J$2:$J$19995,Calc!$B$180,Dados!BJ$2:BJ$19995,"Regular")*2.5+COUNTIFS(Dados!$W$2:$W$19995,Calc!$C181,Dados!$J$2:$J$19995,Calc!$B$180,Dados!BJ$2:BJ$19995,"Ruim")*1.25+COUNTIFS(Dados!$W$2:$W$19995,Calc!$C181,Dados!$J$2:$J$19995,Calc!$B$180,Dados!BJ$2:BJ$19995,"Péssima")*0)/COUNTIFS(Dados!$W$2:$W$19995,Calc!$C181,Dados!$J$2:$J$19995,Calc!$B$180,Dados!BJ$2:BJ$19995,"&lt;&gt;Sem resposta",Dados!BJ$2:BJ$19995,"&lt;&gt;""")</f>
        <v>4.5535714285714288</v>
      </c>
      <c r="I72" s="152">
        <f>(COUNTIFS(Dados!$W$2:$W$19995,Calc!$C181,Dados!$J$2:$J$19995,Calc!$B$180,Dados!BK$2:BK$19995,"Superou as expectativas")*5+COUNTIFS(Dados!$W$2:$W$19995,Calc!$C181,Dados!$J$2:$J$19995,Calc!$B$180,Dados!BK$2:BK$19995,"Atendeu as expectativas")*2.5+COUNTIFS(Dados!$W$2:$W$19995,Calc!$C181,Dados!$J$2:$J$19995,Calc!$B$180,Dados!BK$2:BK$19995,"Não atendeu as expectativas")*0)/COUNTIFS(Dados!$W$2:$W$19995,Calc!$C181,Dados!$J$2:$J$19995,Calc!$B$180,Dados!BK$2:BK$19995,"&lt;&gt;Sem resposta",Dados!BK$2:BK$19995,"&lt;&gt;""")</f>
        <v>3.8888888888888888</v>
      </c>
      <c r="J72" s="152">
        <f>(COUNTIFS(Dados!$W$2:$W$19995,Calc!$C181,Dados!$J$2:$J$19995,Calc!$B$180,Dados!BL$2:BL$19995,"Superou as expectativas")*5+COUNTIFS(Dados!$W$2:$W$19995,Calc!$C181,Dados!$J$2:$J$19995,Calc!$B$180,Dados!BL$2:BL$19995,"Atendeu as expectativas")*2.5+COUNTIFS(Dados!$W$2:$W$19995,Calc!$C181,Dados!$J$2:$J$19995,Calc!$B$180,Dados!BL$2:BL$19995,"Não atendeu as expectativas")*0)/COUNTIFS(Dados!$W$2:$W$19995,Calc!$C181,Dados!$J$2:$J$19995,Calc!$B$180,Dados!BL$2:BL$19995,"&lt;&gt;Sem resposta",Dados!BL$2:BL$19995,"&lt;&gt;""")</f>
        <v>3.125</v>
      </c>
      <c r="K72" s="195">
        <f t="shared" si="3"/>
        <v>3.7394593253968256</v>
      </c>
    </row>
    <row r="73" spans="1:11">
      <c r="A73" s="143" t="s">
        <v>305</v>
      </c>
      <c r="B73" s="151" t="s">
        <v>227</v>
      </c>
      <c r="C73" s="152">
        <f>(COUNTIFS(Dados!$W$2:$W$19995,Calc!$C182,Dados!$J$2:$J$19995,Calc!$B$180,Dados!BE$2:BE$19995,"Ótima")*5+COUNTIFS(Dados!$W$2:$W$19995,Calc!$C182,Dados!$J$2:$J$19995,Calc!$B$180,Dados!BE$2:BE$19995,"Boa")*3.75+COUNTIFS(Dados!$W$2:$W$19995,Calc!$C182,Dados!$J$2:$J$19995,Calc!$B$180,Dados!BE$2:BE$19995,"Regular")*2.5+COUNTIFS(Dados!$W$2:$W$19995,Calc!$C182,Dados!$J$2:$J$19995,Calc!$B$180,Dados!BE$2:BE$19995,"Ruim")*1.25+COUNTIFS(Dados!$W$2:$W$19995,Calc!$C182,Dados!$J$2:$J$19995,Calc!$B$180,Dados!BE$2:BE$19995,"Péssima")*0)/COUNTIFS(Dados!$W$2:$W$19995,Calc!$C182,Dados!$J$2:$J$19995,Calc!$B$180,Dados!BE$2:BE$19995,"&lt;&gt;Sem resposta",Dados!BE$2:BE$19995,"&lt;&gt;""")</f>
        <v>3.8888888888888888</v>
      </c>
      <c r="D73" s="152">
        <f>(COUNTIFS(Dados!$W$2:$W$19995,Calc!$C182,Dados!$J$2:$J$19995,Calc!$B$180,Dados!BF$2:BF$19995,"Ótima")*5+COUNTIFS(Dados!$W$2:$W$19995,Calc!$C182,Dados!$J$2:$J$19995,Calc!$B$180,Dados!BF$2:BF$19995,"Boa")*3.75+COUNTIFS(Dados!$W$2:$W$19995,Calc!$C182,Dados!$J$2:$J$19995,Calc!$B$180,Dados!BF$2:BF$19995,"Regular")*2.5+COUNTIFS(Dados!$W$2:$W$19995,Calc!$C182,Dados!$J$2:$J$19995,Calc!$B$180,Dados!BF$2:BF$19995,"Ruim")*1.25+COUNTIFS(Dados!$W$2:$W$19995,Calc!$C182,Dados!$J$2:$J$19995,Calc!$B$180,Dados!BF$2:BF$19995,"Péssima")*0)/COUNTIFS(Dados!$W$2:$W$19995,Calc!$C182,Dados!$J$2:$J$19995,Calc!$B$180,Dados!BF$2:BF$19995,"&lt;&gt;Sem resposta",Dados!BF$2:BF$19995,"&lt;&gt;""")</f>
        <v>2.4305555555555554</v>
      </c>
      <c r="E73" s="152">
        <f>(COUNTIFS(Dados!$W$2:$W$19995,Calc!$C182,Dados!$J$2:$J$19995,Calc!$B$180,Dados!BG$2:BG$19995,"Ótima")*5+COUNTIFS(Dados!$W$2:$W$19995,Calc!$C182,Dados!$J$2:$J$19995,Calc!$B$180,Dados!BG$2:BG$19995,"Boa")*3.75+COUNTIFS(Dados!$W$2:$W$19995,Calc!$C182,Dados!$J$2:$J$19995,Calc!$B$180,Dados!BG$2:BG$19995,"Regular")*2.5+COUNTIFS(Dados!$W$2:$W$19995,Calc!$C182,Dados!$J$2:$J$19995,Calc!$B$180,Dados!BG$2:BG$19995,"Ruim")*1.25+COUNTIFS(Dados!$W$2:$W$19995,Calc!$C182,Dados!$J$2:$J$19995,Calc!$B$180,Dados!BG$2:BG$19995,"Péssima")*0)/COUNTIFS(Dados!$W$2:$W$19995,Calc!$C182,Dados!$J$2:$J$19995,Calc!$B$180,Dados!BG$2:BG$19995,"&lt;&gt;Sem resposta",Dados!BG$2:BG$19995,"&lt;&gt;""")</f>
        <v>3.8194444444444446</v>
      </c>
      <c r="F73" s="152">
        <f>(COUNTIFS(Dados!$W$2:$W$19995,Calc!$C182,Dados!$J$2:$J$19995,Calc!$B$180,Dados!BH$2:BH$19995,"Ótima")*5+COUNTIFS(Dados!$W$2:$W$19995,Calc!$C182,Dados!$J$2:$J$19995,Calc!$B$180,Dados!BH$2:BH$19995,"Boa")*3.75+COUNTIFS(Dados!$W$2:$W$19995,Calc!$C182,Dados!$J$2:$J$19995,Calc!$B$180,Dados!BH$2:BH$19995,"Regular")*2.5+COUNTIFS(Dados!$W$2:$W$19995,Calc!$C182,Dados!$J$2:$J$19995,Calc!$B$180,Dados!BH$2:BH$19995,"Ruim")*1.25+COUNTIFS(Dados!$W$2:$W$19995,Calc!$C182,Dados!$J$2:$J$19995,Calc!$B$180,Dados!BH$2:BH$19995,"Péssima")*0)/COUNTIFS(Dados!$W$2:$W$19995,Calc!$C182,Dados!$J$2:$J$19995,Calc!$B$180,Dados!BH$2:BH$19995,"&lt;&gt;Sem resposta",Dados!BH$2:BH$19995,"&lt;&gt;""")</f>
        <v>3.75</v>
      </c>
      <c r="G73" s="152">
        <f>(COUNTIFS(Dados!$W$2:$W$19995,Calc!$C182,Dados!$J$2:$J$19995,Calc!$B$180,Dados!BI$2:BI$19995,"Ótima")*5+COUNTIFS(Dados!$W$2:$W$19995,Calc!$C182,Dados!$J$2:$J$19995,Calc!$B$180,Dados!BI$2:BI$19995,"Boa")*3.75+COUNTIFS(Dados!$W$2:$W$19995,Calc!$C182,Dados!$J$2:$J$19995,Calc!$B$180,Dados!BI$2:BI$19995,"Regular")*2.5+COUNTIFS(Dados!$W$2:$W$19995,Calc!$C182,Dados!$J$2:$J$19995,Calc!$B$180,Dados!BI$2:BI$19995,"Ruim")*1.25+COUNTIFS(Dados!$W$2:$W$19995,Calc!$C182,Dados!$J$2:$J$19995,Calc!$B$180,Dados!BI$2:BI$19995,"Péssima")*0)/COUNTIFS(Dados!$W$2:$W$19995,Calc!$C182,Dados!$J$2:$J$19995,Calc!$B$180,Dados!BI$2:BI$19995,"&lt;&gt;Sem resposta",Dados!BI$2:BI$19995,"&lt;&gt;""")</f>
        <v>3.2638888888888888</v>
      </c>
      <c r="H73" s="152">
        <f>(COUNTIFS(Dados!$W$2:$W$19995,Calc!$C182,Dados!$J$2:$J$19995,Calc!$B$180,Dados!BJ$2:BJ$19995,"Ótima")*5+COUNTIFS(Dados!$W$2:$W$19995,Calc!$C182,Dados!$J$2:$J$19995,Calc!$B$180,Dados!BJ$2:BJ$19995,"Boa")*3.75+COUNTIFS(Dados!$W$2:$W$19995,Calc!$C182,Dados!$J$2:$J$19995,Calc!$B$180,Dados!BJ$2:BJ$19995,"Regular")*2.5+COUNTIFS(Dados!$W$2:$W$19995,Calc!$C182,Dados!$J$2:$J$19995,Calc!$B$180,Dados!BJ$2:BJ$19995,"Ruim")*1.25+COUNTIFS(Dados!$W$2:$W$19995,Calc!$C182,Dados!$J$2:$J$19995,Calc!$B$180,Dados!BJ$2:BJ$19995,"Péssima")*0)/COUNTIFS(Dados!$W$2:$W$19995,Calc!$C182,Dados!$J$2:$J$19995,Calc!$B$180,Dados!BJ$2:BJ$19995,"&lt;&gt;Sem resposta",Dados!BJ$2:BJ$19995,"&lt;&gt;""")</f>
        <v>3.9583333333333335</v>
      </c>
      <c r="I73" s="152">
        <f>(COUNTIFS(Dados!$W$2:$W$19995,Calc!$C182,Dados!$J$2:$J$19995,Calc!$B$180,Dados!BK$2:BK$19995,"Superou as expectativas")*5+COUNTIFS(Dados!$W$2:$W$19995,Calc!$C182,Dados!$J$2:$J$19995,Calc!$B$180,Dados!BK$2:BK$19995,"Atendeu as expectativas")*2.5+COUNTIFS(Dados!$W$2:$W$19995,Calc!$C182,Dados!$J$2:$J$19995,Calc!$B$180,Dados!BK$2:BK$19995,"Não atendeu as expectativas")*0)/COUNTIFS(Dados!$W$2:$W$19995,Calc!$C182,Dados!$J$2:$J$19995,Calc!$B$180,Dados!BK$2:BK$19995,"&lt;&gt;Sem resposta",Dados!BK$2:BK$19995,"&lt;&gt;""")</f>
        <v>3.4722222222222223</v>
      </c>
      <c r="J73" s="152">
        <f>(COUNTIFS(Dados!$W$2:$W$19995,Calc!$C182,Dados!$J$2:$J$19995,Calc!$B$180,Dados!BL$2:BL$19995,"Superou as expectativas")*5+COUNTIFS(Dados!$W$2:$W$19995,Calc!$C182,Dados!$J$2:$J$19995,Calc!$B$180,Dados!BL$2:BL$19995,"Atendeu as expectativas")*2.5+COUNTIFS(Dados!$W$2:$W$19995,Calc!$C182,Dados!$J$2:$J$19995,Calc!$B$180,Dados!BL$2:BL$19995,"Não atendeu as expectativas")*0)/COUNTIFS(Dados!$W$2:$W$19995,Calc!$C182,Dados!$J$2:$J$19995,Calc!$B$180,Dados!BL$2:BL$19995,"&lt;&gt;Sem resposta",Dados!BL$2:BL$19995,"&lt;&gt;""")</f>
        <v>3.3333333333333335</v>
      </c>
      <c r="K73" s="195">
        <f t="shared" si="3"/>
        <v>3.489583333333333</v>
      </c>
    </row>
    <row r="74" spans="1:11">
      <c r="A74" s="143" t="s">
        <v>97</v>
      </c>
      <c r="B74" s="143" t="s">
        <v>97</v>
      </c>
      <c r="C74" s="150">
        <f>(COUNTIFS(Dados!$J$2:$J$19995,Calc!$B$183,Dados!BE$2:BE$19995,"Ótima")*5+COUNTIFS(Dados!$J$2:$J$19995,Calc!$B$183,Dados!BE$2:BE$19995,"Boa")*3.75+COUNTIFS(Dados!$J$2:$J$19995,Calc!$B$183,Dados!BE$2:BE$19995,"Regular")*2.5+COUNTIFS(Dados!$J$2:$J$19995,Calc!$B$183,Dados!BE$2:BE$19995,"Ruim")*1.25+COUNTIFS(Dados!$J$2:$J$19995,Calc!$B$183,Dados!BE$2:BE$19995,"Péssima")*0)/COUNTIFS(Dados!$J$2:$J$19995,Calc!$B$183,Dados!BE$2:BE$19995,"&lt;&gt;Sem resposta",Dados!BE$2:BE$19995,"&lt;&gt;""")</f>
        <v>4.5058139534883717</v>
      </c>
      <c r="D74" s="150">
        <f>(COUNTIFS(Dados!$J$2:$J$19995,Calc!$B$183,Dados!BF$2:BF$19995,"Ótima")*5+COUNTIFS(Dados!$J$2:$J$19995,Calc!$B$183,Dados!BF$2:BF$19995,"Boa")*3.75+COUNTIFS(Dados!$J$2:$J$19995,Calc!$B$183,Dados!BF$2:BF$19995,"Regular")*2.5+COUNTIFS(Dados!$J$2:$J$19995,Calc!$B$183,Dados!BF$2:BF$19995,"Ruim")*1.25+COUNTIFS(Dados!$J$2:$J$19995,Calc!$B$183,Dados!BF$2:BF$19995,"Péssima")*0)/COUNTIFS(Dados!$J$2:$J$19995,Calc!$B$183,Dados!BF$2:BF$19995,"&lt;&gt;Sem resposta",Dados!BF$2:BF$19995,"&lt;&gt;""")</f>
        <v>4.2441860465116283</v>
      </c>
      <c r="E74" s="150">
        <f>(COUNTIFS(Dados!$J$2:$J$19995,Calc!$B$183,Dados!BG$2:BG$19995,"Ótima")*5+COUNTIFS(Dados!$J$2:$J$19995,Calc!$B$183,Dados!BG$2:BG$19995,"Boa")*3.75+COUNTIFS(Dados!$J$2:$J$19995,Calc!$B$183,Dados!BG$2:BG$19995,"Regular")*2.5+COUNTIFS(Dados!$J$2:$J$19995,Calc!$B$183,Dados!BG$2:BG$19995,"Ruim")*1.25+COUNTIFS(Dados!$J$2:$J$19995,Calc!$B$183,Dados!BG$2:BG$19995,"Péssima")*0)/COUNTIFS(Dados!$J$2:$J$19995,Calc!$B$183,Dados!BG$2:BG$19995,"&lt;&gt;Sem resposta",Dados!BG$2:BG$19995,"&lt;&gt;""")</f>
        <v>4.2441860465116283</v>
      </c>
      <c r="F74" s="150">
        <f>(COUNTIFS(Dados!$J$2:$J$19995,Calc!$B$183,Dados!BH$2:BH$19995,"Ótima")*5+COUNTIFS(Dados!$J$2:$J$19995,Calc!$B$183,Dados!BH$2:BH$19995,"Boa")*3.75+COUNTIFS(Dados!$J$2:$J$19995,Calc!$B$183,Dados!BH$2:BH$19995,"Regular")*2.5+COUNTIFS(Dados!$J$2:$J$19995,Calc!$B$183,Dados!BH$2:BH$19995,"Ruim")*1.25+COUNTIFS(Dados!$J$2:$J$19995,Calc!$B$183,Dados!BH$2:BH$19995,"Péssima")*0)/COUNTIFS(Dados!$J$2:$J$19995,Calc!$B$183,Dados!BH$2:BH$19995,"&lt;&gt;Sem resposta",Dados!BH$2:BH$19995,"&lt;&gt;""")</f>
        <v>4.2151162790697674</v>
      </c>
      <c r="G74" s="150">
        <f>(COUNTIFS(Dados!$J$2:$J$19995,Calc!$B$183,Dados!BI$2:BI$19995,"Ótima")*5+COUNTIFS(Dados!$J$2:$J$19995,Calc!$B$183,Dados!BI$2:BI$19995,"Boa")*3.75+COUNTIFS(Dados!$J$2:$J$19995,Calc!$B$183,Dados!BI$2:BI$19995,"Regular")*2.5+COUNTIFS(Dados!$J$2:$J$19995,Calc!$B$183,Dados!BI$2:BI$19995,"Ruim")*1.25+COUNTIFS(Dados!$J$2:$J$19995,Calc!$B$183,Dados!BI$2:BI$19995,"Péssima")*0)/COUNTIFS(Dados!$J$2:$J$19995,Calc!$B$183,Dados!BI$2:BI$19995,"&lt;&gt;Sem resposta",Dados!BI$2:BI$19995,"&lt;&gt;""")</f>
        <v>3.5755813953488373</v>
      </c>
      <c r="H74" s="150">
        <f>(COUNTIFS(Dados!$J$2:$J$19995,Calc!$B$183,Dados!BJ$2:BJ$19995,"Ótima")*5+COUNTIFS(Dados!$J$2:$J$19995,Calc!$B$183,Dados!BJ$2:BJ$19995,"Boa")*3.75+COUNTIFS(Dados!$J$2:$J$19995,Calc!$B$183,Dados!BJ$2:BJ$19995,"Regular")*2.5+COUNTIFS(Dados!$J$2:$J$19995,Calc!$B$183,Dados!BJ$2:BJ$19995,"Ruim")*1.25+COUNTIFS(Dados!$J$2:$J$19995,Calc!$B$183,Dados!BJ$2:BJ$19995,"Péssima")*0)/COUNTIFS(Dados!$J$2:$J$19995,Calc!$B$183,Dados!BJ$2:BJ$19995,"&lt;&gt;Sem resposta",Dados!BJ$2:BJ$19995,"&lt;&gt;""")</f>
        <v>4.2441860465116283</v>
      </c>
      <c r="I74" s="150">
        <f>(COUNTIFS(Dados!$J$2:$J$19995,Calc!$B$183,Dados!BK$2:BK$19995,"Superou as expectativas")*5+COUNTIFS(Dados!$J$2:$J$19995,Calc!$B$183,Dados!BK$2:BK$19995,"Atendeu as expectativas")*2.5+COUNTIFS(Dados!$J$2:$J$19995,Calc!$B$183,Dados!BK$2:BK$19995,"Não atendeu as expectativas")*0)/COUNTIFS(Dados!$J$2:$J$19995,Calc!$B$183,Dados!BK$2:BK$19995,"&lt;&gt;Sem resposta",Dados!BK$2:BK$19995,"&lt;&gt;""")</f>
        <v>2.9761904761904763</v>
      </c>
      <c r="J74" s="150">
        <f>(COUNTIFS(Dados!$J$2:$J$19995,Calc!$B$183,Dados!BL$2:BL$19995,"Superou as expectativas")*5+COUNTIFS(Dados!$J$2:$J$19995,Calc!$B$183,Dados!BL$2:BL$19995,"Atendeu as expectativas")*2.5+COUNTIFS(Dados!$J$2:$J$19995,Calc!$B$183,Dados!BL$2:BL$19995,"Não atendeu as expectativas")*0)/COUNTIFS(Dados!$J$2:$J$19995,Calc!$B$183,Dados!BL$2:BL$19995,"&lt;&gt;Sem resposta",Dados!BL$2:BL$19995,"&lt;&gt;""")</f>
        <v>3.8372093023255816</v>
      </c>
      <c r="K74" s="195">
        <f t="shared" si="3"/>
        <v>3.9803086932447407</v>
      </c>
    </row>
    <row r="75" spans="1:11">
      <c r="A75" s="143" t="s">
        <v>97</v>
      </c>
      <c r="B75" s="151" t="s">
        <v>326</v>
      </c>
      <c r="C75" s="152">
        <f>(COUNTIFS(Dados!$X$2:$X$19995,Calc!$C184,Dados!$J$2:$J$19995,Calc!$B$183,Dados!BE$2:BE$19995,"Ótima")*5+COUNTIFS(Dados!$X$2:$X$19995,Calc!$C184,Dados!$J$2:$J$19995,Calc!$B$183,Dados!BE$2:BE$19995,"Boa")*3.75+COUNTIFS(Dados!$X$2:$X$19995,Calc!$C184,Dados!$J$2:$J$19995,Calc!$B$183,Dados!BE$2:BE$19995,"Regular")*2.5+COUNTIFS(Dados!$X$2:$X$19995,Calc!$C184,Dados!$J$2:$J$19995,Calc!$B$183,Dados!BE$2:BE$19995,"Ruim")*1.25+COUNTIFS(Dados!$X$2:$X$19995,Calc!$C184,Dados!$J$2:$J$19995,Calc!$B$183,Dados!BE$2:BE$19995,"Péssima")*0)/COUNTIFS(Dados!$X$2:$X$19995,Calc!$C184,Dados!$J$2:$J$19995,Calc!$B$183,Dados!BE$2:BE$19995,"&lt;&gt;Sem resposta",Dados!BE$2:BE$19995,"&lt;&gt;""")</f>
        <v>4.4230769230769234</v>
      </c>
      <c r="D75" s="152">
        <f>(COUNTIFS(Dados!$X$2:$X$19995,Calc!$C184,Dados!$J$2:$J$19995,Calc!$B$183,Dados!BF$2:BF$19995,"Ótima")*5+COUNTIFS(Dados!$X$2:$X$19995,Calc!$C184,Dados!$J$2:$J$19995,Calc!$B$183,Dados!BF$2:BF$19995,"Boa")*3.75+COUNTIFS(Dados!$X$2:$X$19995,Calc!$C184,Dados!$J$2:$J$19995,Calc!$B$183,Dados!BF$2:BF$19995,"Regular")*2.5+COUNTIFS(Dados!$X$2:$X$19995,Calc!$C184,Dados!$J$2:$J$19995,Calc!$B$183,Dados!BF$2:BF$19995,"Ruim")*1.25+COUNTIFS(Dados!$X$2:$X$19995,Calc!$C184,Dados!$J$2:$J$19995,Calc!$B$183,Dados!BF$2:BF$19995,"Péssima")*0)/COUNTIFS(Dados!$X$2:$X$19995,Calc!$C184,Dados!$J$2:$J$19995,Calc!$B$183,Dados!BF$2:BF$19995,"&lt;&gt;Sem resposta",Dados!BF$2:BF$19995,"&lt;&gt;""")</f>
        <v>4.0865384615384617</v>
      </c>
      <c r="E75" s="152">
        <f>(COUNTIFS(Dados!$X$2:$X$19995,Calc!$C184,Dados!$J$2:$J$19995,Calc!$B$183,Dados!BG$2:BG$19995,"Ótima")*5+COUNTIFS(Dados!$X$2:$X$19995,Calc!$C184,Dados!$J$2:$J$19995,Calc!$B$183,Dados!BG$2:BG$19995,"Boa")*3.75+COUNTIFS(Dados!$X$2:$X$19995,Calc!$C184,Dados!$J$2:$J$19995,Calc!$B$183,Dados!BG$2:BG$19995,"Regular")*2.5+COUNTIFS(Dados!$X$2:$X$19995,Calc!$C184,Dados!$J$2:$J$19995,Calc!$B$183,Dados!BG$2:BG$19995,"Ruim")*1.25+COUNTIFS(Dados!$X$2:$X$19995,Calc!$C184,Dados!$J$2:$J$19995,Calc!$B$183,Dados!BG$2:BG$19995,"Péssima")*0)/COUNTIFS(Dados!$X$2:$X$19995,Calc!$C184,Dados!$J$2:$J$19995,Calc!$B$183,Dados!BG$2:BG$19995,"&lt;&gt;Sem resposta",Dados!BG$2:BG$19995,"&lt;&gt;""")</f>
        <v>4.4230769230769234</v>
      </c>
      <c r="F75" s="152">
        <f>(COUNTIFS(Dados!$X$2:$X$19995,Calc!$C184,Dados!$J$2:$J$19995,Calc!$B$183,Dados!BH$2:BH$19995,"Ótima")*5+COUNTIFS(Dados!$X$2:$X$19995,Calc!$C184,Dados!$J$2:$J$19995,Calc!$B$183,Dados!BH$2:BH$19995,"Boa")*3.75+COUNTIFS(Dados!$X$2:$X$19995,Calc!$C184,Dados!$J$2:$J$19995,Calc!$B$183,Dados!BH$2:BH$19995,"Regular")*2.5+COUNTIFS(Dados!$X$2:$X$19995,Calc!$C184,Dados!$J$2:$J$19995,Calc!$B$183,Dados!BH$2:BH$19995,"Ruim")*1.25+COUNTIFS(Dados!$X$2:$X$19995,Calc!$C184,Dados!$J$2:$J$19995,Calc!$B$183,Dados!BH$2:BH$19995,"Péssima")*0)/COUNTIFS(Dados!$X$2:$X$19995,Calc!$C184,Dados!$J$2:$J$19995,Calc!$B$183,Dados!BH$2:BH$19995,"&lt;&gt;Sem resposta",Dados!BH$2:BH$19995,"&lt;&gt;""")</f>
        <v>4.4230769230769234</v>
      </c>
      <c r="G75" s="152">
        <f>(COUNTIFS(Dados!$X$2:$X$19995,Calc!$C184,Dados!$J$2:$J$19995,Calc!$B$183,Dados!BI$2:BI$19995,"Ótima")*5+COUNTIFS(Dados!$X$2:$X$19995,Calc!$C184,Dados!$J$2:$J$19995,Calc!$B$183,Dados!BI$2:BI$19995,"Boa")*3.75+COUNTIFS(Dados!$X$2:$X$19995,Calc!$C184,Dados!$J$2:$J$19995,Calc!$B$183,Dados!BI$2:BI$19995,"Regular")*2.5+COUNTIFS(Dados!$X$2:$X$19995,Calc!$C184,Dados!$J$2:$J$19995,Calc!$B$183,Dados!BI$2:BI$19995,"Ruim")*1.25+COUNTIFS(Dados!$X$2:$X$19995,Calc!$C184,Dados!$J$2:$J$19995,Calc!$B$183,Dados!BI$2:BI$19995,"Péssima")*0)/COUNTIFS(Dados!$X$2:$X$19995,Calc!$C184,Dados!$J$2:$J$19995,Calc!$B$183,Dados!BI$2:BI$19995,"&lt;&gt;Sem resposta",Dados!BI$2:BI$19995,"&lt;&gt;""")</f>
        <v>3.7980769230769229</v>
      </c>
      <c r="H75" s="152">
        <f>(COUNTIFS(Dados!$X$2:$X$19995,Calc!$C184,Dados!$J$2:$J$19995,Calc!$B$183,Dados!BJ$2:BJ$19995,"Ótima")*5+COUNTIFS(Dados!$X$2:$X$19995,Calc!$C184,Dados!$J$2:$J$19995,Calc!$B$183,Dados!BJ$2:BJ$19995,"Boa")*3.75+COUNTIFS(Dados!$X$2:$X$19995,Calc!$C184,Dados!$J$2:$J$19995,Calc!$B$183,Dados!BJ$2:BJ$19995,"Regular")*2.5+COUNTIFS(Dados!$X$2:$X$19995,Calc!$C184,Dados!$J$2:$J$19995,Calc!$B$183,Dados!BJ$2:BJ$19995,"Ruim")*1.25+COUNTIFS(Dados!$X$2:$X$19995,Calc!$C184,Dados!$J$2:$J$19995,Calc!$B$183,Dados!BJ$2:BJ$19995,"Péssima")*0)/COUNTIFS(Dados!$X$2:$X$19995,Calc!$C184,Dados!$J$2:$J$19995,Calc!$B$183,Dados!BJ$2:BJ$19995,"&lt;&gt;Sem resposta",Dados!BJ$2:BJ$19995,"&lt;&gt;""")</f>
        <v>4.4230769230769234</v>
      </c>
      <c r="I75" s="152">
        <f>(COUNTIFS(Dados!$X$2:$X$19995,Calc!$C184,Dados!$J$2:$J$19995,Calc!$B$183,Dados!BK$2:BK$19995,"Superou as expectativas")*5+COUNTIFS(Dados!$X$2:$X$19995,Calc!$C184,Dados!$J$2:$J$19995,Calc!$B$183,Dados!BK$2:BK$19995,"Atendeu as expectativas")*2.5+COUNTIFS(Dados!$X$2:$X$19995,Calc!$C184,Dados!$J$2:$J$19995,Calc!$B$183,Dados!BK$2:BK$19995,"Não atendeu as expectativas")*0)/COUNTIFS(Dados!$X$2:$X$19995,Calc!$C184,Dados!$J$2:$J$19995,Calc!$B$183,Dados!BK$2:BK$19995,"&lt;&gt;Sem resposta",Dados!BK$2:BK$19995,"&lt;&gt;""")</f>
        <v>3</v>
      </c>
      <c r="J75" s="152">
        <f>(COUNTIFS(Dados!$X$2:$X$19995,Calc!$C184,Dados!$J$2:$J$19995,Calc!$B$183,Dados!BL$2:BL$19995,"Superou as expectativas")*5+COUNTIFS(Dados!$X$2:$X$19995,Calc!$C184,Dados!$J$2:$J$19995,Calc!$B$183,Dados!BL$2:BL$19995,"Atendeu as expectativas")*2.5+COUNTIFS(Dados!$X$2:$X$19995,Calc!$C184,Dados!$J$2:$J$19995,Calc!$B$183,Dados!BL$2:BL$19995,"Não atendeu as expectativas")*0)/COUNTIFS(Dados!$X$2:$X$19995,Calc!$C184,Dados!$J$2:$J$19995,Calc!$B$183,Dados!BL$2:BL$19995,"&lt;&gt;Sem resposta",Dados!BL$2:BL$19995,"&lt;&gt;""")</f>
        <v>3.9423076923076925</v>
      </c>
      <c r="K75" s="195">
        <f t="shared" si="3"/>
        <v>4.0649038461538467</v>
      </c>
    </row>
    <row r="76" spans="1:11">
      <c r="A76" s="143" t="s">
        <v>97</v>
      </c>
      <c r="B76" s="151" t="s">
        <v>98</v>
      </c>
      <c r="C76" s="152">
        <f>(COUNTIFS(Dados!$X$2:$X$19995,Calc!$C185,Dados!$J$2:$J$19995,Calc!$B$183,Dados!BE$2:BE$19995,"Ótima")*5+COUNTIFS(Dados!$X$2:$X$19995,Calc!$C185,Dados!$J$2:$J$19995,Calc!$B$183,Dados!BE$2:BE$19995,"Boa")*3.75+COUNTIFS(Dados!$X$2:$X$19995,Calc!$C185,Dados!$J$2:$J$19995,Calc!$B$183,Dados!BE$2:BE$19995,"Regular")*2.5+COUNTIFS(Dados!$X$2:$X$19995,Calc!$C185,Dados!$J$2:$J$19995,Calc!$B$183,Dados!BE$2:BE$19995,"Ruim")*1.25+COUNTIFS(Dados!$X$2:$X$19995,Calc!$C185,Dados!$J$2:$J$19995,Calc!$B$183,Dados!BE$2:BE$19995,"Péssima")*0)/COUNTIFS(Dados!$X$2:$X$19995,Calc!$C185,Dados!$J$2:$J$19995,Calc!$B$183,Dados!BE$2:BE$19995,"&lt;&gt;Sem resposta",Dados!BE$2:BE$19995,"&lt;&gt;""")</f>
        <v>4.632352941176471</v>
      </c>
      <c r="D76" s="152">
        <f>(COUNTIFS(Dados!$X$2:$X$19995,Calc!$C185,Dados!$J$2:$J$19995,Calc!$B$183,Dados!BF$2:BF$19995,"Ótima")*5+COUNTIFS(Dados!$X$2:$X$19995,Calc!$C185,Dados!$J$2:$J$19995,Calc!$B$183,Dados!BF$2:BF$19995,"Boa")*3.75+COUNTIFS(Dados!$X$2:$X$19995,Calc!$C185,Dados!$J$2:$J$19995,Calc!$B$183,Dados!BF$2:BF$19995,"Regular")*2.5+COUNTIFS(Dados!$X$2:$X$19995,Calc!$C185,Dados!$J$2:$J$19995,Calc!$B$183,Dados!BF$2:BF$19995,"Ruim")*1.25+COUNTIFS(Dados!$X$2:$X$19995,Calc!$C185,Dados!$J$2:$J$19995,Calc!$B$183,Dados!BF$2:BF$19995,"Péssima")*0)/COUNTIFS(Dados!$X$2:$X$19995,Calc!$C185,Dados!$J$2:$J$19995,Calc!$B$183,Dados!BF$2:BF$19995,"&lt;&gt;Sem resposta",Dados!BF$2:BF$19995,"&lt;&gt;""")</f>
        <v>4.4852941176470589</v>
      </c>
      <c r="E76" s="152">
        <f>(COUNTIFS(Dados!$X$2:$X$19995,Calc!$C185,Dados!$J$2:$J$19995,Calc!$B$183,Dados!BG$2:BG$19995,"Ótima")*5+COUNTIFS(Dados!$X$2:$X$19995,Calc!$C185,Dados!$J$2:$J$19995,Calc!$B$183,Dados!BG$2:BG$19995,"Boa")*3.75+COUNTIFS(Dados!$X$2:$X$19995,Calc!$C185,Dados!$J$2:$J$19995,Calc!$B$183,Dados!BG$2:BG$19995,"Regular")*2.5+COUNTIFS(Dados!$X$2:$X$19995,Calc!$C185,Dados!$J$2:$J$19995,Calc!$B$183,Dados!BG$2:BG$19995,"Ruim")*1.25+COUNTIFS(Dados!$X$2:$X$19995,Calc!$C185,Dados!$J$2:$J$19995,Calc!$B$183,Dados!BG$2:BG$19995,"Péssima")*0)/COUNTIFS(Dados!$X$2:$X$19995,Calc!$C185,Dados!$J$2:$J$19995,Calc!$B$183,Dados!BG$2:BG$19995,"&lt;&gt;Sem resposta",Dados!BG$2:BG$19995,"&lt;&gt;""")</f>
        <v>3.9705882352941178</v>
      </c>
      <c r="F76" s="152">
        <f>(COUNTIFS(Dados!$X$2:$X$19995,Calc!$C185,Dados!$J$2:$J$19995,Calc!$B$183,Dados!BH$2:BH$19995,"Ótima")*5+COUNTIFS(Dados!$X$2:$X$19995,Calc!$C185,Dados!$J$2:$J$19995,Calc!$B$183,Dados!BH$2:BH$19995,"Boa")*3.75+COUNTIFS(Dados!$X$2:$X$19995,Calc!$C185,Dados!$J$2:$J$19995,Calc!$B$183,Dados!BH$2:BH$19995,"Regular")*2.5+COUNTIFS(Dados!$X$2:$X$19995,Calc!$C185,Dados!$J$2:$J$19995,Calc!$B$183,Dados!BH$2:BH$19995,"Ruim")*1.25+COUNTIFS(Dados!$X$2:$X$19995,Calc!$C185,Dados!$J$2:$J$19995,Calc!$B$183,Dados!BH$2:BH$19995,"Péssima")*0)/COUNTIFS(Dados!$X$2:$X$19995,Calc!$C185,Dados!$J$2:$J$19995,Calc!$B$183,Dados!BH$2:BH$19995,"&lt;&gt;Sem resposta",Dados!BH$2:BH$19995,"&lt;&gt;""")</f>
        <v>3.8970588235294117</v>
      </c>
      <c r="G76" s="152">
        <f>(COUNTIFS(Dados!$X$2:$X$19995,Calc!$C185,Dados!$J$2:$J$19995,Calc!$B$183,Dados!BI$2:BI$19995,"Ótima")*5+COUNTIFS(Dados!$X$2:$X$19995,Calc!$C185,Dados!$J$2:$J$19995,Calc!$B$183,Dados!BI$2:BI$19995,"Boa")*3.75+COUNTIFS(Dados!$X$2:$X$19995,Calc!$C185,Dados!$J$2:$J$19995,Calc!$B$183,Dados!BI$2:BI$19995,"Regular")*2.5+COUNTIFS(Dados!$X$2:$X$19995,Calc!$C185,Dados!$J$2:$J$19995,Calc!$B$183,Dados!BI$2:BI$19995,"Ruim")*1.25+COUNTIFS(Dados!$X$2:$X$19995,Calc!$C185,Dados!$J$2:$J$19995,Calc!$B$183,Dados!BI$2:BI$19995,"Péssima")*0)/COUNTIFS(Dados!$X$2:$X$19995,Calc!$C185,Dados!$J$2:$J$19995,Calc!$B$183,Dados!BI$2:BI$19995,"&lt;&gt;Sem resposta",Dados!BI$2:BI$19995,"&lt;&gt;""")</f>
        <v>3.2352941176470589</v>
      </c>
      <c r="H76" s="152">
        <f>(COUNTIFS(Dados!$X$2:$X$19995,Calc!$C185,Dados!$J$2:$J$19995,Calc!$B$183,Dados!BJ$2:BJ$19995,"Ótima")*5+COUNTIFS(Dados!$X$2:$X$19995,Calc!$C185,Dados!$J$2:$J$19995,Calc!$B$183,Dados!BJ$2:BJ$19995,"Boa")*3.75+COUNTIFS(Dados!$X$2:$X$19995,Calc!$C185,Dados!$J$2:$J$19995,Calc!$B$183,Dados!BJ$2:BJ$19995,"Regular")*2.5+COUNTIFS(Dados!$X$2:$X$19995,Calc!$C185,Dados!$J$2:$J$19995,Calc!$B$183,Dados!BJ$2:BJ$19995,"Ruim")*1.25+COUNTIFS(Dados!$X$2:$X$19995,Calc!$C185,Dados!$J$2:$J$19995,Calc!$B$183,Dados!BJ$2:BJ$19995,"Péssima")*0)/COUNTIFS(Dados!$X$2:$X$19995,Calc!$C185,Dados!$J$2:$J$19995,Calc!$B$183,Dados!BJ$2:BJ$19995,"&lt;&gt;Sem resposta",Dados!BJ$2:BJ$19995,"&lt;&gt;""")</f>
        <v>3.9705882352941178</v>
      </c>
      <c r="I76" s="152">
        <f>(COUNTIFS(Dados!$X$2:$X$19995,Calc!$C185,Dados!$J$2:$J$19995,Calc!$B$183,Dados!BK$2:BK$19995,"Superou as expectativas")*5+COUNTIFS(Dados!$X$2:$X$19995,Calc!$C185,Dados!$J$2:$J$19995,Calc!$B$183,Dados!BK$2:BK$19995,"Atendeu as expectativas")*2.5+COUNTIFS(Dados!$X$2:$X$19995,Calc!$C185,Dados!$J$2:$J$19995,Calc!$B$183,Dados!BK$2:BK$19995,"Não atendeu as expectativas")*0)/COUNTIFS(Dados!$X$2:$X$19995,Calc!$C185,Dados!$J$2:$J$19995,Calc!$B$183,Dados!BK$2:BK$19995,"&lt;&gt;Sem resposta",Dados!BK$2:BK$19995,"&lt;&gt;""")</f>
        <v>2.9411764705882355</v>
      </c>
      <c r="J76" s="152">
        <f>(COUNTIFS(Dados!$X$2:$X$19995,Calc!$C185,Dados!$J$2:$J$19995,Calc!$B$183,Dados!BL$2:BL$19995,"Superou as expectativas")*5+COUNTIFS(Dados!$X$2:$X$19995,Calc!$C185,Dados!$J$2:$J$19995,Calc!$B$183,Dados!BL$2:BL$19995,"Atendeu as expectativas")*2.5+COUNTIFS(Dados!$X$2:$X$19995,Calc!$C185,Dados!$J$2:$J$19995,Calc!$B$183,Dados!BL$2:BL$19995,"Não atendeu as expectativas")*0)/COUNTIFS(Dados!$X$2:$X$19995,Calc!$C185,Dados!$J$2:$J$19995,Calc!$B$183,Dados!BL$2:BL$19995,"&lt;&gt;Sem resposta",Dados!BL$2:BL$19995,"&lt;&gt;""")</f>
        <v>3.6764705882352939</v>
      </c>
      <c r="K76" s="195">
        <f t="shared" si="3"/>
        <v>3.8511029411764701</v>
      </c>
    </row>
    <row r="77" spans="1:11" ht="25.5">
      <c r="A77" s="143" t="s">
        <v>154</v>
      </c>
      <c r="B77" s="143" t="s">
        <v>154</v>
      </c>
      <c r="C77" s="150">
        <f>(COUNTIFS(Dados!$J$2:$J$19995,Calc!$B$186,Dados!BE$2:BE$19995,"Ótima")*5+COUNTIFS(Dados!$J$2:$J$19995,Calc!$B$186,Dados!BE$2:BE$19995,"Boa")*3.75+COUNTIFS(Dados!$J$2:$J$19995,Calc!$B$186,Dados!BE$2:BE$19995,"Regular")*2.5+COUNTIFS(Dados!$J$2:$J$19995,Calc!$B$186,Dados!BE$2:BE$19995,"Ruim")*1.25+COUNTIFS(Dados!$J$2:$J$19995,Calc!$B$186,Dados!BE$2:BE$19995,"Péssima")*0)/COUNTIFS(Dados!$J$2:$J$19995,Calc!$B$186,Dados!BE$2:BE$19995,"&lt;&gt;Sem resposta",Dados!BE$2:BE$19995,"&lt;&gt;""")</f>
        <v>4.591836734693878</v>
      </c>
      <c r="D77" s="150">
        <f>(COUNTIFS(Dados!$J$2:$J$19995,Calc!$B$186,Dados!BF$2:BF$19995,"Ótima")*5+COUNTIFS(Dados!$J$2:$J$19995,Calc!$B$186,Dados!BF$2:BF$19995,"Boa")*3.75+COUNTIFS(Dados!$J$2:$J$19995,Calc!$B$186,Dados!BF$2:BF$19995,"Regular")*2.5+COUNTIFS(Dados!$J$2:$J$19995,Calc!$B$186,Dados!BF$2:BF$19995,"Ruim")*1.25+COUNTIFS(Dados!$J$2:$J$19995,Calc!$B$186,Dados!BF$2:BF$19995,"Péssima")*0)/COUNTIFS(Dados!$J$2:$J$19995,Calc!$B$186,Dados!BF$2:BF$19995,"&lt;&gt;Sem resposta",Dados!BF$2:BF$19995,"&lt;&gt;""")</f>
        <v>4.6938775510204085</v>
      </c>
      <c r="E77" s="150">
        <f>(COUNTIFS(Dados!$J$2:$J$19995,Calc!$B$186,Dados!BG$2:BG$19995,"Ótima")*5+COUNTIFS(Dados!$J$2:$J$19995,Calc!$B$186,Dados!BG$2:BG$19995,"Boa")*3.75+COUNTIFS(Dados!$J$2:$J$19995,Calc!$B$186,Dados!BG$2:BG$19995,"Regular")*2.5+COUNTIFS(Dados!$J$2:$J$19995,Calc!$B$186,Dados!BG$2:BG$19995,"Ruim")*1.25+COUNTIFS(Dados!$J$2:$J$19995,Calc!$B$186,Dados!BG$2:BG$19995,"Péssima")*0)/COUNTIFS(Dados!$J$2:$J$19995,Calc!$B$186,Dados!BG$2:BG$19995,"&lt;&gt;Sem resposta",Dados!BG$2:BG$19995,"&lt;&gt;""")</f>
        <v>4.2602040816326534</v>
      </c>
      <c r="F77" s="150">
        <f>(COUNTIFS(Dados!$J$2:$J$19995,Calc!$B$186,Dados!BH$2:BH$19995,"Ótima")*5+COUNTIFS(Dados!$J$2:$J$19995,Calc!$B$186,Dados!BH$2:BH$19995,"Boa")*3.75+COUNTIFS(Dados!$J$2:$J$19995,Calc!$B$186,Dados!BH$2:BH$19995,"Regular")*2.5+COUNTIFS(Dados!$J$2:$J$19995,Calc!$B$186,Dados!BH$2:BH$19995,"Ruim")*1.25+COUNTIFS(Dados!$J$2:$J$19995,Calc!$B$186,Dados!BH$2:BH$19995,"Péssima")*0)/COUNTIFS(Dados!$J$2:$J$19995,Calc!$B$186,Dados!BH$2:BH$19995,"&lt;&gt;Sem resposta",Dados!BH$2:BH$19995,"&lt;&gt;""")</f>
        <v>4.1326530612244898</v>
      </c>
      <c r="G77" s="150">
        <f>(COUNTIFS(Dados!$J$2:$J$19995,Calc!$B$186,Dados!BI$2:BI$19995,"Ótima")*5+COUNTIFS(Dados!$J$2:$J$19995,Calc!$B$186,Dados!BI$2:BI$19995,"Boa")*3.75+COUNTIFS(Dados!$J$2:$J$19995,Calc!$B$186,Dados!BI$2:BI$19995,"Regular")*2.5+COUNTIFS(Dados!$J$2:$J$19995,Calc!$B$186,Dados!BI$2:BI$19995,"Ruim")*1.25+COUNTIFS(Dados!$J$2:$J$19995,Calc!$B$186,Dados!BI$2:BI$19995,"Péssima")*0)/COUNTIFS(Dados!$J$2:$J$19995,Calc!$B$186,Dados!BI$2:BI$19995,"&lt;&gt;Sem resposta",Dados!BI$2:BI$19995,"&lt;&gt;""")</f>
        <v>3.7244897959183674</v>
      </c>
      <c r="H77" s="150">
        <f>(COUNTIFS(Dados!$J$2:$J$19995,Calc!$B$186,Dados!BJ$2:BJ$19995,"Ótima")*5+COUNTIFS(Dados!$J$2:$J$19995,Calc!$B$186,Dados!BJ$2:BJ$19995,"Boa")*3.75+COUNTIFS(Dados!$J$2:$J$19995,Calc!$B$186,Dados!BJ$2:BJ$19995,"Regular")*2.5+COUNTIFS(Dados!$J$2:$J$19995,Calc!$B$186,Dados!BJ$2:BJ$19995,"Ruim")*1.25+COUNTIFS(Dados!$J$2:$J$19995,Calc!$B$186,Dados!BJ$2:BJ$19995,"Péssima")*0)/COUNTIFS(Dados!$J$2:$J$19995,Calc!$B$186,Dados!BJ$2:BJ$19995,"&lt;&gt;Sem resposta",Dados!BJ$2:BJ$19995,"&lt;&gt;""")</f>
        <v>4.6428571428571432</v>
      </c>
      <c r="I77" s="150">
        <f>(COUNTIFS(Dados!$J$2:$J$19995,Calc!$B$186,Dados!BK$2:BK$19995,"Superou as expectativas")*5+COUNTIFS(Dados!$J$2:$J$19995,Calc!$B$186,Dados!BK$2:BK$19995,"Atendeu as expectativas")*2.5+COUNTIFS(Dados!$J$2:$J$19995,Calc!$B$186,Dados!BK$2:BK$19995,"Não atendeu as expectativas")*0)/COUNTIFS(Dados!$J$2:$J$19995,Calc!$B$186,Dados!BK$2:BK$19995,"&lt;&gt;Sem resposta",Dados!BK$2:BK$19995,"&lt;&gt;""")</f>
        <v>3.4375</v>
      </c>
      <c r="J77" s="150">
        <f>(COUNTIFS(Dados!$J$2:$J$19995,Calc!$B$186,Dados!BL$2:BL$19995,"Superou as expectativas")*5+COUNTIFS(Dados!$J$2:$J$19995,Calc!$B$186,Dados!BL$2:BL$19995,"Atendeu as expectativas")*2.5+COUNTIFS(Dados!$J$2:$J$19995,Calc!$B$186,Dados!BL$2:BL$19995,"Não atendeu as expectativas")*0)/COUNTIFS(Dados!$J$2:$J$19995,Calc!$B$186,Dados!BL$2:BL$19995,"&lt;&gt;Sem resposta",Dados!BL$2:BL$19995,"&lt;&gt;""")</f>
        <v>4.2346938775510203</v>
      </c>
      <c r="K77" s="195">
        <f t="shared" si="3"/>
        <v>4.2147640306122449</v>
      </c>
    </row>
    <row r="78" spans="1:11" ht="25.5">
      <c r="A78" s="143" t="s">
        <v>154</v>
      </c>
      <c r="B78" s="151" t="s">
        <v>99</v>
      </c>
      <c r="C78" s="152">
        <f>(COUNTIFS(Dados!$Y$2:$Y$19995,Calc!$C187,Dados!$J$2:$J$19995,Calc!$B$186,Dados!BE$2:BE$19995,"Ótima")*5+COUNTIFS(Dados!$Y$2:$Y$19995,Calc!$C187,Dados!$J$2:$J$19995,Calc!$B$186,Dados!BE$2:BE$19995,"Boa")*3.75+COUNTIFS(Dados!$Y$2:$Y$19995,Calc!$C187,Dados!$J$2:$J$19995,Calc!$B$186,Dados!BE$2:BE$19995,"Regular")*2.5+COUNTIFS(Dados!$Y$2:$Y$19995,Calc!$C187,Dados!$J$2:$J$19995,Calc!$B$186,Dados!BE$2:BE$19995,"Ruim")*1.25+COUNTIFS(Dados!$Y$2:$Y$19995,Calc!$C187,Dados!$J$2:$J$19995,Calc!$B$186,Dados!BE$2:BE$19995,"Péssima")*0)/COUNTIFS(Dados!$Y$2:$Y$19995,Calc!$C187,Dados!$J$2:$J$19995,Calc!$B$186,Dados!BE$2:BE$19995,"&lt;&gt;Sem resposta",Dados!BE$2:BE$19995,"&lt;&gt;""")</f>
        <v>4.6875</v>
      </c>
      <c r="D78" s="152">
        <f>(COUNTIFS(Dados!$Y$2:$Y$19995,Calc!$C187,Dados!$J$2:$J$19995,Calc!$B$186,Dados!BF$2:BF$19995,"Ótima")*5+COUNTIFS(Dados!$Y$2:$Y$19995,Calc!$C187,Dados!$J$2:$J$19995,Calc!$B$186,Dados!BF$2:BF$19995,"Boa")*3.75+COUNTIFS(Dados!$Y$2:$Y$19995,Calc!$C187,Dados!$J$2:$J$19995,Calc!$B$186,Dados!BF$2:BF$19995,"Regular")*2.5+COUNTIFS(Dados!$Y$2:$Y$19995,Calc!$C187,Dados!$J$2:$J$19995,Calc!$B$186,Dados!BF$2:BF$19995,"Ruim")*1.25+COUNTIFS(Dados!$Y$2:$Y$19995,Calc!$C187,Dados!$J$2:$J$19995,Calc!$B$186,Dados!BF$2:BF$19995,"Péssima")*0)/COUNTIFS(Dados!$Y$2:$Y$19995,Calc!$C187,Dados!$J$2:$J$19995,Calc!$B$186,Dados!BF$2:BF$19995,"&lt;&gt;Sem resposta",Dados!BF$2:BF$19995,"&lt;&gt;""")</f>
        <v>4.75</v>
      </c>
      <c r="E78" s="152">
        <f>(COUNTIFS(Dados!$Y$2:$Y$19995,Calc!$C187,Dados!$J$2:$J$19995,Calc!$B$186,Dados!BG$2:BG$19995,"Ótima")*5+COUNTIFS(Dados!$Y$2:$Y$19995,Calc!$C187,Dados!$J$2:$J$19995,Calc!$B$186,Dados!BG$2:BG$19995,"Boa")*3.75+COUNTIFS(Dados!$Y$2:$Y$19995,Calc!$C187,Dados!$J$2:$J$19995,Calc!$B$186,Dados!BG$2:BG$19995,"Regular")*2.5+COUNTIFS(Dados!$Y$2:$Y$19995,Calc!$C187,Dados!$J$2:$J$19995,Calc!$B$186,Dados!BG$2:BG$19995,"Ruim")*1.25+COUNTIFS(Dados!$Y$2:$Y$19995,Calc!$C187,Dados!$J$2:$J$19995,Calc!$B$186,Dados!BG$2:BG$19995,"Péssima")*0)/COUNTIFS(Dados!$Y$2:$Y$19995,Calc!$C187,Dados!$J$2:$J$19995,Calc!$B$186,Dados!BG$2:BG$19995,"&lt;&gt;Sem resposta",Dados!BG$2:BG$19995,"&lt;&gt;""")</f>
        <v>4.125</v>
      </c>
      <c r="F78" s="152">
        <f>(COUNTIFS(Dados!$Y$2:$Y$19995,Calc!$C187,Dados!$J$2:$J$19995,Calc!$B$186,Dados!BH$2:BH$19995,"Ótima")*5+COUNTIFS(Dados!$Y$2:$Y$19995,Calc!$C187,Dados!$J$2:$J$19995,Calc!$B$186,Dados!BH$2:BH$19995,"Boa")*3.75+COUNTIFS(Dados!$Y$2:$Y$19995,Calc!$C187,Dados!$J$2:$J$19995,Calc!$B$186,Dados!BH$2:BH$19995,"Regular")*2.5+COUNTIFS(Dados!$Y$2:$Y$19995,Calc!$C187,Dados!$J$2:$J$19995,Calc!$B$186,Dados!BH$2:BH$19995,"Ruim")*1.25+COUNTIFS(Dados!$Y$2:$Y$19995,Calc!$C187,Dados!$J$2:$J$19995,Calc!$B$186,Dados!BH$2:BH$19995,"Péssima")*0)/COUNTIFS(Dados!$Y$2:$Y$19995,Calc!$C187,Dados!$J$2:$J$19995,Calc!$B$186,Dados!BH$2:BH$19995,"&lt;&gt;Sem resposta",Dados!BH$2:BH$19995,"&lt;&gt;""")</f>
        <v>4.125</v>
      </c>
      <c r="G78" s="152">
        <f>(COUNTIFS(Dados!$Y$2:$Y$19995,Calc!$C187,Dados!$J$2:$J$19995,Calc!$B$186,Dados!BI$2:BI$19995,"Ótima")*5+COUNTIFS(Dados!$Y$2:$Y$19995,Calc!$C187,Dados!$J$2:$J$19995,Calc!$B$186,Dados!BI$2:BI$19995,"Boa")*3.75+COUNTIFS(Dados!$Y$2:$Y$19995,Calc!$C187,Dados!$J$2:$J$19995,Calc!$B$186,Dados!BI$2:BI$19995,"Regular")*2.5+COUNTIFS(Dados!$Y$2:$Y$19995,Calc!$C187,Dados!$J$2:$J$19995,Calc!$B$186,Dados!BI$2:BI$19995,"Ruim")*1.25+COUNTIFS(Dados!$Y$2:$Y$19995,Calc!$C187,Dados!$J$2:$J$19995,Calc!$B$186,Dados!BI$2:BI$19995,"Péssima")*0)/COUNTIFS(Dados!$Y$2:$Y$19995,Calc!$C187,Dados!$J$2:$J$19995,Calc!$B$186,Dados!BI$2:BI$19995,"&lt;&gt;Sem resposta",Dados!BI$2:BI$19995,"&lt;&gt;""")</f>
        <v>2.9375</v>
      </c>
      <c r="H78" s="152">
        <f>(COUNTIFS(Dados!$Y$2:$Y$19995,Calc!$C187,Dados!$J$2:$J$19995,Calc!$B$186,Dados!BJ$2:BJ$19995,"Ótima")*5+COUNTIFS(Dados!$Y$2:$Y$19995,Calc!$C187,Dados!$J$2:$J$19995,Calc!$B$186,Dados!BJ$2:BJ$19995,"Boa")*3.75+COUNTIFS(Dados!$Y$2:$Y$19995,Calc!$C187,Dados!$J$2:$J$19995,Calc!$B$186,Dados!BJ$2:BJ$19995,"Regular")*2.5+COUNTIFS(Dados!$Y$2:$Y$19995,Calc!$C187,Dados!$J$2:$J$19995,Calc!$B$186,Dados!BJ$2:BJ$19995,"Ruim")*1.25+COUNTIFS(Dados!$Y$2:$Y$19995,Calc!$C187,Dados!$J$2:$J$19995,Calc!$B$186,Dados!BJ$2:BJ$19995,"Péssima")*0)/COUNTIFS(Dados!$Y$2:$Y$19995,Calc!$C187,Dados!$J$2:$J$19995,Calc!$B$186,Dados!BJ$2:BJ$19995,"&lt;&gt;Sem resposta",Dados!BJ$2:BJ$19995,"&lt;&gt;""")</f>
        <v>4.5625</v>
      </c>
      <c r="I78" s="152">
        <f>(COUNTIFS(Dados!$Y$2:$Y$19995,Calc!$C187,Dados!$J$2:$J$19995,Calc!$B$186,Dados!BK$2:BK$19995,"Superou as expectativas")*5+COUNTIFS(Dados!$Y$2:$Y$19995,Calc!$C187,Dados!$J$2:$J$19995,Calc!$B$186,Dados!BK$2:BK$19995,"Atendeu as expectativas")*2.5+COUNTIFS(Dados!$Y$2:$Y$19995,Calc!$C187,Dados!$J$2:$J$19995,Calc!$B$186,Dados!BK$2:BK$19995,"Não atendeu as expectativas")*0)/COUNTIFS(Dados!$Y$2:$Y$19995,Calc!$C187,Dados!$J$2:$J$19995,Calc!$B$186,Dados!BK$2:BK$19995,"&lt;&gt;Sem resposta",Dados!BK$2:BK$19995,"&lt;&gt;""")</f>
        <v>3.1578947368421053</v>
      </c>
      <c r="J78" s="152">
        <f>(COUNTIFS(Dados!$Y$2:$Y$19995,Calc!$C187,Dados!$J$2:$J$19995,Calc!$B$186,Dados!BL$2:BL$19995,"Superou as expectativas")*5+COUNTIFS(Dados!$Y$2:$Y$19995,Calc!$C187,Dados!$J$2:$J$19995,Calc!$B$186,Dados!BL$2:BL$19995,"Atendeu as expectativas")*2.5+COUNTIFS(Dados!$Y$2:$Y$19995,Calc!$C187,Dados!$J$2:$J$19995,Calc!$B$186,Dados!BL$2:BL$19995,"Não atendeu as expectativas")*0)/COUNTIFS(Dados!$Y$2:$Y$19995,Calc!$C187,Dados!$J$2:$J$19995,Calc!$B$186,Dados!BL$2:BL$19995,"&lt;&gt;Sem resposta",Dados!BL$2:BL$19995,"&lt;&gt;""")</f>
        <v>4.375</v>
      </c>
      <c r="K78" s="195">
        <f t="shared" ref="K78:K109" si="4">AVERAGE(C78:J78)</f>
        <v>4.0900493421052637</v>
      </c>
    </row>
    <row r="79" spans="1:11" ht="25.5">
      <c r="A79" s="143" t="s">
        <v>154</v>
      </c>
      <c r="B79" s="151" t="s">
        <v>155</v>
      </c>
      <c r="C79" s="152">
        <f>(COUNTIFS(Dados!$Y$2:$Y$19995,Calc!$C188,Dados!$J$2:$J$19995,Calc!$B$186,Dados!BE$2:BE$19995,"Ótima")*5+COUNTIFS(Dados!$Y$2:$Y$19995,Calc!$C188,Dados!$J$2:$J$19995,Calc!$B$186,Dados!BE$2:BE$19995,"Boa")*3.75+COUNTIFS(Dados!$Y$2:$Y$19995,Calc!$C188,Dados!$J$2:$J$19995,Calc!$B$186,Dados!BE$2:BE$19995,"Regular")*2.5+COUNTIFS(Dados!$Y$2:$Y$19995,Calc!$C188,Dados!$J$2:$J$19995,Calc!$B$186,Dados!BE$2:BE$19995,"Ruim")*1.25+COUNTIFS(Dados!$Y$2:$Y$19995,Calc!$C188,Dados!$J$2:$J$19995,Calc!$B$186,Dados!BE$2:BE$19995,"Péssima")*0)/COUNTIFS(Dados!$Y$2:$Y$19995,Calc!$C188,Dados!$J$2:$J$19995,Calc!$B$186,Dados!BE$2:BE$19995,"&lt;&gt;Sem resposta",Dados!BE$2:BE$19995,"&lt;&gt;""")</f>
        <v>4.5258620689655169</v>
      </c>
      <c r="D79" s="152">
        <f>(COUNTIFS(Dados!$Y$2:$Y$19995,Calc!$C188,Dados!$J$2:$J$19995,Calc!$B$186,Dados!BF$2:BF$19995,"Ótima")*5+COUNTIFS(Dados!$Y$2:$Y$19995,Calc!$C188,Dados!$J$2:$J$19995,Calc!$B$186,Dados!BF$2:BF$19995,"Boa")*3.75+COUNTIFS(Dados!$Y$2:$Y$19995,Calc!$C188,Dados!$J$2:$J$19995,Calc!$B$186,Dados!BF$2:BF$19995,"Regular")*2.5+COUNTIFS(Dados!$Y$2:$Y$19995,Calc!$C188,Dados!$J$2:$J$19995,Calc!$B$186,Dados!BF$2:BF$19995,"Ruim")*1.25+COUNTIFS(Dados!$Y$2:$Y$19995,Calc!$C188,Dados!$J$2:$J$19995,Calc!$B$186,Dados!BF$2:BF$19995,"Péssima")*0)/COUNTIFS(Dados!$Y$2:$Y$19995,Calc!$C188,Dados!$J$2:$J$19995,Calc!$B$186,Dados!BF$2:BF$19995,"&lt;&gt;Sem resposta",Dados!BF$2:BF$19995,"&lt;&gt;""")</f>
        <v>4.6551724137931032</v>
      </c>
      <c r="E79" s="152">
        <f>(COUNTIFS(Dados!$Y$2:$Y$19995,Calc!$C188,Dados!$J$2:$J$19995,Calc!$B$186,Dados!BG$2:BG$19995,"Ótima")*5+COUNTIFS(Dados!$Y$2:$Y$19995,Calc!$C188,Dados!$J$2:$J$19995,Calc!$B$186,Dados!BG$2:BG$19995,"Boa")*3.75+COUNTIFS(Dados!$Y$2:$Y$19995,Calc!$C188,Dados!$J$2:$J$19995,Calc!$B$186,Dados!BG$2:BG$19995,"Regular")*2.5+COUNTIFS(Dados!$Y$2:$Y$19995,Calc!$C188,Dados!$J$2:$J$19995,Calc!$B$186,Dados!BG$2:BG$19995,"Ruim")*1.25+COUNTIFS(Dados!$Y$2:$Y$19995,Calc!$C188,Dados!$J$2:$J$19995,Calc!$B$186,Dados!BG$2:BG$19995,"Péssima")*0)/COUNTIFS(Dados!$Y$2:$Y$19995,Calc!$C188,Dados!$J$2:$J$19995,Calc!$B$186,Dados!BG$2:BG$19995,"&lt;&gt;Sem resposta",Dados!BG$2:BG$19995,"&lt;&gt;""")</f>
        <v>4.3534482758620694</v>
      </c>
      <c r="F79" s="152">
        <f>(COUNTIFS(Dados!$Y$2:$Y$19995,Calc!$C188,Dados!$J$2:$J$19995,Calc!$B$186,Dados!BH$2:BH$19995,"Ótima")*5+COUNTIFS(Dados!$Y$2:$Y$19995,Calc!$C188,Dados!$J$2:$J$19995,Calc!$B$186,Dados!BH$2:BH$19995,"Boa")*3.75+COUNTIFS(Dados!$Y$2:$Y$19995,Calc!$C188,Dados!$J$2:$J$19995,Calc!$B$186,Dados!BH$2:BH$19995,"Regular")*2.5+COUNTIFS(Dados!$Y$2:$Y$19995,Calc!$C188,Dados!$J$2:$J$19995,Calc!$B$186,Dados!BH$2:BH$19995,"Ruim")*1.25+COUNTIFS(Dados!$Y$2:$Y$19995,Calc!$C188,Dados!$J$2:$J$19995,Calc!$B$186,Dados!BH$2:BH$19995,"Péssima")*0)/COUNTIFS(Dados!$Y$2:$Y$19995,Calc!$C188,Dados!$J$2:$J$19995,Calc!$B$186,Dados!BH$2:BH$19995,"&lt;&gt;Sem resposta",Dados!BH$2:BH$19995,"&lt;&gt;""")</f>
        <v>4.1379310344827589</v>
      </c>
      <c r="G79" s="152">
        <f>(COUNTIFS(Dados!$Y$2:$Y$19995,Calc!$C188,Dados!$J$2:$J$19995,Calc!$B$186,Dados!BI$2:BI$19995,"Ótima")*5+COUNTIFS(Dados!$Y$2:$Y$19995,Calc!$C188,Dados!$J$2:$J$19995,Calc!$B$186,Dados!BI$2:BI$19995,"Boa")*3.75+COUNTIFS(Dados!$Y$2:$Y$19995,Calc!$C188,Dados!$J$2:$J$19995,Calc!$B$186,Dados!BI$2:BI$19995,"Regular")*2.5+COUNTIFS(Dados!$Y$2:$Y$19995,Calc!$C188,Dados!$J$2:$J$19995,Calc!$B$186,Dados!BI$2:BI$19995,"Ruim")*1.25+COUNTIFS(Dados!$Y$2:$Y$19995,Calc!$C188,Dados!$J$2:$J$19995,Calc!$B$186,Dados!BI$2:BI$19995,"Péssima")*0)/COUNTIFS(Dados!$Y$2:$Y$19995,Calc!$C188,Dados!$J$2:$J$19995,Calc!$B$186,Dados!BI$2:BI$19995,"&lt;&gt;Sem resposta",Dados!BI$2:BI$19995,"&lt;&gt;""")</f>
        <v>4.2672413793103452</v>
      </c>
      <c r="H79" s="152">
        <f>(COUNTIFS(Dados!$Y$2:$Y$19995,Calc!$C188,Dados!$J$2:$J$19995,Calc!$B$186,Dados!BJ$2:BJ$19995,"Ótima")*5+COUNTIFS(Dados!$Y$2:$Y$19995,Calc!$C188,Dados!$J$2:$J$19995,Calc!$B$186,Dados!BJ$2:BJ$19995,"Boa")*3.75+COUNTIFS(Dados!$Y$2:$Y$19995,Calc!$C188,Dados!$J$2:$J$19995,Calc!$B$186,Dados!BJ$2:BJ$19995,"Regular")*2.5+COUNTIFS(Dados!$Y$2:$Y$19995,Calc!$C188,Dados!$J$2:$J$19995,Calc!$B$186,Dados!BJ$2:BJ$19995,"Ruim")*1.25+COUNTIFS(Dados!$Y$2:$Y$19995,Calc!$C188,Dados!$J$2:$J$19995,Calc!$B$186,Dados!BJ$2:BJ$19995,"Péssima")*0)/COUNTIFS(Dados!$Y$2:$Y$19995,Calc!$C188,Dados!$J$2:$J$19995,Calc!$B$186,Dados!BJ$2:BJ$19995,"&lt;&gt;Sem resposta",Dados!BJ$2:BJ$19995,"&lt;&gt;""")</f>
        <v>4.6982758620689653</v>
      </c>
      <c r="I79" s="152">
        <f>(COUNTIFS(Dados!$Y$2:$Y$19995,Calc!$C188,Dados!$J$2:$J$19995,Calc!$B$186,Dados!BK$2:BK$19995,"Superou as expectativas")*5+COUNTIFS(Dados!$Y$2:$Y$19995,Calc!$C188,Dados!$J$2:$J$19995,Calc!$B$186,Dados!BK$2:BK$19995,"Atendeu as expectativas")*2.5+COUNTIFS(Dados!$Y$2:$Y$19995,Calc!$C188,Dados!$J$2:$J$19995,Calc!$B$186,Dados!BK$2:BK$19995,"Não atendeu as expectativas")*0)/COUNTIFS(Dados!$Y$2:$Y$19995,Calc!$C188,Dados!$J$2:$J$19995,Calc!$B$186,Dados!BK$2:BK$19995,"&lt;&gt;Sem resposta",Dados!BK$2:BK$19995,"&lt;&gt;""")</f>
        <v>3.6206896551724137</v>
      </c>
      <c r="J79" s="152">
        <f>(COUNTIFS(Dados!$Y$2:$Y$19995,Calc!$C188,Dados!$J$2:$J$19995,Calc!$B$186,Dados!BL$2:BL$19995,"Superou as expectativas")*5+COUNTIFS(Dados!$Y$2:$Y$19995,Calc!$C188,Dados!$J$2:$J$19995,Calc!$B$186,Dados!BL$2:BL$19995,"Atendeu as expectativas")*2.5+COUNTIFS(Dados!$Y$2:$Y$19995,Calc!$C188,Dados!$J$2:$J$19995,Calc!$B$186,Dados!BL$2:BL$19995,"Não atendeu as expectativas")*0)/COUNTIFS(Dados!$Y$2:$Y$19995,Calc!$C188,Dados!$J$2:$J$19995,Calc!$B$186,Dados!BL$2:BL$19995,"&lt;&gt;Sem resposta",Dados!BL$2:BL$19995,"&lt;&gt;""")</f>
        <v>4.1379310344827589</v>
      </c>
      <c r="K79" s="195">
        <f t="shared" si="4"/>
        <v>4.2995689655172411</v>
      </c>
    </row>
    <row r="80" spans="1:11">
      <c r="A80" s="143" t="s">
        <v>697</v>
      </c>
      <c r="B80" s="143" t="s">
        <v>697</v>
      </c>
      <c r="C80" s="150">
        <f>(COUNTIFS(Dados!$J$2:$J$19995,Calc!$B$189,Dados!BE$2:BE$19995,"Ótima")*5+COUNTIFS(Dados!$J$2:$J$19995,Calc!$B$189,Dados!BE$2:BE$19995,"Boa")*3.75+COUNTIFS(Dados!$J$2:$J$19995,Calc!$B$189,Dados!BE$2:BE$19995,"Regular")*2.5+COUNTIFS(Dados!$J$2:$J$19995,Calc!$B$189,Dados!BE$2:BE$19995,"Ruim")*1.25+COUNTIFS(Dados!$J$2:$J$19995,Calc!$B$189,Dados!BE$2:BE$19995,"Péssima")*0)/COUNTIFS(Dados!$J$2:$J$19995,Calc!$B$189,Dados!BE$2:BE$19995,"&lt;&gt;Sem resposta",Dados!BE$2:BE$19995,"&lt;&gt;""")</f>
        <v>4.4034090909090908</v>
      </c>
      <c r="D80" s="150">
        <f>(COUNTIFS(Dados!$J$2:$J$19995,Calc!$B$189,Dados!BF$2:BF$19995,"Ótima")*5+COUNTIFS(Dados!$J$2:$J$19995,Calc!$B$189,Dados!BF$2:BF$19995,"Boa")*3.75+COUNTIFS(Dados!$J$2:$J$19995,Calc!$B$189,Dados!BF$2:BF$19995,"Regular")*2.5+COUNTIFS(Dados!$J$2:$J$19995,Calc!$B$189,Dados!BF$2:BF$19995,"Ruim")*1.25+COUNTIFS(Dados!$J$2:$J$19995,Calc!$B$189,Dados!BF$2:BF$19995,"Péssima")*0)/COUNTIFS(Dados!$J$2:$J$19995,Calc!$B$189,Dados!BF$2:BF$19995,"&lt;&gt;Sem resposta",Dados!BF$2:BF$19995,"&lt;&gt;""")</f>
        <v>3.2954545454545454</v>
      </c>
      <c r="E80" s="150">
        <f>(COUNTIFS(Dados!$J$2:$J$19995,Calc!$B$189,Dados!BG$2:BG$19995,"Ótima")*5+COUNTIFS(Dados!$J$2:$J$19995,Calc!$B$189,Dados!BG$2:BG$19995,"Boa")*3.75+COUNTIFS(Dados!$J$2:$J$19995,Calc!$B$189,Dados!BG$2:BG$19995,"Regular")*2.5+COUNTIFS(Dados!$J$2:$J$19995,Calc!$B$189,Dados!BG$2:BG$19995,"Ruim")*1.25+COUNTIFS(Dados!$J$2:$J$19995,Calc!$B$189,Dados!BG$2:BG$19995,"Péssima")*0)/COUNTIFS(Dados!$J$2:$J$19995,Calc!$B$189,Dados!BG$2:BG$19995,"&lt;&gt;Sem resposta",Dados!BG$2:BG$19995,"&lt;&gt;""")</f>
        <v>4.6306818181818183</v>
      </c>
      <c r="F80" s="150">
        <f>(COUNTIFS(Dados!$J$2:$J$19995,Calc!$B$189,Dados!BH$2:BH$19995,"Ótima")*5+COUNTIFS(Dados!$J$2:$J$19995,Calc!$B$189,Dados!BH$2:BH$19995,"Boa")*3.75+COUNTIFS(Dados!$J$2:$J$19995,Calc!$B$189,Dados!BH$2:BH$19995,"Regular")*2.5+COUNTIFS(Dados!$J$2:$J$19995,Calc!$B$189,Dados!BH$2:BH$19995,"Ruim")*1.25+COUNTIFS(Dados!$J$2:$J$19995,Calc!$B$189,Dados!BH$2:BH$19995,"Péssima")*0)/COUNTIFS(Dados!$J$2:$J$19995,Calc!$B$189,Dados!BH$2:BH$19995,"&lt;&gt;Sem resposta",Dados!BH$2:BH$19995,"&lt;&gt;""")</f>
        <v>4.4602272727272725</v>
      </c>
      <c r="G80" s="150">
        <f>(COUNTIFS(Dados!$J$2:$J$19995,Calc!$B$189,Dados!BI$2:BI$19995,"Ótima")*5+COUNTIFS(Dados!$J$2:$J$19995,Calc!$B$189,Dados!BI$2:BI$19995,"Boa")*3.75+COUNTIFS(Dados!$J$2:$J$19995,Calc!$B$189,Dados!BI$2:BI$19995,"Regular")*2.5+COUNTIFS(Dados!$J$2:$J$19995,Calc!$B$189,Dados!BI$2:BI$19995,"Ruim")*1.25+COUNTIFS(Dados!$J$2:$J$19995,Calc!$B$189,Dados!BI$2:BI$19995,"Péssima")*0)/COUNTIFS(Dados!$J$2:$J$19995,Calc!$B$189,Dados!BI$2:BI$19995,"&lt;&gt;Sem resposta",Dados!BI$2:BI$19995,"&lt;&gt;""")</f>
        <v>4.2897727272727275</v>
      </c>
      <c r="H80" s="150">
        <f>(COUNTIFS(Dados!$J$2:$J$19995,Calc!$B$189,Dados!BJ$2:BJ$19995,"Ótima")*5+COUNTIFS(Dados!$J$2:$J$19995,Calc!$B$189,Dados!BJ$2:BJ$19995,"Boa")*3.75+COUNTIFS(Dados!$J$2:$J$19995,Calc!$B$189,Dados!BJ$2:BJ$19995,"Regular")*2.5+COUNTIFS(Dados!$J$2:$J$19995,Calc!$B$189,Dados!BJ$2:BJ$19995,"Ruim")*1.25+COUNTIFS(Dados!$J$2:$J$19995,Calc!$B$189,Dados!BJ$2:BJ$19995,"Péssima")*0)/COUNTIFS(Dados!$J$2:$J$19995,Calc!$B$189,Dados!BJ$2:BJ$19995,"&lt;&gt;Sem resposta",Dados!BJ$2:BJ$19995,"&lt;&gt;""")</f>
        <v>4.6590909090909092</v>
      </c>
      <c r="I80" s="150">
        <f>(COUNTIFS(Dados!$J$2:$J$19995,Calc!$B$189,Dados!BK$2:BK$19995,"Superou as expectativas")*5+COUNTIFS(Dados!$J$2:$J$19995,Calc!$B$189,Dados!BK$2:BK$19995,"Atendeu as expectativas")*2.5+COUNTIFS(Dados!$J$2:$J$19995,Calc!$B$189,Dados!BK$2:BK$19995,"Não atendeu as expectativas")*0)/COUNTIFS(Dados!$J$2:$J$19995,Calc!$B$189,Dados!BK$2:BK$19995,"&lt;&gt;Sem resposta",Dados!BK$2:BK$19995,"&lt;&gt;""")</f>
        <v>3.6931818181818183</v>
      </c>
      <c r="J80" s="150">
        <f>(COUNTIFS(Dados!$J$2:$J$19995,Calc!$B$189,Dados!BL$2:BL$19995,"Superou as expectativas")*5+COUNTIFS(Dados!$J$2:$J$19995,Calc!$B$189,Dados!BL$2:BL$19995,"Atendeu as expectativas")*2.5+COUNTIFS(Dados!$J$2:$J$19995,Calc!$B$189,Dados!BL$2:BL$19995,"Não atendeu as expectativas")*0)/COUNTIFS(Dados!$J$2:$J$19995,Calc!$B$189,Dados!BL$2:BL$19995,"&lt;&gt;Sem resposta",Dados!BL$2:BL$19995,"&lt;&gt;""")</f>
        <v>3.6363636363636362</v>
      </c>
      <c r="K80" s="195">
        <f t="shared" si="4"/>
        <v>4.1335227272727266</v>
      </c>
    </row>
    <row r="81" spans="1:11">
      <c r="A81" s="143" t="s">
        <v>697</v>
      </c>
      <c r="B81" s="151" t="s">
        <v>916</v>
      </c>
      <c r="C81" s="152">
        <f>(COUNTIFS(Dados!$Z$2:$Z$19995,Calc!$C190,Dados!$J$2:$J$19995,Calc!$B$189,Dados!BE$2:BE$19995,"Ótima")*5+COUNTIFS(Dados!$Z$2:$Z$19995,Calc!$C190,Dados!$J$2:$J$19995,Calc!$B$189,Dados!BE$2:BE$19995,"Boa")*3.75+COUNTIFS(Dados!$Z$2:$Z$19995,Calc!$C190,Dados!$J$2:$J$19995,Calc!$B$189,Dados!BE$2:BE$19995,"Regular")*2.5+COUNTIFS(Dados!$Z$2:$Z$19995,Calc!$C190,Dados!$J$2:$J$19995,Calc!$B$189,Dados!BE$2:BE$19995,"Ruim")*1.25+COUNTIFS(Dados!$Z$2:$Z$19995,Calc!$C190,Dados!$J$2:$J$19995,Calc!$B$189,Dados!BE$2:BE$19995,"Péssima")*0)/COUNTIFS(Dados!$Z$2:$Z$19995,Calc!$C190,Dados!$J$2:$J$19995,Calc!$B$189,Dados!BE$2:BE$19995,"&lt;&gt;Sem resposta",Dados!BE$2:BE$19995,"&lt;&gt;""")</f>
        <v>3.9772727272727271</v>
      </c>
      <c r="D81" s="152">
        <f>(COUNTIFS(Dados!$Z$2:$Z$19995,Calc!$C190,Dados!$J$2:$J$19995,Calc!$B$189,Dados!BF$2:BF$19995,"Ótima")*5+COUNTIFS(Dados!$Z$2:$Z$19995,Calc!$C190,Dados!$J$2:$J$19995,Calc!$B$189,Dados!BF$2:BF$19995,"Boa")*3.75+COUNTIFS(Dados!$Z$2:$Z$19995,Calc!$C190,Dados!$J$2:$J$19995,Calc!$B$189,Dados!BF$2:BF$19995,"Regular")*2.5+COUNTIFS(Dados!$Z$2:$Z$19995,Calc!$C190,Dados!$J$2:$J$19995,Calc!$B$189,Dados!BF$2:BF$19995,"Ruim")*1.25+COUNTIFS(Dados!$Z$2:$Z$19995,Calc!$C190,Dados!$J$2:$J$19995,Calc!$B$189,Dados!BF$2:BF$19995,"Péssima")*0)/COUNTIFS(Dados!$Z$2:$Z$19995,Calc!$C190,Dados!$J$2:$J$19995,Calc!$B$189,Dados!BF$2:BF$19995,"&lt;&gt;Sem resposta",Dados!BF$2:BF$19995,"&lt;&gt;""")</f>
        <v>2.7272727272727271</v>
      </c>
      <c r="E81" s="152">
        <f>(COUNTIFS(Dados!$Z$2:$Z$19995,Calc!$C190,Dados!$J$2:$J$19995,Calc!$B$189,Dados!BG$2:BG$19995,"Ótima")*5+COUNTIFS(Dados!$Z$2:$Z$19995,Calc!$C190,Dados!$J$2:$J$19995,Calc!$B$189,Dados!BG$2:BG$19995,"Boa")*3.75+COUNTIFS(Dados!$Z$2:$Z$19995,Calc!$C190,Dados!$J$2:$J$19995,Calc!$B$189,Dados!BG$2:BG$19995,"Regular")*2.5+COUNTIFS(Dados!$Z$2:$Z$19995,Calc!$C190,Dados!$J$2:$J$19995,Calc!$B$189,Dados!BG$2:BG$19995,"Ruim")*1.25+COUNTIFS(Dados!$Z$2:$Z$19995,Calc!$C190,Dados!$J$2:$J$19995,Calc!$B$189,Dados!BG$2:BG$19995,"Péssima")*0)/COUNTIFS(Dados!$Z$2:$Z$19995,Calc!$C190,Dados!$J$2:$J$19995,Calc!$B$189,Dados!BG$2:BG$19995,"&lt;&gt;Sem resposta",Dados!BG$2:BG$19995,"&lt;&gt;""")</f>
        <v>4.4318181818181817</v>
      </c>
      <c r="F81" s="152">
        <f>(COUNTIFS(Dados!$Z$2:$Z$19995,Calc!$C190,Dados!$J$2:$J$19995,Calc!$B$189,Dados!BH$2:BH$19995,"Ótima")*5+COUNTIFS(Dados!$Z$2:$Z$19995,Calc!$C190,Dados!$J$2:$J$19995,Calc!$B$189,Dados!BH$2:BH$19995,"Boa")*3.75+COUNTIFS(Dados!$Z$2:$Z$19995,Calc!$C190,Dados!$J$2:$J$19995,Calc!$B$189,Dados!BH$2:BH$19995,"Regular")*2.5+COUNTIFS(Dados!$Z$2:$Z$19995,Calc!$C190,Dados!$J$2:$J$19995,Calc!$B$189,Dados!BH$2:BH$19995,"Ruim")*1.25+COUNTIFS(Dados!$Z$2:$Z$19995,Calc!$C190,Dados!$J$2:$J$19995,Calc!$B$189,Dados!BH$2:BH$19995,"Péssima")*0)/COUNTIFS(Dados!$Z$2:$Z$19995,Calc!$C190,Dados!$J$2:$J$19995,Calc!$B$189,Dados!BH$2:BH$19995,"&lt;&gt;Sem resposta",Dados!BH$2:BH$19995,"&lt;&gt;""")</f>
        <v>4.4318181818181817</v>
      </c>
      <c r="G81" s="152">
        <f>(COUNTIFS(Dados!$Z$2:$Z$19995,Calc!$C190,Dados!$J$2:$J$19995,Calc!$B$189,Dados!BI$2:BI$19995,"Ótima")*5+COUNTIFS(Dados!$Z$2:$Z$19995,Calc!$C190,Dados!$J$2:$J$19995,Calc!$B$189,Dados!BI$2:BI$19995,"Boa")*3.75+COUNTIFS(Dados!$Z$2:$Z$19995,Calc!$C190,Dados!$J$2:$J$19995,Calc!$B$189,Dados!BI$2:BI$19995,"Regular")*2.5+COUNTIFS(Dados!$Z$2:$Z$19995,Calc!$C190,Dados!$J$2:$J$19995,Calc!$B$189,Dados!BI$2:BI$19995,"Ruim")*1.25+COUNTIFS(Dados!$Z$2:$Z$19995,Calc!$C190,Dados!$J$2:$J$19995,Calc!$B$189,Dados!BI$2:BI$19995,"Péssima")*0)/COUNTIFS(Dados!$Z$2:$Z$19995,Calc!$C190,Dados!$J$2:$J$19995,Calc!$B$189,Dados!BI$2:BI$19995,"&lt;&gt;Sem resposta",Dados!BI$2:BI$19995,"&lt;&gt;""")</f>
        <v>3.9772727272727271</v>
      </c>
      <c r="H81" s="152">
        <f>(COUNTIFS(Dados!$Z$2:$Z$19995,Calc!$C190,Dados!$J$2:$J$19995,Calc!$B$189,Dados!BJ$2:BJ$19995,"Ótima")*5+COUNTIFS(Dados!$Z$2:$Z$19995,Calc!$C190,Dados!$J$2:$J$19995,Calc!$B$189,Dados!BJ$2:BJ$19995,"Boa")*3.75+COUNTIFS(Dados!$Z$2:$Z$19995,Calc!$C190,Dados!$J$2:$J$19995,Calc!$B$189,Dados!BJ$2:BJ$19995,"Regular")*2.5+COUNTIFS(Dados!$Z$2:$Z$19995,Calc!$C190,Dados!$J$2:$J$19995,Calc!$B$189,Dados!BJ$2:BJ$19995,"Ruim")*1.25+COUNTIFS(Dados!$Z$2:$Z$19995,Calc!$C190,Dados!$J$2:$J$19995,Calc!$B$189,Dados!BJ$2:BJ$19995,"Péssima")*0)/COUNTIFS(Dados!$Z$2:$Z$19995,Calc!$C190,Dados!$J$2:$J$19995,Calc!$B$189,Dados!BJ$2:BJ$19995,"&lt;&gt;Sem resposta",Dados!BJ$2:BJ$19995,"&lt;&gt;""")</f>
        <v>4.4318181818181817</v>
      </c>
      <c r="I81" s="152">
        <f>(COUNTIFS(Dados!$Z$2:$Z$19995,Calc!$C190,Dados!$J$2:$J$19995,Calc!$B$189,Dados!BK$2:BK$19995,"Superou as expectativas")*5+COUNTIFS(Dados!$Z$2:$Z$19995,Calc!$C190,Dados!$J$2:$J$19995,Calc!$B$189,Dados!BK$2:BK$19995,"Atendeu as expectativas")*2.5+COUNTIFS(Dados!$Z$2:$Z$19995,Calc!$C190,Dados!$J$2:$J$19995,Calc!$B$189,Dados!BK$2:BK$19995,"Não atendeu as expectativas")*0)/COUNTIFS(Dados!$Z$2:$Z$19995,Calc!$C190,Dados!$J$2:$J$19995,Calc!$B$189,Dados!BK$2:BK$19995,"&lt;&gt;Sem resposta",Dados!BK$2:BK$19995,"&lt;&gt;""")</f>
        <v>3.8636363636363638</v>
      </c>
      <c r="J81" s="152">
        <f>(COUNTIFS(Dados!$Z$2:$Z$19995,Calc!$C190,Dados!$J$2:$J$19995,Calc!$B$189,Dados!BL$2:BL$19995,"Superou as expectativas")*5+COUNTIFS(Dados!$Z$2:$Z$19995,Calc!$C190,Dados!$J$2:$J$19995,Calc!$B$189,Dados!BL$2:BL$19995,"Atendeu as expectativas")*2.5+COUNTIFS(Dados!$Z$2:$Z$19995,Calc!$C190,Dados!$J$2:$J$19995,Calc!$B$189,Dados!BL$2:BL$19995,"Não atendeu as expectativas")*0)/COUNTIFS(Dados!$Z$2:$Z$19995,Calc!$C190,Dados!$J$2:$J$19995,Calc!$B$189,Dados!BL$2:BL$19995,"&lt;&gt;Sem resposta",Dados!BL$2:BL$19995,"&lt;&gt;""")</f>
        <v>2.9545454545454546</v>
      </c>
      <c r="K81" s="195">
        <f t="shared" si="4"/>
        <v>3.8494318181818179</v>
      </c>
    </row>
    <row r="82" spans="1:11">
      <c r="A82" s="143" t="s">
        <v>697</v>
      </c>
      <c r="B82" s="149" t="s">
        <v>245</v>
      </c>
      <c r="C82" s="152">
        <f>(COUNTIFS(Dados!$Z$2:$Z$19995,Calc!$C191,Dados!$J$2:$J$19995,Calc!$B$189,Dados!BE$2:BE$19995,"Ótima")*5+COUNTIFS(Dados!$Z$2:$Z$19995,Calc!$C191,Dados!$J$2:$J$19995,Calc!$B$189,Dados!BE$2:BE$19995,"Boa")*3.75+COUNTIFS(Dados!$Z$2:$Z$19995,Calc!$C191,Dados!$J$2:$J$19995,Calc!$B$189,Dados!BE$2:BE$19995,"Regular")*2.5+COUNTIFS(Dados!$Z$2:$Z$19995,Calc!$C191,Dados!$J$2:$J$19995,Calc!$B$189,Dados!BE$2:BE$19995,"Ruim")*1.25+COUNTIFS(Dados!$Z$2:$Z$19995,Calc!$C191,Dados!$J$2:$J$19995,Calc!$B$189,Dados!BE$2:BE$19995,"Péssima")*0)/COUNTIFS(Dados!$Z$2:$Z$19995,Calc!$C191,Dados!$J$2:$J$19995,Calc!$B$189,Dados!BE$2:BE$19995,"&lt;&gt;Sem resposta",Dados!BE$2:BE$19995,"&lt;&gt;""")</f>
        <v>4.5454545454545459</v>
      </c>
      <c r="D82" s="152">
        <f>(COUNTIFS(Dados!$Z$2:$Z$19995,Calc!$C191,Dados!$J$2:$J$19995,Calc!$B$189,Dados!BF$2:BF$19995,"Ótima")*5+COUNTIFS(Dados!$Z$2:$Z$19995,Calc!$C191,Dados!$J$2:$J$19995,Calc!$B$189,Dados!BF$2:BF$19995,"Boa")*3.75+COUNTIFS(Dados!$Z$2:$Z$19995,Calc!$C191,Dados!$J$2:$J$19995,Calc!$B$189,Dados!BF$2:BF$19995,"Regular")*2.5+COUNTIFS(Dados!$Z$2:$Z$19995,Calc!$C191,Dados!$J$2:$J$19995,Calc!$B$189,Dados!BF$2:BF$19995,"Ruim")*1.25+COUNTIFS(Dados!$Z$2:$Z$19995,Calc!$C191,Dados!$J$2:$J$19995,Calc!$B$189,Dados!BF$2:BF$19995,"Péssima")*0)/COUNTIFS(Dados!$Z$2:$Z$19995,Calc!$C191,Dados!$J$2:$J$19995,Calc!$B$189,Dados!BF$2:BF$19995,"&lt;&gt;Sem resposta",Dados!BF$2:BF$19995,"&lt;&gt;""")</f>
        <v>3.4848484848484849</v>
      </c>
      <c r="E82" s="152">
        <f>(COUNTIFS(Dados!$Z$2:$Z$19995,Calc!$C191,Dados!$J$2:$J$19995,Calc!$B$189,Dados!BG$2:BG$19995,"Ótima")*5+COUNTIFS(Dados!$Z$2:$Z$19995,Calc!$C191,Dados!$J$2:$J$19995,Calc!$B$189,Dados!BG$2:BG$19995,"Boa")*3.75+COUNTIFS(Dados!$Z$2:$Z$19995,Calc!$C191,Dados!$J$2:$J$19995,Calc!$B$189,Dados!BG$2:BG$19995,"Regular")*2.5+COUNTIFS(Dados!$Z$2:$Z$19995,Calc!$C191,Dados!$J$2:$J$19995,Calc!$B$189,Dados!BG$2:BG$19995,"Ruim")*1.25+COUNTIFS(Dados!$Z$2:$Z$19995,Calc!$C191,Dados!$J$2:$J$19995,Calc!$B$189,Dados!BG$2:BG$19995,"Péssima")*0)/COUNTIFS(Dados!$Z$2:$Z$19995,Calc!$C191,Dados!$J$2:$J$19995,Calc!$B$189,Dados!BG$2:BG$19995,"&lt;&gt;Sem resposta",Dados!BG$2:BG$19995,"&lt;&gt;""")</f>
        <v>4.6969696969696972</v>
      </c>
      <c r="F82" s="152">
        <f>(COUNTIFS(Dados!$Z$2:$Z$19995,Calc!$C191,Dados!$J$2:$J$19995,Calc!$B$189,Dados!BH$2:BH$19995,"Ótima")*5+COUNTIFS(Dados!$Z$2:$Z$19995,Calc!$C191,Dados!$J$2:$J$19995,Calc!$B$189,Dados!BH$2:BH$19995,"Boa")*3.75+COUNTIFS(Dados!$Z$2:$Z$19995,Calc!$C191,Dados!$J$2:$J$19995,Calc!$B$189,Dados!BH$2:BH$19995,"Regular")*2.5+COUNTIFS(Dados!$Z$2:$Z$19995,Calc!$C191,Dados!$J$2:$J$19995,Calc!$B$189,Dados!BH$2:BH$19995,"Ruim")*1.25+COUNTIFS(Dados!$Z$2:$Z$19995,Calc!$C191,Dados!$J$2:$J$19995,Calc!$B$189,Dados!BH$2:BH$19995,"Péssima")*0)/COUNTIFS(Dados!$Z$2:$Z$19995,Calc!$C191,Dados!$J$2:$J$19995,Calc!$B$189,Dados!BH$2:BH$19995,"&lt;&gt;Sem resposta",Dados!BH$2:BH$19995,"&lt;&gt;""")</f>
        <v>4.4696969696969697</v>
      </c>
      <c r="G82" s="152">
        <f>(COUNTIFS(Dados!$Z$2:$Z$19995,Calc!$C191,Dados!$J$2:$J$19995,Calc!$B$189,Dados!BI$2:BI$19995,"Ótima")*5+COUNTIFS(Dados!$Z$2:$Z$19995,Calc!$C191,Dados!$J$2:$J$19995,Calc!$B$189,Dados!BI$2:BI$19995,"Boa")*3.75+COUNTIFS(Dados!$Z$2:$Z$19995,Calc!$C191,Dados!$J$2:$J$19995,Calc!$B$189,Dados!BI$2:BI$19995,"Regular")*2.5+COUNTIFS(Dados!$Z$2:$Z$19995,Calc!$C191,Dados!$J$2:$J$19995,Calc!$B$189,Dados!BI$2:BI$19995,"Ruim")*1.25+COUNTIFS(Dados!$Z$2:$Z$19995,Calc!$C191,Dados!$J$2:$J$19995,Calc!$B$189,Dados!BI$2:BI$19995,"Péssima")*0)/COUNTIFS(Dados!$Z$2:$Z$19995,Calc!$C191,Dados!$J$2:$J$19995,Calc!$B$189,Dados!BI$2:BI$19995,"&lt;&gt;Sem resposta",Dados!BI$2:BI$19995,"&lt;&gt;""")</f>
        <v>4.3939393939393936</v>
      </c>
      <c r="H82" s="152">
        <f>(COUNTIFS(Dados!$Z$2:$Z$19995,Calc!$C191,Dados!$J$2:$J$19995,Calc!$B$189,Dados!BJ$2:BJ$19995,"Ótima")*5+COUNTIFS(Dados!$Z$2:$Z$19995,Calc!$C191,Dados!$J$2:$J$19995,Calc!$B$189,Dados!BJ$2:BJ$19995,"Boa")*3.75+COUNTIFS(Dados!$Z$2:$Z$19995,Calc!$C191,Dados!$J$2:$J$19995,Calc!$B$189,Dados!BJ$2:BJ$19995,"Regular")*2.5+COUNTIFS(Dados!$Z$2:$Z$19995,Calc!$C191,Dados!$J$2:$J$19995,Calc!$B$189,Dados!BJ$2:BJ$19995,"Ruim")*1.25+COUNTIFS(Dados!$Z$2:$Z$19995,Calc!$C191,Dados!$J$2:$J$19995,Calc!$B$189,Dados!BJ$2:BJ$19995,"Péssima")*0)/COUNTIFS(Dados!$Z$2:$Z$19995,Calc!$C191,Dados!$J$2:$J$19995,Calc!$B$189,Dados!BJ$2:BJ$19995,"&lt;&gt;Sem resposta",Dados!BJ$2:BJ$19995,"&lt;&gt;""")</f>
        <v>4.7348484848484844</v>
      </c>
      <c r="I82" s="152">
        <f>(COUNTIFS(Dados!$Z$2:$Z$19995,Calc!$C191,Dados!$J$2:$J$19995,Calc!$B$189,Dados!BK$2:BK$19995,"Superou as expectativas")*5+COUNTIFS(Dados!$Z$2:$Z$19995,Calc!$C191,Dados!$J$2:$J$19995,Calc!$B$189,Dados!BK$2:BK$19995,"Atendeu as expectativas")*2.5+COUNTIFS(Dados!$Z$2:$Z$19995,Calc!$C191,Dados!$J$2:$J$19995,Calc!$B$189,Dados!BK$2:BK$19995,"Não atendeu as expectativas")*0)/COUNTIFS(Dados!$Z$2:$Z$19995,Calc!$C191,Dados!$J$2:$J$19995,Calc!$B$189,Dados!BK$2:BK$19995,"&lt;&gt;Sem resposta",Dados!BK$2:BK$19995,"&lt;&gt;""")</f>
        <v>3.6363636363636362</v>
      </c>
      <c r="J82" s="152">
        <f>(COUNTIFS(Dados!$Z$2:$Z$19995,Calc!$C191,Dados!$J$2:$J$19995,Calc!$B$189,Dados!BL$2:BL$19995,"Superou as expectativas")*5+COUNTIFS(Dados!$Z$2:$Z$19995,Calc!$C191,Dados!$J$2:$J$19995,Calc!$B$189,Dados!BL$2:BL$19995,"Atendeu as expectativas")*2.5+COUNTIFS(Dados!$Z$2:$Z$19995,Calc!$C191,Dados!$J$2:$J$19995,Calc!$B$189,Dados!BL$2:BL$19995,"Não atendeu as expectativas")*0)/COUNTIFS(Dados!$Z$2:$Z$19995,Calc!$C191,Dados!$J$2:$J$19995,Calc!$B$189,Dados!BL$2:BL$19995,"&lt;&gt;Sem resposta",Dados!BL$2:BL$19995,"&lt;&gt;""")</f>
        <v>3.8636363636363638</v>
      </c>
      <c r="K82" s="195">
        <f t="shared" si="4"/>
        <v>4.2282196969696972</v>
      </c>
    </row>
    <row r="83" spans="1:11">
      <c r="A83" s="143" t="s">
        <v>95</v>
      </c>
      <c r="B83" s="143" t="s">
        <v>95</v>
      </c>
      <c r="C83" s="150">
        <f>(COUNTIFS(Dados!$J$2:$J$19995,Calc!$B$192,Dados!BE$2:BE$19995,"Ótima")*5+COUNTIFS(Dados!$J$2:$J$19995,Calc!$B$192,Dados!BE$2:BE$19995,"Boa")*3.75+COUNTIFS(Dados!$J$2:$J$19995,Calc!$B$192,Dados!BE$2:BE$19995,"Regular")*2.5+COUNTIFS(Dados!$J$2:$J$19995,Calc!$B$192,Dados!BE$2:BE$19995,"Ruim")*1.25+COUNTIFS(Dados!$J$2:$J$19995,Calc!$B$192,Dados!BE$2:BE$19995,"Péssima")*0)/COUNTIFS(Dados!$J$2:$J$19995,Calc!$B$192,Dados!BE$2:BE$19995,"&lt;&gt;Sem resposta",Dados!BE$2:BE$19995,"&lt;&gt;""")</f>
        <v>4.617437722419929</v>
      </c>
      <c r="D83" s="150">
        <f>(COUNTIFS(Dados!$J$2:$J$19995,Calc!$B$192,Dados!BF$2:BF$19995,"Ótima")*5+COUNTIFS(Dados!$J$2:$J$19995,Calc!$B$192,Dados!BF$2:BF$19995,"Boa")*3.75+COUNTIFS(Dados!$J$2:$J$19995,Calc!$B$192,Dados!BF$2:BF$19995,"Regular")*2.5+COUNTIFS(Dados!$J$2:$J$19995,Calc!$B$192,Dados!BF$2:BF$19995,"Ruim")*1.25+COUNTIFS(Dados!$J$2:$J$19995,Calc!$B$192,Dados!BF$2:BF$19995,"Péssima")*0)/COUNTIFS(Dados!$J$2:$J$19995,Calc!$B$192,Dados!BF$2:BF$19995,"&lt;&gt;Sem resposta",Dados!BF$2:BF$19995,"&lt;&gt;""")</f>
        <v>4.3727758007117439</v>
      </c>
      <c r="E83" s="150">
        <f>(COUNTIFS(Dados!$J$2:$J$19995,Calc!$B$192,Dados!BG$2:BG$19995,"Ótima")*5+COUNTIFS(Dados!$J$2:$J$19995,Calc!$B$192,Dados!BG$2:BG$19995,"Boa")*3.75+COUNTIFS(Dados!$J$2:$J$19995,Calc!$B$192,Dados!BG$2:BG$19995,"Regular")*2.5+COUNTIFS(Dados!$J$2:$J$19995,Calc!$B$192,Dados!BG$2:BG$19995,"Ruim")*1.25+COUNTIFS(Dados!$J$2:$J$19995,Calc!$B$192,Dados!BG$2:BG$19995,"Péssima")*0)/COUNTIFS(Dados!$J$2:$J$19995,Calc!$B$192,Dados!BG$2:BG$19995,"&lt;&gt;Sem resposta",Dados!BG$2:BG$19995,"&lt;&gt;""")</f>
        <v>4.21875</v>
      </c>
      <c r="F83" s="150">
        <f>(COUNTIFS(Dados!$J$2:$J$19995,Calc!$B$192,Dados!BH$2:BH$19995,"Ótima")*5+COUNTIFS(Dados!$J$2:$J$19995,Calc!$B$192,Dados!BH$2:BH$19995,"Boa")*3.75+COUNTIFS(Dados!$J$2:$J$19995,Calc!$B$192,Dados!BH$2:BH$19995,"Regular")*2.5+COUNTIFS(Dados!$J$2:$J$19995,Calc!$B$192,Dados!BH$2:BH$19995,"Ruim")*1.25+COUNTIFS(Dados!$J$2:$J$19995,Calc!$B$192,Dados!BH$2:BH$19995,"Péssima")*0)/COUNTIFS(Dados!$J$2:$J$19995,Calc!$B$192,Dados!BH$2:BH$19995,"&lt;&gt;Sem resposta",Dados!BH$2:BH$19995,"&lt;&gt;""")</f>
        <v>4.1875</v>
      </c>
      <c r="G83" s="150">
        <f>(COUNTIFS(Dados!$J$2:$J$19995,Calc!$B$192,Dados!BI$2:BI$19995,"Ótima")*5+COUNTIFS(Dados!$J$2:$J$19995,Calc!$B$192,Dados!BI$2:BI$19995,"Boa")*3.75+COUNTIFS(Dados!$J$2:$J$19995,Calc!$B$192,Dados!BI$2:BI$19995,"Regular")*2.5+COUNTIFS(Dados!$J$2:$J$19995,Calc!$B$192,Dados!BI$2:BI$19995,"Ruim")*1.25+COUNTIFS(Dados!$J$2:$J$19995,Calc!$B$192,Dados!BI$2:BI$19995,"Péssima")*0)/COUNTIFS(Dados!$J$2:$J$19995,Calc!$B$192,Dados!BI$2:BI$19995,"&lt;&gt;Sem resposta",Dados!BI$2:BI$19995,"&lt;&gt;""")</f>
        <v>3.8705357142857144</v>
      </c>
      <c r="H83" s="150">
        <f>(COUNTIFS(Dados!$J$2:$J$19995,Calc!$B$192,Dados!BJ$2:BJ$19995,"Ótima")*5+COUNTIFS(Dados!$J$2:$J$19995,Calc!$B$192,Dados!BJ$2:BJ$19995,"Boa")*3.75+COUNTIFS(Dados!$J$2:$J$19995,Calc!$B$192,Dados!BJ$2:BJ$19995,"Regular")*2.5+COUNTIFS(Dados!$J$2:$J$19995,Calc!$B$192,Dados!BJ$2:BJ$19995,"Ruim")*1.25+COUNTIFS(Dados!$J$2:$J$19995,Calc!$B$192,Dados!BJ$2:BJ$19995,"Péssima")*0)/COUNTIFS(Dados!$J$2:$J$19995,Calc!$B$192,Dados!BJ$2:BJ$19995,"&lt;&gt;Sem resposta",Dados!BJ$2:BJ$19995,"&lt;&gt;""")</f>
        <v>4.1428571428571432</v>
      </c>
      <c r="I83" s="150">
        <f>(COUNTIFS(Dados!$J$2:$J$19995,Calc!$B$192,Dados!BK$2:BK$19995,"Superou as expectativas")*5+COUNTIFS(Dados!$J$2:$J$19995,Calc!$B$192,Dados!BK$2:BK$19995,"Atendeu as expectativas")*2.5+COUNTIFS(Dados!$J$2:$J$19995,Calc!$B$192,Dados!BK$2:BK$19995,"Não atendeu as expectativas")*0)/COUNTIFS(Dados!$J$2:$J$19995,Calc!$B$192,Dados!BK$2:BK$19995,"&lt;&gt;Sem resposta",Dados!BK$2:BK$19995,"&lt;&gt;""")</f>
        <v>3.1768953068592056</v>
      </c>
      <c r="J83" s="150">
        <f>(COUNTIFS(Dados!$J$2:$J$19995,Calc!$B$192,Dados!BL$2:BL$19995,"Superou as expectativas")*5+COUNTIFS(Dados!$J$2:$J$19995,Calc!$B$192,Dados!BL$2:BL$19995,"Atendeu as expectativas")*2.5+COUNTIFS(Dados!$J$2:$J$19995,Calc!$B$192,Dados!BL$2:BL$19995,"Não atendeu as expectativas")*0)/COUNTIFS(Dados!$J$2:$J$19995,Calc!$B$192,Dados!BL$2:BL$19995,"&lt;&gt;Sem resposta",Dados!BL$2:BL$19995,"&lt;&gt;""")</f>
        <v>3.7813620071684588</v>
      </c>
      <c r="K83" s="195">
        <f t="shared" si="4"/>
        <v>4.0460142117877744</v>
      </c>
    </row>
    <row r="84" spans="1:11" ht="25.5">
      <c r="A84" s="170" t="s">
        <v>95</v>
      </c>
      <c r="B84" s="174" t="s">
        <v>2197</v>
      </c>
      <c r="C84" s="173" t="e">
        <f>(COUNTIFS(Dados!$AA$2:$AA$19995,Calc!#REF!,Dados!$J$2:$J$19995,Calc!$B$192,Dados!BE$2:BE$19995,"Ótima")*5+COUNTIFS(Dados!$AA$2:$AA$19995,Calc!#REF!,Dados!$J$2:$J$19995,Calc!$B$192,Dados!BE$2:BE$19995,"Boa")*3.75+COUNTIFS(Dados!$AA$2:$AA$19995,Calc!#REF!,Dados!$J$2:$J$19995,Calc!$B$192,Dados!BE$2:BE$19995,"Regular")*2.5+COUNTIFS(Dados!$AA$2:$AA$19995,Calc!#REF!,Dados!$J$2:$J$19995,Calc!$B$192,Dados!BE$2:BE$19995,"Ruim")*1.25+COUNTIFS(Dados!$AA$2:$AA$19995,Calc!#REF!,Dados!$J$2:$J$19995,Calc!$B$192,Dados!BE$2:BE$19995,"Péssima")*0)/COUNTIFS(Dados!$AA$2:$AA$19995,Calc!#REF!,Dados!$J$2:$J$19995,Calc!$B$192,Dados!BE$2:BE$19995,"&lt;&gt;Sem resposta",Dados!BE$2:BE$19995,"&lt;&gt;""")</f>
        <v>#DIV/0!</v>
      </c>
      <c r="D84" s="173" t="e">
        <f>(COUNTIFS(Dados!$AA$2:$AA$19995,Calc!#REF!,Dados!$J$2:$J$19995,Calc!$B$192,Dados!BF$2:BF$19995,"Ótima")*5+COUNTIFS(Dados!$AA$2:$AA$19995,Calc!#REF!,Dados!$J$2:$J$19995,Calc!$B$192,Dados!BF$2:BF$19995,"Boa")*3.75+COUNTIFS(Dados!$AA$2:$AA$19995,Calc!#REF!,Dados!$J$2:$J$19995,Calc!$B$192,Dados!BF$2:BF$19995,"Regular")*2.5+COUNTIFS(Dados!$AA$2:$AA$19995,Calc!#REF!,Dados!$J$2:$J$19995,Calc!$B$192,Dados!BF$2:BF$19995,"Ruim")*1.25+COUNTIFS(Dados!$AA$2:$AA$19995,Calc!#REF!,Dados!$J$2:$J$19995,Calc!$B$192,Dados!BF$2:BF$19995,"Péssima")*0)/COUNTIFS(Dados!$AA$2:$AA$19995,Calc!#REF!,Dados!$J$2:$J$19995,Calc!$B$192,Dados!BF$2:BF$19995,"&lt;&gt;Sem resposta",Dados!BF$2:BF$19995,"&lt;&gt;""")</f>
        <v>#DIV/0!</v>
      </c>
      <c r="E84" s="173" t="e">
        <f>(COUNTIFS(Dados!$AA$2:$AA$19995,Calc!#REF!,Dados!$J$2:$J$19995,Calc!$B$192,Dados!BG$2:BG$19995,"Ótima")*5+COUNTIFS(Dados!$AA$2:$AA$19995,Calc!#REF!,Dados!$J$2:$J$19995,Calc!$B$192,Dados!BG$2:BG$19995,"Boa")*3.75+COUNTIFS(Dados!$AA$2:$AA$19995,Calc!#REF!,Dados!$J$2:$J$19995,Calc!$B$192,Dados!BG$2:BG$19995,"Regular")*2.5+COUNTIFS(Dados!$AA$2:$AA$19995,Calc!#REF!,Dados!$J$2:$J$19995,Calc!$B$192,Dados!BG$2:BG$19995,"Ruim")*1.25+COUNTIFS(Dados!$AA$2:$AA$19995,Calc!#REF!,Dados!$J$2:$J$19995,Calc!$B$192,Dados!BG$2:BG$19995,"Péssima")*0)/COUNTIFS(Dados!$AA$2:$AA$19995,Calc!#REF!,Dados!$J$2:$J$19995,Calc!$B$192,Dados!BG$2:BG$19995,"&lt;&gt;Sem resposta",Dados!BG$2:BG$19995,"&lt;&gt;""")</f>
        <v>#DIV/0!</v>
      </c>
      <c r="F84" s="173" t="e">
        <f>(COUNTIFS(Dados!$AA$2:$AA$19995,Calc!#REF!,Dados!$J$2:$J$19995,Calc!$B$192,Dados!BH$2:BH$19995,"Ótima")*5+COUNTIFS(Dados!$AA$2:$AA$19995,Calc!#REF!,Dados!$J$2:$J$19995,Calc!$B$192,Dados!BH$2:BH$19995,"Boa")*3.75+COUNTIFS(Dados!$AA$2:$AA$19995,Calc!#REF!,Dados!$J$2:$J$19995,Calc!$B$192,Dados!BH$2:BH$19995,"Regular")*2.5+COUNTIFS(Dados!$AA$2:$AA$19995,Calc!#REF!,Dados!$J$2:$J$19995,Calc!$B$192,Dados!BH$2:BH$19995,"Ruim")*1.25+COUNTIFS(Dados!$AA$2:$AA$19995,Calc!#REF!,Dados!$J$2:$J$19995,Calc!$B$192,Dados!BH$2:BH$19995,"Péssima")*0)/COUNTIFS(Dados!$AA$2:$AA$19995,Calc!#REF!,Dados!$J$2:$J$19995,Calc!$B$192,Dados!BH$2:BH$19995,"&lt;&gt;Sem resposta",Dados!BH$2:BH$19995,"&lt;&gt;""")</f>
        <v>#DIV/0!</v>
      </c>
      <c r="G84" s="173" t="e">
        <f>(COUNTIFS(Dados!$AA$2:$AA$19995,Calc!#REF!,Dados!$J$2:$J$19995,Calc!$B$192,Dados!BI$2:BI$19995,"Ótima")*5+COUNTIFS(Dados!$AA$2:$AA$19995,Calc!#REF!,Dados!$J$2:$J$19995,Calc!$B$192,Dados!BI$2:BI$19995,"Boa")*3.75+COUNTIFS(Dados!$AA$2:$AA$19995,Calc!#REF!,Dados!$J$2:$J$19995,Calc!$B$192,Dados!BI$2:BI$19995,"Regular")*2.5+COUNTIFS(Dados!$AA$2:$AA$19995,Calc!#REF!,Dados!$J$2:$J$19995,Calc!$B$192,Dados!BI$2:BI$19995,"Ruim")*1.25+COUNTIFS(Dados!$AA$2:$AA$19995,Calc!#REF!,Dados!$J$2:$J$19995,Calc!$B$192,Dados!BI$2:BI$19995,"Péssima")*0)/COUNTIFS(Dados!$AA$2:$AA$19995,Calc!#REF!,Dados!$J$2:$J$19995,Calc!$B$192,Dados!BI$2:BI$19995,"&lt;&gt;Sem resposta",Dados!BI$2:BI$19995,"&lt;&gt;""")</f>
        <v>#DIV/0!</v>
      </c>
      <c r="H84" s="173" t="e">
        <f>(COUNTIFS(Dados!$AA$2:$AA$19995,Calc!#REF!,Dados!$J$2:$J$19995,Calc!$B$192,Dados!BJ$2:BJ$19995,"Ótima")*5+COUNTIFS(Dados!$AA$2:$AA$19995,Calc!#REF!,Dados!$J$2:$J$19995,Calc!$B$192,Dados!BJ$2:BJ$19995,"Boa")*3.75+COUNTIFS(Dados!$AA$2:$AA$19995,Calc!#REF!,Dados!$J$2:$J$19995,Calc!$B$192,Dados!BJ$2:BJ$19995,"Regular")*2.5+COUNTIFS(Dados!$AA$2:$AA$19995,Calc!#REF!,Dados!$J$2:$J$19995,Calc!$B$192,Dados!BJ$2:BJ$19995,"Ruim")*1.25+COUNTIFS(Dados!$AA$2:$AA$19995,Calc!#REF!,Dados!$J$2:$J$19995,Calc!$B$192,Dados!BJ$2:BJ$19995,"Péssima")*0)/COUNTIFS(Dados!$AA$2:$AA$19995,Calc!#REF!,Dados!$J$2:$J$19995,Calc!$B$192,Dados!BJ$2:BJ$19995,"&lt;&gt;Sem resposta",Dados!BJ$2:BJ$19995,"&lt;&gt;""")</f>
        <v>#DIV/0!</v>
      </c>
      <c r="I84" s="173" t="e">
        <f>(COUNTIFS(Dados!$AA$2:$AA$19995,Calc!#REF!,Dados!$J$2:$J$19995,Calc!$B$192,Dados!BK$2:BK$19995,"Superou as expectativas")*5+COUNTIFS(Dados!$AA$2:$AA$19995,Calc!#REF!,Dados!$J$2:$J$19995,Calc!$B$192,Dados!BK$2:BK$19995,"Atendeu as expectativas")*2.5+COUNTIFS(Dados!$AA$2:$AA$19995,Calc!#REF!,Dados!$J$2:$J$19995,Calc!$B$192,Dados!BK$2:BK$19995,"Não atendeu as expectativas")*0)/COUNTIFS(Dados!$AA$2:$AA$19995,Calc!#REF!,Dados!$J$2:$J$19995,Calc!$B$192,Dados!BK$2:BK$19995,"&lt;&gt;Sem resposta",Dados!BK$2:BK$19995,"&lt;&gt;""")</f>
        <v>#DIV/0!</v>
      </c>
      <c r="J84" s="173" t="e">
        <f>(COUNTIFS(Dados!$AA$2:$AA$19995,Calc!#REF!,Dados!$J$2:$J$19995,Calc!$B$192,Dados!BL$2:BL$19995,"Superou as expectativas")*5+COUNTIFS(Dados!$AA$2:$AA$19995,Calc!#REF!,Dados!$J$2:$J$19995,Calc!$B$192,Dados!BL$2:BL$19995,"Atendeu as expectativas")*2.5+COUNTIFS(Dados!$AA$2:$AA$19995,Calc!#REF!,Dados!$J$2:$J$19995,Calc!$B$192,Dados!BL$2:BL$19995,"Não atendeu as expectativas")*0)/COUNTIFS(Dados!$AA$2:$AA$19995,Calc!#REF!,Dados!$J$2:$J$19995,Calc!$B$192,Dados!BL$2:BL$19995,"&lt;&gt;Sem resposta",Dados!BL$2:BL$19995,"&lt;&gt;""")</f>
        <v>#DIV/0!</v>
      </c>
      <c r="K84" s="196" t="e">
        <f t="shared" si="4"/>
        <v>#DIV/0!</v>
      </c>
    </row>
    <row r="85" spans="1:11">
      <c r="A85" s="143" t="s">
        <v>95</v>
      </c>
      <c r="B85" s="149" t="s">
        <v>1285</v>
      </c>
      <c r="C85" s="152">
        <f>(COUNTIFS(Dados!$AA$2:$AA$19995,Calc!$C193,Dados!$J$2:$J$19995,Calc!$B$192,Dados!BE$2:BE$19995,"Ótima")*5+COUNTIFS(Dados!$AA$2:$AA$19995,Calc!$C193,Dados!$J$2:$J$19995,Calc!$B$192,Dados!BE$2:BE$19995,"Boa")*3.75+COUNTIFS(Dados!$AA$2:$AA$19995,Calc!$C193,Dados!$J$2:$J$19995,Calc!$B$192,Dados!BE$2:BE$19995,"Regular")*2.5+COUNTIFS(Dados!$AA$2:$AA$19995,Calc!$C193,Dados!$J$2:$J$19995,Calc!$B$192,Dados!BE$2:BE$19995,"Ruim")*1.25+COUNTIFS(Dados!$AA$2:$AA$19995,Calc!$C193,Dados!$J$2:$J$19995,Calc!$B$192,Dados!BE$2:BE$19995,"Péssima")*0)/COUNTIFS(Dados!$AA$2:$AA$19995,Calc!$C193,Dados!$J$2:$J$19995,Calc!$B$192,Dados!BE$2:BE$19995,"&lt;&gt;Sem resposta",Dados!BE$2:BE$19995,"&lt;&gt;""")</f>
        <v>4.791666666666667</v>
      </c>
      <c r="D85" s="152">
        <f>(COUNTIFS(Dados!$AA$2:$AA$19995,Calc!$C193,Dados!$J$2:$J$19995,Calc!$B$192,Dados!BF$2:BF$19995,"Ótima")*5+COUNTIFS(Dados!$AA$2:$AA$19995,Calc!$C193,Dados!$J$2:$J$19995,Calc!$B$192,Dados!BF$2:BF$19995,"Boa")*3.75+COUNTIFS(Dados!$AA$2:$AA$19995,Calc!$C193,Dados!$J$2:$J$19995,Calc!$B$192,Dados!BF$2:BF$19995,"Regular")*2.5+COUNTIFS(Dados!$AA$2:$AA$19995,Calc!$C193,Dados!$J$2:$J$19995,Calc!$B$192,Dados!BF$2:BF$19995,"Ruim")*1.25+COUNTIFS(Dados!$AA$2:$AA$19995,Calc!$C193,Dados!$J$2:$J$19995,Calc!$B$192,Dados!BF$2:BF$19995,"Péssima")*0)/COUNTIFS(Dados!$AA$2:$AA$19995,Calc!$C193,Dados!$J$2:$J$19995,Calc!$B$192,Dados!BF$2:BF$19995,"&lt;&gt;Sem resposta",Dados!BF$2:BF$19995,"&lt;&gt;""")</f>
        <v>4.583333333333333</v>
      </c>
      <c r="E85" s="152">
        <f>(COUNTIFS(Dados!$AA$2:$AA$19995,Calc!$C193,Dados!$J$2:$J$19995,Calc!$B$192,Dados!BG$2:BG$19995,"Ótima")*5+COUNTIFS(Dados!$AA$2:$AA$19995,Calc!$C193,Dados!$J$2:$J$19995,Calc!$B$192,Dados!BG$2:BG$19995,"Boa")*3.75+COUNTIFS(Dados!$AA$2:$AA$19995,Calc!$C193,Dados!$J$2:$J$19995,Calc!$B$192,Dados!BG$2:BG$19995,"Regular")*2.5+COUNTIFS(Dados!$AA$2:$AA$19995,Calc!$C193,Dados!$J$2:$J$19995,Calc!$B$192,Dados!BG$2:BG$19995,"Ruim")*1.25+COUNTIFS(Dados!$AA$2:$AA$19995,Calc!$C193,Dados!$J$2:$J$19995,Calc!$B$192,Dados!BG$2:BG$19995,"Péssima")*0)/COUNTIFS(Dados!$AA$2:$AA$19995,Calc!$C193,Dados!$J$2:$J$19995,Calc!$B$192,Dados!BG$2:BG$19995,"&lt;&gt;Sem resposta",Dados!BG$2:BG$19995,"&lt;&gt;""")</f>
        <v>3.9583333333333335</v>
      </c>
      <c r="F85" s="152">
        <f>(COUNTIFS(Dados!$AA$2:$AA$19995,Calc!$C193,Dados!$J$2:$J$19995,Calc!$B$192,Dados!BH$2:BH$19995,"Ótima")*5+COUNTIFS(Dados!$AA$2:$AA$19995,Calc!$C193,Dados!$J$2:$J$19995,Calc!$B$192,Dados!BH$2:BH$19995,"Boa")*3.75+COUNTIFS(Dados!$AA$2:$AA$19995,Calc!$C193,Dados!$J$2:$J$19995,Calc!$B$192,Dados!BH$2:BH$19995,"Regular")*2.5+COUNTIFS(Dados!$AA$2:$AA$19995,Calc!$C193,Dados!$J$2:$J$19995,Calc!$B$192,Dados!BH$2:BH$19995,"Ruim")*1.25+COUNTIFS(Dados!$AA$2:$AA$19995,Calc!$C193,Dados!$J$2:$J$19995,Calc!$B$192,Dados!BH$2:BH$19995,"Péssima")*0)/COUNTIFS(Dados!$AA$2:$AA$19995,Calc!$C193,Dados!$J$2:$J$19995,Calc!$B$192,Dados!BH$2:BH$19995,"&lt;&gt;Sem resposta",Dados!BH$2:BH$19995,"&lt;&gt;""")</f>
        <v>4.166666666666667</v>
      </c>
      <c r="G85" s="152">
        <f>(COUNTIFS(Dados!$AA$2:$AA$19995,Calc!$C193,Dados!$J$2:$J$19995,Calc!$B$192,Dados!BI$2:BI$19995,"Ótima")*5+COUNTIFS(Dados!$AA$2:$AA$19995,Calc!$C193,Dados!$J$2:$J$19995,Calc!$B$192,Dados!BI$2:BI$19995,"Boa")*3.75+COUNTIFS(Dados!$AA$2:$AA$19995,Calc!$C193,Dados!$J$2:$J$19995,Calc!$B$192,Dados!BI$2:BI$19995,"Regular")*2.5+COUNTIFS(Dados!$AA$2:$AA$19995,Calc!$C193,Dados!$J$2:$J$19995,Calc!$B$192,Dados!BI$2:BI$19995,"Ruim")*1.25+COUNTIFS(Dados!$AA$2:$AA$19995,Calc!$C193,Dados!$J$2:$J$19995,Calc!$B$192,Dados!BI$2:BI$19995,"Péssima")*0)/COUNTIFS(Dados!$AA$2:$AA$19995,Calc!$C193,Dados!$J$2:$J$19995,Calc!$B$192,Dados!BI$2:BI$19995,"&lt;&gt;Sem resposta",Dados!BI$2:BI$19995,"&lt;&gt;""")</f>
        <v>4.166666666666667</v>
      </c>
      <c r="H85" s="152">
        <f>(COUNTIFS(Dados!$AA$2:$AA$19995,Calc!$C193,Dados!$J$2:$J$19995,Calc!$B$192,Dados!BJ$2:BJ$19995,"Ótima")*5+COUNTIFS(Dados!$AA$2:$AA$19995,Calc!$C193,Dados!$J$2:$J$19995,Calc!$B$192,Dados!BJ$2:BJ$19995,"Boa")*3.75+COUNTIFS(Dados!$AA$2:$AA$19995,Calc!$C193,Dados!$J$2:$J$19995,Calc!$B$192,Dados!BJ$2:BJ$19995,"Regular")*2.5+COUNTIFS(Dados!$AA$2:$AA$19995,Calc!$C193,Dados!$J$2:$J$19995,Calc!$B$192,Dados!BJ$2:BJ$19995,"Ruim")*1.25+COUNTIFS(Dados!$AA$2:$AA$19995,Calc!$C193,Dados!$J$2:$J$19995,Calc!$B$192,Dados!BJ$2:BJ$19995,"Péssima")*0)/COUNTIFS(Dados!$AA$2:$AA$19995,Calc!$C193,Dados!$J$2:$J$19995,Calc!$B$192,Dados!BJ$2:BJ$19995,"&lt;&gt;Sem resposta",Dados!BJ$2:BJ$19995,"&lt;&gt;""")</f>
        <v>3.9583333333333335</v>
      </c>
      <c r="I85" s="152">
        <f>(COUNTIFS(Dados!$AA$2:$AA$19995,Calc!$C193,Dados!$J$2:$J$19995,Calc!$B$192,Dados!BK$2:BK$19995,"Superou as expectativas")*5+COUNTIFS(Dados!$AA$2:$AA$19995,Calc!$C193,Dados!$J$2:$J$19995,Calc!$B$192,Dados!BK$2:BK$19995,"Atendeu as expectativas")*2.5+COUNTIFS(Dados!$AA$2:$AA$19995,Calc!$C193,Dados!$J$2:$J$19995,Calc!$B$192,Dados!BK$2:BK$19995,"Não atendeu as expectativas")*0)/COUNTIFS(Dados!$AA$2:$AA$19995,Calc!$C193,Dados!$J$2:$J$19995,Calc!$B$192,Dados!BK$2:BK$19995,"&lt;&gt;Sem resposta",Dados!BK$2:BK$19995,"&lt;&gt;""")</f>
        <v>2.5</v>
      </c>
      <c r="J85" s="152">
        <f>(COUNTIFS(Dados!$AA$2:$AA$19995,Calc!$C193,Dados!$J$2:$J$19995,Calc!$B$192,Dados!BL$2:BL$19995,"Superou as expectativas")*5+COUNTIFS(Dados!$AA$2:$AA$19995,Calc!$C193,Dados!$J$2:$J$19995,Calc!$B$192,Dados!BL$2:BL$19995,"Atendeu as expectativas")*2.5+COUNTIFS(Dados!$AA$2:$AA$19995,Calc!$C193,Dados!$J$2:$J$19995,Calc!$B$192,Dados!BL$2:BL$19995,"Não atendeu as expectativas")*0)/COUNTIFS(Dados!$AA$2:$AA$19995,Calc!$C193,Dados!$J$2:$J$19995,Calc!$B$192,Dados!BL$2:BL$19995,"&lt;&gt;Sem resposta",Dados!BL$2:BL$19995,"&lt;&gt;""")</f>
        <v>2.9166666666666665</v>
      </c>
      <c r="K85" s="195">
        <f t="shared" si="4"/>
        <v>3.8802083333333335</v>
      </c>
    </row>
    <row r="86" spans="1:11" ht="38.25">
      <c r="A86" s="143" t="s">
        <v>95</v>
      </c>
      <c r="B86" s="149" t="s">
        <v>911</v>
      </c>
      <c r="C86" s="152">
        <f>(COUNTIFS(Dados!$AA$2:$AA$19995,Calc!$C194,Dados!$J$2:$J$19995,Calc!$B$192,Dados!BE$2:BE$19995,"Ótima")*5+COUNTIFS(Dados!$AA$2:$AA$19995,Calc!$C194,Dados!$J$2:$J$19995,Calc!$B$192,Dados!BE$2:BE$19995,"Boa")*3.75+COUNTIFS(Dados!$AA$2:$AA$19995,Calc!$C194,Dados!$J$2:$J$19995,Calc!$B$192,Dados!BE$2:BE$19995,"Regular")*2.5+COUNTIFS(Dados!$AA$2:$AA$19995,Calc!$C194,Dados!$J$2:$J$19995,Calc!$B$192,Dados!BE$2:BE$19995,"Ruim")*1.25+COUNTIFS(Dados!$AA$2:$AA$19995,Calc!$C194,Dados!$J$2:$J$19995,Calc!$B$192,Dados!BE$2:BE$19995,"Péssima")*0)/COUNTIFS(Dados!$AA$2:$AA$19995,Calc!$C194,Dados!$J$2:$J$19995,Calc!$B$192,Dados!BE$2:BE$19995,"&lt;&gt;Sem resposta",Dados!BE$2:BE$19995,"&lt;&gt;""")</f>
        <v>4.84375</v>
      </c>
      <c r="D86" s="152">
        <f>(COUNTIFS(Dados!$AA$2:$AA$19995,Calc!$C194,Dados!$J$2:$J$19995,Calc!$B$192,Dados!BF$2:BF$19995,"Ótima")*5+COUNTIFS(Dados!$AA$2:$AA$19995,Calc!$C194,Dados!$J$2:$J$19995,Calc!$B$192,Dados!BF$2:BF$19995,"Boa")*3.75+COUNTIFS(Dados!$AA$2:$AA$19995,Calc!$C194,Dados!$J$2:$J$19995,Calc!$B$192,Dados!BF$2:BF$19995,"Regular")*2.5+COUNTIFS(Dados!$AA$2:$AA$19995,Calc!$C194,Dados!$J$2:$J$19995,Calc!$B$192,Dados!BF$2:BF$19995,"Ruim")*1.25+COUNTIFS(Dados!$AA$2:$AA$19995,Calc!$C194,Dados!$J$2:$J$19995,Calc!$B$192,Dados!BF$2:BF$19995,"Péssima")*0)/COUNTIFS(Dados!$AA$2:$AA$19995,Calc!$C194,Dados!$J$2:$J$19995,Calc!$B$192,Dados!BF$2:BF$19995,"&lt;&gt;Sem resposta",Dados!BF$2:BF$19995,"&lt;&gt;""")</f>
        <v>4.84375</v>
      </c>
      <c r="E86" s="152">
        <f>(COUNTIFS(Dados!$AA$2:$AA$19995,Calc!$C194,Dados!$J$2:$J$19995,Calc!$B$192,Dados!BG$2:BG$19995,"Ótima")*5+COUNTIFS(Dados!$AA$2:$AA$19995,Calc!$C194,Dados!$J$2:$J$19995,Calc!$B$192,Dados!BG$2:BG$19995,"Boa")*3.75+COUNTIFS(Dados!$AA$2:$AA$19995,Calc!$C194,Dados!$J$2:$J$19995,Calc!$B$192,Dados!BG$2:BG$19995,"Regular")*2.5+COUNTIFS(Dados!$AA$2:$AA$19995,Calc!$C194,Dados!$J$2:$J$19995,Calc!$B$192,Dados!BG$2:BG$19995,"Ruim")*1.25+COUNTIFS(Dados!$AA$2:$AA$19995,Calc!$C194,Dados!$J$2:$J$19995,Calc!$B$192,Dados!BG$2:BG$19995,"Péssima")*0)/COUNTIFS(Dados!$AA$2:$AA$19995,Calc!$C194,Dados!$J$2:$J$19995,Calc!$B$192,Dados!BG$2:BG$19995,"&lt;&gt;Sem resposta",Dados!BG$2:BG$19995,"&lt;&gt;""")</f>
        <v>4.6875</v>
      </c>
      <c r="F86" s="152">
        <f>(COUNTIFS(Dados!$AA$2:$AA$19995,Calc!$C194,Dados!$J$2:$J$19995,Calc!$B$192,Dados!BH$2:BH$19995,"Ótima")*5+COUNTIFS(Dados!$AA$2:$AA$19995,Calc!$C194,Dados!$J$2:$J$19995,Calc!$B$192,Dados!BH$2:BH$19995,"Boa")*3.75+COUNTIFS(Dados!$AA$2:$AA$19995,Calc!$C194,Dados!$J$2:$J$19995,Calc!$B$192,Dados!BH$2:BH$19995,"Regular")*2.5+COUNTIFS(Dados!$AA$2:$AA$19995,Calc!$C194,Dados!$J$2:$J$19995,Calc!$B$192,Dados!BH$2:BH$19995,"Ruim")*1.25+COUNTIFS(Dados!$AA$2:$AA$19995,Calc!$C194,Dados!$J$2:$J$19995,Calc!$B$192,Dados!BH$2:BH$19995,"Péssima")*0)/COUNTIFS(Dados!$AA$2:$AA$19995,Calc!$C194,Dados!$J$2:$J$19995,Calc!$B$192,Dados!BH$2:BH$19995,"&lt;&gt;Sem resposta",Dados!BH$2:BH$19995,"&lt;&gt;""")</f>
        <v>4.375</v>
      </c>
      <c r="G86" s="152">
        <f>(COUNTIFS(Dados!$AA$2:$AA$19995,Calc!$C194,Dados!$J$2:$J$19995,Calc!$B$192,Dados!BI$2:BI$19995,"Ótima")*5+COUNTIFS(Dados!$AA$2:$AA$19995,Calc!$C194,Dados!$J$2:$J$19995,Calc!$B$192,Dados!BI$2:BI$19995,"Boa")*3.75+COUNTIFS(Dados!$AA$2:$AA$19995,Calc!$C194,Dados!$J$2:$J$19995,Calc!$B$192,Dados!BI$2:BI$19995,"Regular")*2.5+COUNTIFS(Dados!$AA$2:$AA$19995,Calc!$C194,Dados!$J$2:$J$19995,Calc!$B$192,Dados!BI$2:BI$19995,"Ruim")*1.25+COUNTIFS(Dados!$AA$2:$AA$19995,Calc!$C194,Dados!$J$2:$J$19995,Calc!$B$192,Dados!BI$2:BI$19995,"Péssima")*0)/COUNTIFS(Dados!$AA$2:$AA$19995,Calc!$C194,Dados!$J$2:$J$19995,Calc!$B$192,Dados!BI$2:BI$19995,"&lt;&gt;Sem resposta",Dados!BI$2:BI$19995,"&lt;&gt;""")</f>
        <v>4.53125</v>
      </c>
      <c r="H86" s="152">
        <f>(COUNTIFS(Dados!$AA$2:$AA$19995,Calc!$C194,Dados!$J$2:$J$19995,Calc!$B$192,Dados!BJ$2:BJ$19995,"Ótima")*5+COUNTIFS(Dados!$AA$2:$AA$19995,Calc!$C194,Dados!$J$2:$J$19995,Calc!$B$192,Dados!BJ$2:BJ$19995,"Boa")*3.75+COUNTIFS(Dados!$AA$2:$AA$19995,Calc!$C194,Dados!$J$2:$J$19995,Calc!$B$192,Dados!BJ$2:BJ$19995,"Regular")*2.5+COUNTIFS(Dados!$AA$2:$AA$19995,Calc!$C194,Dados!$J$2:$J$19995,Calc!$B$192,Dados!BJ$2:BJ$19995,"Ruim")*1.25+COUNTIFS(Dados!$AA$2:$AA$19995,Calc!$C194,Dados!$J$2:$J$19995,Calc!$B$192,Dados!BJ$2:BJ$19995,"Péssima")*0)/COUNTIFS(Dados!$AA$2:$AA$19995,Calc!$C194,Dados!$J$2:$J$19995,Calc!$B$192,Dados!BJ$2:BJ$19995,"&lt;&gt;Sem resposta",Dados!BJ$2:BJ$19995,"&lt;&gt;""")</f>
        <v>4.6875</v>
      </c>
      <c r="I86" s="152">
        <f>(COUNTIFS(Dados!$AA$2:$AA$19995,Calc!$C194,Dados!$J$2:$J$19995,Calc!$B$192,Dados!BK$2:BK$19995,"Superou as expectativas")*5+COUNTIFS(Dados!$AA$2:$AA$19995,Calc!$C194,Dados!$J$2:$J$19995,Calc!$B$192,Dados!BK$2:BK$19995,"Atendeu as expectativas")*2.5+COUNTIFS(Dados!$AA$2:$AA$19995,Calc!$C194,Dados!$J$2:$J$19995,Calc!$B$192,Dados!BK$2:BK$19995,"Não atendeu as expectativas")*0)/COUNTIFS(Dados!$AA$2:$AA$19995,Calc!$C194,Dados!$J$2:$J$19995,Calc!$B$192,Dados!BK$2:BK$19995,"&lt;&gt;Sem resposta",Dados!BK$2:BK$19995,"&lt;&gt;""")</f>
        <v>3.75</v>
      </c>
      <c r="J86" s="152">
        <f>(COUNTIFS(Dados!$AA$2:$AA$19995,Calc!$C194,Dados!$J$2:$J$19995,Calc!$B$192,Dados!BL$2:BL$19995,"Superou as expectativas")*5+COUNTIFS(Dados!$AA$2:$AA$19995,Calc!$C194,Dados!$J$2:$J$19995,Calc!$B$192,Dados!BL$2:BL$19995,"Atendeu as expectativas")*2.5+COUNTIFS(Dados!$AA$2:$AA$19995,Calc!$C194,Dados!$J$2:$J$19995,Calc!$B$192,Dados!BL$2:BL$19995,"Não atendeu as expectativas")*0)/COUNTIFS(Dados!$AA$2:$AA$19995,Calc!$C194,Dados!$J$2:$J$19995,Calc!$B$192,Dados!BL$2:BL$19995,"&lt;&gt;Sem resposta",Dados!BL$2:BL$19995,"&lt;&gt;""")</f>
        <v>4.6875</v>
      </c>
      <c r="K86" s="195">
        <f t="shared" si="4"/>
        <v>4.55078125</v>
      </c>
    </row>
    <row r="87" spans="1:11">
      <c r="A87" s="143" t="s">
        <v>95</v>
      </c>
      <c r="B87" s="149" t="s">
        <v>96</v>
      </c>
      <c r="C87" s="152">
        <f>(COUNTIFS(Dados!$AA$2:$AA$19995,Calc!$C195,Dados!$J$2:$J$19995,Calc!$B$192,Dados!BE$2:BE$19995,"Ótima")*5+COUNTIFS(Dados!$AA$2:$AA$19995,Calc!$C195,Dados!$J$2:$J$19995,Calc!$B$192,Dados!BE$2:BE$19995,"Boa")*3.75+COUNTIFS(Dados!$AA$2:$AA$19995,Calc!$C195,Dados!$J$2:$J$19995,Calc!$B$192,Dados!BE$2:BE$19995,"Regular")*2.5+COUNTIFS(Dados!$AA$2:$AA$19995,Calc!$C195,Dados!$J$2:$J$19995,Calc!$B$192,Dados!BE$2:BE$19995,"Ruim")*1.25+COUNTIFS(Dados!$AA$2:$AA$19995,Calc!$C195,Dados!$J$2:$J$19995,Calc!$B$192,Dados!BE$2:BE$19995,"Péssima")*0)/COUNTIFS(Dados!$AA$2:$AA$19995,Calc!$C195,Dados!$J$2:$J$19995,Calc!$B$192,Dados!BE$2:BE$19995,"&lt;&gt;Sem resposta",Dados!BE$2:BE$19995,"&lt;&gt;""")</f>
        <v>4.615384615384615</v>
      </c>
      <c r="D87" s="152">
        <f>(COUNTIFS(Dados!$AA$2:$AA$19995,Calc!$C195,Dados!$J$2:$J$19995,Calc!$B$192,Dados!BF$2:BF$19995,"Ótima")*5+COUNTIFS(Dados!$AA$2:$AA$19995,Calc!$C195,Dados!$J$2:$J$19995,Calc!$B$192,Dados!BF$2:BF$19995,"Boa")*3.75+COUNTIFS(Dados!$AA$2:$AA$19995,Calc!$C195,Dados!$J$2:$J$19995,Calc!$B$192,Dados!BF$2:BF$19995,"Regular")*2.5+COUNTIFS(Dados!$AA$2:$AA$19995,Calc!$C195,Dados!$J$2:$J$19995,Calc!$B$192,Dados!BF$2:BF$19995,"Ruim")*1.25+COUNTIFS(Dados!$AA$2:$AA$19995,Calc!$C195,Dados!$J$2:$J$19995,Calc!$B$192,Dados!BF$2:BF$19995,"Péssima")*0)/COUNTIFS(Dados!$AA$2:$AA$19995,Calc!$C195,Dados!$J$2:$J$19995,Calc!$B$192,Dados!BF$2:BF$19995,"&lt;&gt;Sem resposta",Dados!BF$2:BF$19995,"&lt;&gt;""")</f>
        <v>4.5192307692307692</v>
      </c>
      <c r="E87" s="152">
        <f>(COUNTIFS(Dados!$AA$2:$AA$19995,Calc!$C195,Dados!$J$2:$J$19995,Calc!$B$192,Dados!BG$2:BG$19995,"Ótima")*5+COUNTIFS(Dados!$AA$2:$AA$19995,Calc!$C195,Dados!$J$2:$J$19995,Calc!$B$192,Dados!BG$2:BG$19995,"Boa")*3.75+COUNTIFS(Dados!$AA$2:$AA$19995,Calc!$C195,Dados!$J$2:$J$19995,Calc!$B$192,Dados!BG$2:BG$19995,"Regular")*2.5+COUNTIFS(Dados!$AA$2:$AA$19995,Calc!$C195,Dados!$J$2:$J$19995,Calc!$B$192,Dados!BG$2:BG$19995,"Ruim")*1.25+COUNTIFS(Dados!$AA$2:$AA$19995,Calc!$C195,Dados!$J$2:$J$19995,Calc!$B$192,Dados!BG$2:BG$19995,"Péssima")*0)/COUNTIFS(Dados!$AA$2:$AA$19995,Calc!$C195,Dados!$J$2:$J$19995,Calc!$B$192,Dados!BG$2:BG$19995,"&lt;&gt;Sem resposta",Dados!BG$2:BG$19995,"&lt;&gt;""")</f>
        <v>4.4407894736842106</v>
      </c>
      <c r="F87" s="152">
        <f>(COUNTIFS(Dados!$AA$2:$AA$19995,Calc!$C195,Dados!$J$2:$J$19995,Calc!$B$192,Dados!BH$2:BH$19995,"Ótima")*5+COUNTIFS(Dados!$AA$2:$AA$19995,Calc!$C195,Dados!$J$2:$J$19995,Calc!$B$192,Dados!BH$2:BH$19995,"Boa")*3.75+COUNTIFS(Dados!$AA$2:$AA$19995,Calc!$C195,Dados!$J$2:$J$19995,Calc!$B$192,Dados!BH$2:BH$19995,"Regular")*2.5+COUNTIFS(Dados!$AA$2:$AA$19995,Calc!$C195,Dados!$J$2:$J$19995,Calc!$B$192,Dados!BH$2:BH$19995,"Ruim")*1.25+COUNTIFS(Dados!$AA$2:$AA$19995,Calc!$C195,Dados!$J$2:$J$19995,Calc!$B$192,Dados!BH$2:BH$19995,"Péssima")*0)/COUNTIFS(Dados!$AA$2:$AA$19995,Calc!$C195,Dados!$J$2:$J$19995,Calc!$B$192,Dados!BH$2:BH$19995,"&lt;&gt;Sem resposta",Dados!BH$2:BH$19995,"&lt;&gt;""")</f>
        <v>4.3092105263157894</v>
      </c>
      <c r="G87" s="152">
        <f>(COUNTIFS(Dados!$AA$2:$AA$19995,Calc!$C195,Dados!$J$2:$J$19995,Calc!$B$192,Dados!BI$2:BI$19995,"Ótima")*5+COUNTIFS(Dados!$AA$2:$AA$19995,Calc!$C195,Dados!$J$2:$J$19995,Calc!$B$192,Dados!BI$2:BI$19995,"Boa")*3.75+COUNTIFS(Dados!$AA$2:$AA$19995,Calc!$C195,Dados!$J$2:$J$19995,Calc!$B$192,Dados!BI$2:BI$19995,"Regular")*2.5+COUNTIFS(Dados!$AA$2:$AA$19995,Calc!$C195,Dados!$J$2:$J$19995,Calc!$B$192,Dados!BI$2:BI$19995,"Ruim")*1.25+COUNTIFS(Dados!$AA$2:$AA$19995,Calc!$C195,Dados!$J$2:$J$19995,Calc!$B$192,Dados!BI$2:BI$19995,"Péssima")*0)/COUNTIFS(Dados!$AA$2:$AA$19995,Calc!$C195,Dados!$J$2:$J$19995,Calc!$B$192,Dados!BI$2:BI$19995,"&lt;&gt;Sem resposta",Dados!BI$2:BI$19995,"&lt;&gt;""")</f>
        <v>3.7828947368421053</v>
      </c>
      <c r="H87" s="152">
        <f>(COUNTIFS(Dados!$AA$2:$AA$19995,Calc!$C195,Dados!$J$2:$J$19995,Calc!$B$192,Dados!BJ$2:BJ$19995,"Ótima")*5+COUNTIFS(Dados!$AA$2:$AA$19995,Calc!$C195,Dados!$J$2:$J$19995,Calc!$B$192,Dados!BJ$2:BJ$19995,"Boa")*3.75+COUNTIFS(Dados!$AA$2:$AA$19995,Calc!$C195,Dados!$J$2:$J$19995,Calc!$B$192,Dados!BJ$2:BJ$19995,"Regular")*2.5+COUNTIFS(Dados!$AA$2:$AA$19995,Calc!$C195,Dados!$J$2:$J$19995,Calc!$B$192,Dados!BJ$2:BJ$19995,"Ruim")*1.25+COUNTIFS(Dados!$AA$2:$AA$19995,Calc!$C195,Dados!$J$2:$J$19995,Calc!$B$192,Dados!BJ$2:BJ$19995,"Péssima")*0)/COUNTIFS(Dados!$AA$2:$AA$19995,Calc!$C195,Dados!$J$2:$J$19995,Calc!$B$192,Dados!BJ$2:BJ$19995,"&lt;&gt;Sem resposta",Dados!BJ$2:BJ$19995,"&lt;&gt;""")</f>
        <v>4.1118421052631575</v>
      </c>
      <c r="I87" s="152">
        <f>(COUNTIFS(Dados!$AA$2:$AA$19995,Calc!$C195,Dados!$J$2:$J$19995,Calc!$B$192,Dados!BK$2:BK$19995,"Superou as expectativas")*5+COUNTIFS(Dados!$AA$2:$AA$19995,Calc!$C195,Dados!$J$2:$J$19995,Calc!$B$192,Dados!BK$2:BK$19995,"Atendeu as expectativas")*2.5+COUNTIFS(Dados!$AA$2:$AA$19995,Calc!$C195,Dados!$J$2:$J$19995,Calc!$B$192,Dados!BK$2:BK$19995,"Não atendeu as expectativas")*0)/COUNTIFS(Dados!$AA$2:$AA$19995,Calc!$C195,Dados!$J$2:$J$19995,Calc!$B$192,Dados!BK$2:BK$19995,"&lt;&gt;Sem resposta",Dados!BK$2:BK$19995,"&lt;&gt;""")</f>
        <v>3.0405405405405403</v>
      </c>
      <c r="J87" s="152">
        <f>(COUNTIFS(Dados!$AA$2:$AA$19995,Calc!$C195,Dados!$J$2:$J$19995,Calc!$B$192,Dados!BL$2:BL$19995,"Superou as expectativas")*5+COUNTIFS(Dados!$AA$2:$AA$19995,Calc!$C195,Dados!$J$2:$J$19995,Calc!$B$192,Dados!BL$2:BL$19995,"Atendeu as expectativas")*2.5+COUNTIFS(Dados!$AA$2:$AA$19995,Calc!$C195,Dados!$J$2:$J$19995,Calc!$B$192,Dados!BL$2:BL$19995,"Não atendeu as expectativas")*0)/COUNTIFS(Dados!$AA$2:$AA$19995,Calc!$C195,Dados!$J$2:$J$19995,Calc!$B$192,Dados!BL$2:BL$19995,"&lt;&gt;Sem resposta",Dados!BL$2:BL$19995,"&lt;&gt;""")</f>
        <v>3.8513513513513513</v>
      </c>
      <c r="K87" s="195">
        <f t="shared" si="4"/>
        <v>4.0839055148265677</v>
      </c>
    </row>
    <row r="88" spans="1:11">
      <c r="A88" s="143" t="s">
        <v>95</v>
      </c>
      <c r="B88" s="149" t="s">
        <v>391</v>
      </c>
      <c r="C88" s="152">
        <f>(COUNTIFS(Dados!$AA$2:$AA$19995,Calc!$C196,Dados!$J$2:$J$19995,Calc!$B$192,Dados!BE$2:BE$19995,"Ótima")*5+COUNTIFS(Dados!$AA$2:$AA$19995,Calc!$C196,Dados!$J$2:$J$19995,Calc!$B$192,Dados!BE$2:BE$19995,"Boa")*3.75+COUNTIFS(Dados!$AA$2:$AA$19995,Calc!$C196,Dados!$J$2:$J$19995,Calc!$B$192,Dados!BE$2:BE$19995,"Regular")*2.5+COUNTIFS(Dados!$AA$2:$AA$19995,Calc!$C196,Dados!$J$2:$J$19995,Calc!$B$192,Dados!BE$2:BE$19995,"Ruim")*1.25+COUNTIFS(Dados!$AA$2:$AA$19995,Calc!$C196,Dados!$J$2:$J$19995,Calc!$B$192,Dados!BE$2:BE$19995,"Péssima")*0)/COUNTIFS(Dados!$AA$2:$AA$19995,Calc!$C196,Dados!$J$2:$J$19995,Calc!$B$192,Dados!BE$2:BE$19995,"&lt;&gt;Sem resposta",Dados!BE$2:BE$19995,"&lt;&gt;""")</f>
        <v>4.7222222222222223</v>
      </c>
      <c r="D88" s="152">
        <f>(COUNTIFS(Dados!$AA$2:$AA$19995,Calc!$C196,Dados!$J$2:$J$19995,Calc!$B$192,Dados!BF$2:BF$19995,"Ótima")*5+COUNTIFS(Dados!$AA$2:$AA$19995,Calc!$C196,Dados!$J$2:$J$19995,Calc!$B$192,Dados!BF$2:BF$19995,"Boa")*3.75+COUNTIFS(Dados!$AA$2:$AA$19995,Calc!$C196,Dados!$J$2:$J$19995,Calc!$B$192,Dados!BF$2:BF$19995,"Regular")*2.5+COUNTIFS(Dados!$AA$2:$AA$19995,Calc!$C196,Dados!$J$2:$J$19995,Calc!$B$192,Dados!BF$2:BF$19995,"Ruim")*1.25+COUNTIFS(Dados!$AA$2:$AA$19995,Calc!$C196,Dados!$J$2:$J$19995,Calc!$B$192,Dados!BF$2:BF$19995,"Péssima")*0)/COUNTIFS(Dados!$AA$2:$AA$19995,Calc!$C196,Dados!$J$2:$J$19995,Calc!$B$192,Dados!BF$2:BF$19995,"&lt;&gt;Sem resposta",Dados!BF$2:BF$19995,"&lt;&gt;""")</f>
        <v>4.4841269841269842</v>
      </c>
      <c r="E88" s="152">
        <f>(COUNTIFS(Dados!$AA$2:$AA$19995,Calc!$C196,Dados!$J$2:$J$19995,Calc!$B$192,Dados!BG$2:BG$19995,"Ótima")*5+COUNTIFS(Dados!$AA$2:$AA$19995,Calc!$C196,Dados!$J$2:$J$19995,Calc!$B$192,Dados!BG$2:BG$19995,"Boa")*3.75+COUNTIFS(Dados!$AA$2:$AA$19995,Calc!$C196,Dados!$J$2:$J$19995,Calc!$B$192,Dados!BG$2:BG$19995,"Regular")*2.5+COUNTIFS(Dados!$AA$2:$AA$19995,Calc!$C196,Dados!$J$2:$J$19995,Calc!$B$192,Dados!BG$2:BG$19995,"Ruim")*1.25+COUNTIFS(Dados!$AA$2:$AA$19995,Calc!$C196,Dados!$J$2:$J$19995,Calc!$B$192,Dados!BG$2:BG$19995,"Péssima")*0)/COUNTIFS(Dados!$AA$2:$AA$19995,Calc!$C196,Dados!$J$2:$J$19995,Calc!$B$192,Dados!BG$2:BG$19995,"&lt;&gt;Sem resposta",Dados!BG$2:BG$19995,"&lt;&gt;""")</f>
        <v>4.5436507936507935</v>
      </c>
      <c r="F88" s="152">
        <f>(COUNTIFS(Dados!$AA$2:$AA$19995,Calc!$C196,Dados!$J$2:$J$19995,Calc!$B$192,Dados!BH$2:BH$19995,"Ótima")*5+COUNTIFS(Dados!$AA$2:$AA$19995,Calc!$C196,Dados!$J$2:$J$19995,Calc!$B$192,Dados!BH$2:BH$19995,"Boa")*3.75+COUNTIFS(Dados!$AA$2:$AA$19995,Calc!$C196,Dados!$J$2:$J$19995,Calc!$B$192,Dados!BH$2:BH$19995,"Regular")*2.5+COUNTIFS(Dados!$AA$2:$AA$19995,Calc!$C196,Dados!$J$2:$J$19995,Calc!$B$192,Dados!BH$2:BH$19995,"Ruim")*1.25+COUNTIFS(Dados!$AA$2:$AA$19995,Calc!$C196,Dados!$J$2:$J$19995,Calc!$B$192,Dados!BH$2:BH$19995,"Péssima")*0)/COUNTIFS(Dados!$AA$2:$AA$19995,Calc!$C196,Dados!$J$2:$J$19995,Calc!$B$192,Dados!BH$2:BH$19995,"&lt;&gt;Sem resposta",Dados!BH$2:BH$19995,"&lt;&gt;""")</f>
        <v>4.4444444444444446</v>
      </c>
      <c r="G88" s="152">
        <f>(COUNTIFS(Dados!$AA$2:$AA$19995,Calc!$C196,Dados!$J$2:$J$19995,Calc!$B$192,Dados!BI$2:BI$19995,"Ótima")*5+COUNTIFS(Dados!$AA$2:$AA$19995,Calc!$C196,Dados!$J$2:$J$19995,Calc!$B$192,Dados!BI$2:BI$19995,"Boa")*3.75+COUNTIFS(Dados!$AA$2:$AA$19995,Calc!$C196,Dados!$J$2:$J$19995,Calc!$B$192,Dados!BI$2:BI$19995,"Regular")*2.5+COUNTIFS(Dados!$AA$2:$AA$19995,Calc!$C196,Dados!$J$2:$J$19995,Calc!$B$192,Dados!BI$2:BI$19995,"Ruim")*1.25+COUNTIFS(Dados!$AA$2:$AA$19995,Calc!$C196,Dados!$J$2:$J$19995,Calc!$B$192,Dados!BI$2:BI$19995,"Péssima")*0)/COUNTIFS(Dados!$AA$2:$AA$19995,Calc!$C196,Dados!$J$2:$J$19995,Calc!$B$192,Dados!BI$2:BI$19995,"&lt;&gt;Sem resposta",Dados!BI$2:BI$19995,"&lt;&gt;""")</f>
        <v>4.0674603174603172</v>
      </c>
      <c r="H88" s="152">
        <f>(COUNTIFS(Dados!$AA$2:$AA$19995,Calc!$C196,Dados!$J$2:$J$19995,Calc!$B$192,Dados!BJ$2:BJ$19995,"Ótima")*5+COUNTIFS(Dados!$AA$2:$AA$19995,Calc!$C196,Dados!$J$2:$J$19995,Calc!$B$192,Dados!BJ$2:BJ$19995,"Boa")*3.75+COUNTIFS(Dados!$AA$2:$AA$19995,Calc!$C196,Dados!$J$2:$J$19995,Calc!$B$192,Dados!BJ$2:BJ$19995,"Regular")*2.5+COUNTIFS(Dados!$AA$2:$AA$19995,Calc!$C196,Dados!$J$2:$J$19995,Calc!$B$192,Dados!BJ$2:BJ$19995,"Ruim")*1.25+COUNTIFS(Dados!$AA$2:$AA$19995,Calc!$C196,Dados!$J$2:$J$19995,Calc!$B$192,Dados!BJ$2:BJ$19995,"Péssima")*0)/COUNTIFS(Dados!$AA$2:$AA$19995,Calc!$C196,Dados!$J$2:$J$19995,Calc!$B$192,Dados!BJ$2:BJ$19995,"&lt;&gt;Sem resposta",Dados!BJ$2:BJ$19995,"&lt;&gt;""")</f>
        <v>4.246031746031746</v>
      </c>
      <c r="I88" s="152">
        <f>(COUNTIFS(Dados!$AA$2:$AA$19995,Calc!$C196,Dados!$J$2:$J$19995,Calc!$B$192,Dados!BK$2:BK$19995,"Superou as expectativas")*5+COUNTIFS(Dados!$AA$2:$AA$19995,Calc!$C196,Dados!$J$2:$J$19995,Calc!$B$192,Dados!BK$2:BK$19995,"Atendeu as expectativas")*2.5+COUNTIFS(Dados!$AA$2:$AA$19995,Calc!$C196,Dados!$J$2:$J$19995,Calc!$B$192,Dados!BK$2:BK$19995,"Não atendeu as expectativas")*0)/COUNTIFS(Dados!$AA$2:$AA$19995,Calc!$C196,Dados!$J$2:$J$19995,Calc!$B$192,Dados!BK$2:BK$19995,"&lt;&gt;Sem resposta",Dados!BK$2:BK$19995,"&lt;&gt;""")</f>
        <v>3.6904761904761907</v>
      </c>
      <c r="J88" s="152">
        <f>(COUNTIFS(Dados!$AA$2:$AA$19995,Calc!$C196,Dados!$J$2:$J$19995,Calc!$B$192,Dados!BL$2:BL$19995,"Superou as expectativas")*5+COUNTIFS(Dados!$AA$2:$AA$19995,Calc!$C196,Dados!$J$2:$J$19995,Calc!$B$192,Dados!BL$2:BL$19995,"Atendeu as expectativas")*2.5+COUNTIFS(Dados!$AA$2:$AA$19995,Calc!$C196,Dados!$J$2:$J$19995,Calc!$B$192,Dados!BL$2:BL$19995,"Não atendeu as expectativas")*0)/COUNTIFS(Dados!$AA$2:$AA$19995,Calc!$C196,Dados!$J$2:$J$19995,Calc!$B$192,Dados!BL$2:BL$19995,"&lt;&gt;Sem resposta",Dados!BL$2:BL$19995,"&lt;&gt;""")</f>
        <v>4.1269841269841274</v>
      </c>
      <c r="K88" s="195">
        <f t="shared" si="4"/>
        <v>4.2906746031746028</v>
      </c>
    </row>
    <row r="89" spans="1:11">
      <c r="A89" s="143" t="s">
        <v>95</v>
      </c>
      <c r="B89" s="149" t="s">
        <v>844</v>
      </c>
      <c r="C89" s="152">
        <f>(COUNTIFS(Dados!$AA$2:$AA$19995,Calc!$C197,Dados!$J$2:$J$19995,Calc!$B$192,Dados!BE$2:BE$19995,"Ótima")*5+COUNTIFS(Dados!$AA$2:$AA$19995,Calc!$C197,Dados!$J$2:$J$19995,Calc!$B$192,Dados!BE$2:BE$19995,"Boa")*3.75+COUNTIFS(Dados!$AA$2:$AA$19995,Calc!$C197,Dados!$J$2:$J$19995,Calc!$B$192,Dados!BE$2:BE$19995,"Regular")*2.5+COUNTIFS(Dados!$AA$2:$AA$19995,Calc!$C197,Dados!$J$2:$J$19995,Calc!$B$192,Dados!BE$2:BE$19995,"Ruim")*1.25+COUNTIFS(Dados!$AA$2:$AA$19995,Calc!$C197,Dados!$J$2:$J$19995,Calc!$B$192,Dados!BE$2:BE$19995,"Péssima")*0)/COUNTIFS(Dados!$AA$2:$AA$19995,Calc!$C197,Dados!$J$2:$J$19995,Calc!$B$192,Dados!BE$2:BE$19995,"&lt;&gt;Sem resposta",Dados!BE$2:BE$19995,"&lt;&gt;""")</f>
        <v>4.6875</v>
      </c>
      <c r="D89" s="152">
        <f>(COUNTIFS(Dados!$AA$2:$AA$19995,Calc!$C197,Dados!$J$2:$J$19995,Calc!$B$192,Dados!BF$2:BF$19995,"Ótima")*5+COUNTIFS(Dados!$AA$2:$AA$19995,Calc!$C197,Dados!$J$2:$J$19995,Calc!$B$192,Dados!BF$2:BF$19995,"Boa")*3.75+COUNTIFS(Dados!$AA$2:$AA$19995,Calc!$C197,Dados!$J$2:$J$19995,Calc!$B$192,Dados!BF$2:BF$19995,"Regular")*2.5+COUNTIFS(Dados!$AA$2:$AA$19995,Calc!$C197,Dados!$J$2:$J$19995,Calc!$B$192,Dados!BF$2:BF$19995,"Ruim")*1.25+COUNTIFS(Dados!$AA$2:$AA$19995,Calc!$C197,Dados!$J$2:$J$19995,Calc!$B$192,Dados!BF$2:BF$19995,"Péssima")*0)/COUNTIFS(Dados!$AA$2:$AA$19995,Calc!$C197,Dados!$J$2:$J$19995,Calc!$B$192,Dados!BF$2:BF$19995,"&lt;&gt;Sem resposta",Dados!BF$2:BF$19995,"&lt;&gt;""")</f>
        <v>4.270833333333333</v>
      </c>
      <c r="E89" s="152">
        <f>(COUNTIFS(Dados!$AA$2:$AA$19995,Calc!$C197,Dados!$J$2:$J$19995,Calc!$B$192,Dados!BG$2:BG$19995,"Ótima")*5+COUNTIFS(Dados!$AA$2:$AA$19995,Calc!$C197,Dados!$J$2:$J$19995,Calc!$B$192,Dados!BG$2:BG$19995,"Boa")*3.75+COUNTIFS(Dados!$AA$2:$AA$19995,Calc!$C197,Dados!$J$2:$J$19995,Calc!$B$192,Dados!BG$2:BG$19995,"Regular")*2.5+COUNTIFS(Dados!$AA$2:$AA$19995,Calc!$C197,Dados!$J$2:$J$19995,Calc!$B$192,Dados!BG$2:BG$19995,"Ruim")*1.25+COUNTIFS(Dados!$AA$2:$AA$19995,Calc!$C197,Dados!$J$2:$J$19995,Calc!$B$192,Dados!BG$2:BG$19995,"Péssima")*0)/COUNTIFS(Dados!$AA$2:$AA$19995,Calc!$C197,Dados!$J$2:$J$19995,Calc!$B$192,Dados!BG$2:BG$19995,"&lt;&gt;Sem resposta",Dados!BG$2:BG$19995,"&lt;&gt;""")</f>
        <v>3.4895833333333335</v>
      </c>
      <c r="F89" s="152">
        <f>(COUNTIFS(Dados!$AA$2:$AA$19995,Calc!$C197,Dados!$J$2:$J$19995,Calc!$B$192,Dados!BH$2:BH$19995,"Ótima")*5+COUNTIFS(Dados!$AA$2:$AA$19995,Calc!$C197,Dados!$J$2:$J$19995,Calc!$B$192,Dados!BH$2:BH$19995,"Boa")*3.75+COUNTIFS(Dados!$AA$2:$AA$19995,Calc!$C197,Dados!$J$2:$J$19995,Calc!$B$192,Dados!BH$2:BH$19995,"Regular")*2.5+COUNTIFS(Dados!$AA$2:$AA$19995,Calc!$C197,Dados!$J$2:$J$19995,Calc!$B$192,Dados!BH$2:BH$19995,"Ruim")*1.25+COUNTIFS(Dados!$AA$2:$AA$19995,Calc!$C197,Dados!$J$2:$J$19995,Calc!$B$192,Dados!BH$2:BH$19995,"Péssima")*0)/COUNTIFS(Dados!$AA$2:$AA$19995,Calc!$C197,Dados!$J$2:$J$19995,Calc!$B$192,Dados!BH$2:BH$19995,"&lt;&gt;Sem resposta",Dados!BH$2:BH$19995,"&lt;&gt;""")</f>
        <v>3.4895833333333335</v>
      </c>
      <c r="G89" s="152">
        <f>(COUNTIFS(Dados!$AA$2:$AA$19995,Calc!$C197,Dados!$J$2:$J$19995,Calc!$B$192,Dados!BI$2:BI$19995,"Ótima")*5+COUNTIFS(Dados!$AA$2:$AA$19995,Calc!$C197,Dados!$J$2:$J$19995,Calc!$B$192,Dados!BI$2:BI$19995,"Boa")*3.75+COUNTIFS(Dados!$AA$2:$AA$19995,Calc!$C197,Dados!$J$2:$J$19995,Calc!$B$192,Dados!BI$2:BI$19995,"Regular")*2.5+COUNTIFS(Dados!$AA$2:$AA$19995,Calc!$C197,Dados!$J$2:$J$19995,Calc!$B$192,Dados!BI$2:BI$19995,"Ruim")*1.25+COUNTIFS(Dados!$AA$2:$AA$19995,Calc!$C197,Dados!$J$2:$J$19995,Calc!$B$192,Dados!BI$2:BI$19995,"Péssima")*0)/COUNTIFS(Dados!$AA$2:$AA$19995,Calc!$C197,Dados!$J$2:$J$19995,Calc!$B$192,Dados!BI$2:BI$19995,"&lt;&gt;Sem resposta",Dados!BI$2:BI$19995,"&lt;&gt;""")</f>
        <v>3.4895833333333335</v>
      </c>
      <c r="H89" s="152">
        <f>(COUNTIFS(Dados!$AA$2:$AA$19995,Calc!$C197,Dados!$J$2:$J$19995,Calc!$B$192,Dados!BJ$2:BJ$19995,"Ótima")*5+COUNTIFS(Dados!$AA$2:$AA$19995,Calc!$C197,Dados!$J$2:$J$19995,Calc!$B$192,Dados!BJ$2:BJ$19995,"Boa")*3.75+COUNTIFS(Dados!$AA$2:$AA$19995,Calc!$C197,Dados!$J$2:$J$19995,Calc!$B$192,Dados!BJ$2:BJ$19995,"Regular")*2.5+COUNTIFS(Dados!$AA$2:$AA$19995,Calc!$C197,Dados!$J$2:$J$19995,Calc!$B$192,Dados!BJ$2:BJ$19995,"Ruim")*1.25+COUNTIFS(Dados!$AA$2:$AA$19995,Calc!$C197,Dados!$J$2:$J$19995,Calc!$B$192,Dados!BJ$2:BJ$19995,"Péssima")*0)/COUNTIFS(Dados!$AA$2:$AA$19995,Calc!$C197,Dados!$J$2:$J$19995,Calc!$B$192,Dados!BJ$2:BJ$19995,"&lt;&gt;Sem resposta",Dados!BJ$2:BJ$19995,"&lt;&gt;""")</f>
        <v>3.8020833333333335</v>
      </c>
      <c r="I89" s="152">
        <f>(COUNTIFS(Dados!$AA$2:$AA$19995,Calc!$C197,Dados!$J$2:$J$19995,Calc!$B$192,Dados!BK$2:BK$19995,"Superou as expectativas")*5+COUNTIFS(Dados!$AA$2:$AA$19995,Calc!$C197,Dados!$J$2:$J$19995,Calc!$B$192,Dados!BK$2:BK$19995,"Atendeu as expectativas")*2.5+COUNTIFS(Dados!$AA$2:$AA$19995,Calc!$C197,Dados!$J$2:$J$19995,Calc!$B$192,Dados!BK$2:BK$19995,"Não atendeu as expectativas")*0)/COUNTIFS(Dados!$AA$2:$AA$19995,Calc!$C197,Dados!$J$2:$J$19995,Calc!$B$192,Dados!BK$2:BK$19995,"&lt;&gt;Sem resposta",Dados!BK$2:BK$19995,"&lt;&gt;""")</f>
        <v>3.0434782608695654</v>
      </c>
      <c r="J89" s="152">
        <f>(COUNTIFS(Dados!$AA$2:$AA$19995,Calc!$C197,Dados!$J$2:$J$19995,Calc!$B$192,Dados!BL$2:BL$19995,"Superou as expectativas")*5+COUNTIFS(Dados!$AA$2:$AA$19995,Calc!$C197,Dados!$J$2:$J$19995,Calc!$B$192,Dados!BL$2:BL$19995,"Atendeu as expectativas")*2.5+COUNTIFS(Dados!$AA$2:$AA$19995,Calc!$C197,Dados!$J$2:$J$19995,Calc!$B$192,Dados!BL$2:BL$19995,"Não atendeu as expectativas")*0)/COUNTIFS(Dados!$AA$2:$AA$19995,Calc!$C197,Dados!$J$2:$J$19995,Calc!$B$192,Dados!BL$2:BL$19995,"&lt;&gt;Sem resposta",Dados!BL$2:BL$19995,"&lt;&gt;""")</f>
        <v>3.9583333333333335</v>
      </c>
      <c r="K89" s="195">
        <f t="shared" si="4"/>
        <v>3.7788722826086953</v>
      </c>
    </row>
    <row r="90" spans="1:11">
      <c r="A90" s="170" t="s">
        <v>95</v>
      </c>
      <c r="B90" s="171" t="s">
        <v>3705</v>
      </c>
      <c r="C90" s="173" t="e">
        <f>(COUNTIFS(Dados!$AA$2:$AA$19995,Calc!#REF!,Dados!$J$2:$J$19995,Calc!$B$192,Dados!BE$2:BE$19995,"Ótima")*5+COUNTIFS(Dados!$AA$2:$AA$19995,Calc!#REF!,Dados!$J$2:$J$19995,Calc!$B$192,Dados!BE$2:BE$19995,"Boa")*3.75+COUNTIFS(Dados!$AA$2:$AA$19995,Calc!#REF!,Dados!$J$2:$J$19995,Calc!$B$192,Dados!BE$2:BE$19995,"Regular")*2.5+COUNTIFS(Dados!$AA$2:$AA$19995,Calc!#REF!,Dados!$J$2:$J$19995,Calc!$B$192,Dados!BE$2:BE$19995,"Ruim")*1.25+COUNTIFS(Dados!$AA$2:$AA$19995,Calc!#REF!,Dados!$J$2:$J$19995,Calc!$B$192,Dados!BE$2:BE$19995,"Péssima")*0)/COUNTIFS(Dados!$AA$2:$AA$19995,Calc!#REF!,Dados!$J$2:$J$19995,Calc!$B$192,Dados!BE$2:BE$19995,"&lt;&gt;Sem resposta",Dados!BE$2:BE$19995,"&lt;&gt;""")</f>
        <v>#DIV/0!</v>
      </c>
      <c r="D90" s="173" t="e">
        <f>(COUNTIFS(Dados!$AA$2:$AA$19995,Calc!#REF!,Dados!$J$2:$J$19995,Calc!$B$192,Dados!BF$2:BF$19995,"Ótima")*5+COUNTIFS(Dados!$AA$2:$AA$19995,Calc!#REF!,Dados!$J$2:$J$19995,Calc!$B$192,Dados!BF$2:BF$19995,"Boa")*3.75+COUNTIFS(Dados!$AA$2:$AA$19995,Calc!#REF!,Dados!$J$2:$J$19995,Calc!$B$192,Dados!BF$2:BF$19995,"Regular")*2.5+COUNTIFS(Dados!$AA$2:$AA$19995,Calc!#REF!,Dados!$J$2:$J$19995,Calc!$B$192,Dados!BF$2:BF$19995,"Ruim")*1.25+COUNTIFS(Dados!$AA$2:$AA$19995,Calc!#REF!,Dados!$J$2:$J$19995,Calc!$B$192,Dados!BF$2:BF$19995,"Péssima")*0)/COUNTIFS(Dados!$AA$2:$AA$19995,Calc!#REF!,Dados!$J$2:$J$19995,Calc!$B$192,Dados!BF$2:BF$19995,"&lt;&gt;Sem resposta",Dados!BF$2:BF$19995,"&lt;&gt;""")</f>
        <v>#DIV/0!</v>
      </c>
      <c r="E90" s="173" t="e">
        <f>(COUNTIFS(Dados!$AA$2:$AA$19995,Calc!#REF!,Dados!$J$2:$J$19995,Calc!$B$192,Dados!BG$2:BG$19995,"Ótima")*5+COUNTIFS(Dados!$AA$2:$AA$19995,Calc!#REF!,Dados!$J$2:$J$19995,Calc!$B$192,Dados!BG$2:BG$19995,"Boa")*3.75+COUNTIFS(Dados!$AA$2:$AA$19995,Calc!#REF!,Dados!$J$2:$J$19995,Calc!$B$192,Dados!BG$2:BG$19995,"Regular")*2.5+COUNTIFS(Dados!$AA$2:$AA$19995,Calc!#REF!,Dados!$J$2:$J$19995,Calc!$B$192,Dados!BG$2:BG$19995,"Ruim")*1.25+COUNTIFS(Dados!$AA$2:$AA$19995,Calc!#REF!,Dados!$J$2:$J$19995,Calc!$B$192,Dados!BG$2:BG$19995,"Péssima")*0)/COUNTIFS(Dados!$AA$2:$AA$19995,Calc!#REF!,Dados!$J$2:$J$19995,Calc!$B$192,Dados!BG$2:BG$19995,"&lt;&gt;Sem resposta",Dados!BG$2:BG$19995,"&lt;&gt;""")</f>
        <v>#DIV/0!</v>
      </c>
      <c r="F90" s="173" t="e">
        <f>(COUNTIFS(Dados!$AA$2:$AA$19995,Calc!#REF!,Dados!$J$2:$J$19995,Calc!$B$192,Dados!BH$2:BH$19995,"Ótima")*5+COUNTIFS(Dados!$AA$2:$AA$19995,Calc!#REF!,Dados!$J$2:$J$19995,Calc!$B$192,Dados!BH$2:BH$19995,"Boa")*3.75+COUNTIFS(Dados!$AA$2:$AA$19995,Calc!#REF!,Dados!$J$2:$J$19995,Calc!$B$192,Dados!BH$2:BH$19995,"Regular")*2.5+COUNTIFS(Dados!$AA$2:$AA$19995,Calc!#REF!,Dados!$J$2:$J$19995,Calc!$B$192,Dados!BH$2:BH$19995,"Ruim")*1.25+COUNTIFS(Dados!$AA$2:$AA$19995,Calc!#REF!,Dados!$J$2:$J$19995,Calc!$B$192,Dados!BH$2:BH$19995,"Péssima")*0)/COUNTIFS(Dados!$AA$2:$AA$19995,Calc!#REF!,Dados!$J$2:$J$19995,Calc!$B$192,Dados!BH$2:BH$19995,"&lt;&gt;Sem resposta",Dados!BH$2:BH$19995,"&lt;&gt;""")</f>
        <v>#DIV/0!</v>
      </c>
      <c r="G90" s="173" t="e">
        <f>(COUNTIFS(Dados!$AA$2:$AA$19995,Calc!#REF!,Dados!$J$2:$J$19995,Calc!$B$192,Dados!BI$2:BI$19995,"Ótima")*5+COUNTIFS(Dados!$AA$2:$AA$19995,Calc!#REF!,Dados!$J$2:$J$19995,Calc!$B$192,Dados!BI$2:BI$19995,"Boa")*3.75+COUNTIFS(Dados!$AA$2:$AA$19995,Calc!#REF!,Dados!$J$2:$J$19995,Calc!$B$192,Dados!BI$2:BI$19995,"Regular")*2.5+COUNTIFS(Dados!$AA$2:$AA$19995,Calc!#REF!,Dados!$J$2:$J$19995,Calc!$B$192,Dados!BI$2:BI$19995,"Ruim")*1.25+COUNTIFS(Dados!$AA$2:$AA$19995,Calc!#REF!,Dados!$J$2:$J$19995,Calc!$B$192,Dados!BI$2:BI$19995,"Péssima")*0)/COUNTIFS(Dados!$AA$2:$AA$19995,Calc!#REF!,Dados!$J$2:$J$19995,Calc!$B$192,Dados!BI$2:BI$19995,"&lt;&gt;Sem resposta",Dados!BI$2:BI$19995,"&lt;&gt;""")</f>
        <v>#DIV/0!</v>
      </c>
      <c r="H90" s="173" t="e">
        <f>(COUNTIFS(Dados!$AA$2:$AA$19995,Calc!#REF!,Dados!$J$2:$J$19995,Calc!$B$192,Dados!BJ$2:BJ$19995,"Ótima")*5+COUNTIFS(Dados!$AA$2:$AA$19995,Calc!#REF!,Dados!$J$2:$J$19995,Calc!$B$192,Dados!BJ$2:BJ$19995,"Boa")*3.75+COUNTIFS(Dados!$AA$2:$AA$19995,Calc!#REF!,Dados!$J$2:$J$19995,Calc!$B$192,Dados!BJ$2:BJ$19995,"Regular")*2.5+COUNTIFS(Dados!$AA$2:$AA$19995,Calc!#REF!,Dados!$J$2:$J$19995,Calc!$B$192,Dados!BJ$2:BJ$19995,"Ruim")*1.25+COUNTIFS(Dados!$AA$2:$AA$19995,Calc!#REF!,Dados!$J$2:$J$19995,Calc!$B$192,Dados!BJ$2:BJ$19995,"Péssima")*0)/COUNTIFS(Dados!$AA$2:$AA$19995,Calc!#REF!,Dados!$J$2:$J$19995,Calc!$B$192,Dados!BJ$2:BJ$19995,"&lt;&gt;Sem resposta",Dados!BJ$2:BJ$19995,"&lt;&gt;""")</f>
        <v>#DIV/0!</v>
      </c>
      <c r="I90" s="173" t="e">
        <f>(COUNTIFS(Dados!$AA$2:$AA$19995,Calc!#REF!,Dados!$J$2:$J$19995,Calc!$B$192,Dados!BK$2:BK$19995,"Superou as expectativas")*5+COUNTIFS(Dados!$AA$2:$AA$19995,Calc!#REF!,Dados!$J$2:$J$19995,Calc!$B$192,Dados!BK$2:BK$19995,"Atendeu as expectativas")*2.5+COUNTIFS(Dados!$AA$2:$AA$19995,Calc!#REF!,Dados!$J$2:$J$19995,Calc!$B$192,Dados!BK$2:BK$19995,"Não atendeu as expectativas")*0)/COUNTIFS(Dados!$AA$2:$AA$19995,Calc!#REF!,Dados!$J$2:$J$19995,Calc!$B$192,Dados!BK$2:BK$19995,"&lt;&gt;Sem resposta",Dados!BK$2:BK$19995,"&lt;&gt;""")</f>
        <v>#DIV/0!</v>
      </c>
      <c r="J90" s="173" t="e">
        <f>(COUNTIFS(Dados!$AA$2:$AA$19995,Calc!#REF!,Dados!$J$2:$J$19995,Calc!$B$192,Dados!BL$2:BL$19995,"Superou as expectativas")*5+COUNTIFS(Dados!$AA$2:$AA$19995,Calc!#REF!,Dados!$J$2:$J$19995,Calc!$B$192,Dados!BL$2:BL$19995,"Atendeu as expectativas")*2.5+COUNTIFS(Dados!$AA$2:$AA$19995,Calc!#REF!,Dados!$J$2:$J$19995,Calc!$B$192,Dados!BL$2:BL$19995,"Não atendeu as expectativas")*0)/COUNTIFS(Dados!$AA$2:$AA$19995,Calc!#REF!,Dados!$J$2:$J$19995,Calc!$B$192,Dados!BL$2:BL$19995,"&lt;&gt;Sem resposta",Dados!BL$2:BL$19995,"&lt;&gt;""")</f>
        <v>#DIV/0!</v>
      </c>
      <c r="K90" s="196" t="e">
        <f t="shared" si="4"/>
        <v>#DIV/0!</v>
      </c>
    </row>
    <row r="91" spans="1:11">
      <c r="A91" s="143" t="s">
        <v>95</v>
      </c>
      <c r="B91" s="149" t="s">
        <v>1017</v>
      </c>
      <c r="C91" s="152">
        <f>(COUNTIFS(Dados!$AA$2:$AA$19995,Calc!$C198,Dados!$J$2:$J$19995,Calc!$B$192,Dados!BE$2:BE$19995,"Ótima")*5+COUNTIFS(Dados!$AA$2:$AA$19995,Calc!$C198,Dados!$J$2:$J$19995,Calc!$B$192,Dados!BE$2:BE$19995,"Boa")*3.75+COUNTIFS(Dados!$AA$2:$AA$19995,Calc!$C198,Dados!$J$2:$J$19995,Calc!$B$192,Dados!BE$2:BE$19995,"Regular")*2.5+COUNTIFS(Dados!$AA$2:$AA$19995,Calc!$C198,Dados!$J$2:$J$19995,Calc!$B$192,Dados!BE$2:BE$19995,"Ruim")*1.25+COUNTIFS(Dados!$AA$2:$AA$19995,Calc!$C198,Dados!$J$2:$J$19995,Calc!$B$192,Dados!BE$2:BE$19995,"Péssima")*0)/COUNTIFS(Dados!$AA$2:$AA$19995,Calc!$C198,Dados!$J$2:$J$19995,Calc!$B$192,Dados!BE$2:BE$19995,"&lt;&gt;Sem resposta",Dados!BE$2:BE$19995,"&lt;&gt;""")</f>
        <v>5</v>
      </c>
      <c r="D91" s="152">
        <f>(COUNTIFS(Dados!$AA$2:$AA$19995,Calc!$C198,Dados!$J$2:$J$19995,Calc!$B$192,Dados!BF$2:BF$19995,"Ótima")*5+COUNTIFS(Dados!$AA$2:$AA$19995,Calc!$C198,Dados!$J$2:$J$19995,Calc!$B$192,Dados!BF$2:BF$19995,"Boa")*3.75+COUNTIFS(Dados!$AA$2:$AA$19995,Calc!$C198,Dados!$J$2:$J$19995,Calc!$B$192,Dados!BF$2:BF$19995,"Regular")*2.5+COUNTIFS(Dados!$AA$2:$AA$19995,Calc!$C198,Dados!$J$2:$J$19995,Calc!$B$192,Dados!BF$2:BF$19995,"Ruim")*1.25+COUNTIFS(Dados!$AA$2:$AA$19995,Calc!$C198,Dados!$J$2:$J$19995,Calc!$B$192,Dados!BF$2:BF$19995,"Péssima")*0)/COUNTIFS(Dados!$AA$2:$AA$19995,Calc!$C198,Dados!$J$2:$J$19995,Calc!$B$192,Dados!BF$2:BF$19995,"&lt;&gt;Sem resposta",Dados!BF$2:BF$19995,"&lt;&gt;""")</f>
        <v>4.166666666666667</v>
      </c>
      <c r="E91" s="152">
        <f>(COUNTIFS(Dados!$AA$2:$AA$19995,Calc!$C198,Dados!$J$2:$J$19995,Calc!$B$192,Dados!BG$2:BG$19995,"Ótima")*5+COUNTIFS(Dados!$AA$2:$AA$19995,Calc!$C198,Dados!$J$2:$J$19995,Calc!$B$192,Dados!BG$2:BG$19995,"Boa")*3.75+COUNTIFS(Dados!$AA$2:$AA$19995,Calc!$C198,Dados!$J$2:$J$19995,Calc!$B$192,Dados!BG$2:BG$19995,"Regular")*2.5+COUNTIFS(Dados!$AA$2:$AA$19995,Calc!$C198,Dados!$J$2:$J$19995,Calc!$B$192,Dados!BG$2:BG$19995,"Ruim")*1.25+COUNTIFS(Dados!$AA$2:$AA$19995,Calc!$C198,Dados!$J$2:$J$19995,Calc!$B$192,Dados!BG$2:BG$19995,"Péssima")*0)/COUNTIFS(Dados!$AA$2:$AA$19995,Calc!$C198,Dados!$J$2:$J$19995,Calc!$B$192,Dados!BG$2:BG$19995,"&lt;&gt;Sem resposta",Dados!BG$2:BG$19995,"&lt;&gt;""")</f>
        <v>4.166666666666667</v>
      </c>
      <c r="F91" s="152">
        <f>(COUNTIFS(Dados!$AA$2:$AA$19995,Calc!$C198,Dados!$J$2:$J$19995,Calc!$B$192,Dados!BH$2:BH$19995,"Ótima")*5+COUNTIFS(Dados!$AA$2:$AA$19995,Calc!$C198,Dados!$J$2:$J$19995,Calc!$B$192,Dados!BH$2:BH$19995,"Boa")*3.75+COUNTIFS(Dados!$AA$2:$AA$19995,Calc!$C198,Dados!$J$2:$J$19995,Calc!$B$192,Dados!BH$2:BH$19995,"Regular")*2.5+COUNTIFS(Dados!$AA$2:$AA$19995,Calc!$C198,Dados!$J$2:$J$19995,Calc!$B$192,Dados!BH$2:BH$19995,"Ruim")*1.25+COUNTIFS(Dados!$AA$2:$AA$19995,Calc!$C198,Dados!$J$2:$J$19995,Calc!$B$192,Dados!BH$2:BH$19995,"Péssima")*0)/COUNTIFS(Dados!$AA$2:$AA$19995,Calc!$C198,Dados!$J$2:$J$19995,Calc!$B$192,Dados!BH$2:BH$19995,"&lt;&gt;Sem resposta",Dados!BH$2:BH$19995,"&lt;&gt;""")</f>
        <v>4.166666666666667</v>
      </c>
      <c r="G91" s="152">
        <f>(COUNTIFS(Dados!$AA$2:$AA$19995,Calc!$C198,Dados!$J$2:$J$19995,Calc!$B$192,Dados!BI$2:BI$19995,"Ótima")*5+COUNTIFS(Dados!$AA$2:$AA$19995,Calc!$C198,Dados!$J$2:$J$19995,Calc!$B$192,Dados!BI$2:BI$19995,"Boa")*3.75+COUNTIFS(Dados!$AA$2:$AA$19995,Calc!$C198,Dados!$J$2:$J$19995,Calc!$B$192,Dados!BI$2:BI$19995,"Regular")*2.5+COUNTIFS(Dados!$AA$2:$AA$19995,Calc!$C198,Dados!$J$2:$J$19995,Calc!$B$192,Dados!BI$2:BI$19995,"Ruim")*1.25+COUNTIFS(Dados!$AA$2:$AA$19995,Calc!$C198,Dados!$J$2:$J$19995,Calc!$B$192,Dados!BI$2:BI$19995,"Péssima")*0)/COUNTIFS(Dados!$AA$2:$AA$19995,Calc!$C198,Dados!$J$2:$J$19995,Calc!$B$192,Dados!BI$2:BI$19995,"&lt;&gt;Sem resposta",Dados!BI$2:BI$19995,"&lt;&gt;""")</f>
        <v>3.75</v>
      </c>
      <c r="H91" s="152">
        <f>(COUNTIFS(Dados!$AA$2:$AA$19995,Calc!$C198,Dados!$J$2:$J$19995,Calc!$B$192,Dados!BJ$2:BJ$19995,"Ótima")*5+COUNTIFS(Dados!$AA$2:$AA$19995,Calc!$C198,Dados!$J$2:$J$19995,Calc!$B$192,Dados!BJ$2:BJ$19995,"Boa")*3.75+COUNTIFS(Dados!$AA$2:$AA$19995,Calc!$C198,Dados!$J$2:$J$19995,Calc!$B$192,Dados!BJ$2:BJ$19995,"Regular")*2.5+COUNTIFS(Dados!$AA$2:$AA$19995,Calc!$C198,Dados!$J$2:$J$19995,Calc!$B$192,Dados!BJ$2:BJ$19995,"Ruim")*1.25+COUNTIFS(Dados!$AA$2:$AA$19995,Calc!$C198,Dados!$J$2:$J$19995,Calc!$B$192,Dados!BJ$2:BJ$19995,"Péssima")*0)/COUNTIFS(Dados!$AA$2:$AA$19995,Calc!$C198,Dados!$J$2:$J$19995,Calc!$B$192,Dados!BJ$2:BJ$19995,"&lt;&gt;Sem resposta",Dados!BJ$2:BJ$19995,"&lt;&gt;""")</f>
        <v>3.75</v>
      </c>
      <c r="I91" s="152">
        <f>(COUNTIFS(Dados!$AA$2:$AA$19995,Calc!$C198,Dados!$J$2:$J$19995,Calc!$B$192,Dados!BK$2:BK$19995,"Superou as expectativas")*5+COUNTIFS(Dados!$AA$2:$AA$19995,Calc!$C198,Dados!$J$2:$J$19995,Calc!$B$192,Dados!BK$2:BK$19995,"Atendeu as expectativas")*2.5+COUNTIFS(Dados!$AA$2:$AA$19995,Calc!$C198,Dados!$J$2:$J$19995,Calc!$B$192,Dados!BK$2:BK$19995,"Não atendeu as expectativas")*0)/COUNTIFS(Dados!$AA$2:$AA$19995,Calc!$C198,Dados!$J$2:$J$19995,Calc!$B$192,Dados!BK$2:BK$19995,"&lt;&gt;Sem resposta",Dados!BK$2:BK$19995,"&lt;&gt;""")</f>
        <v>3.3333333333333335</v>
      </c>
      <c r="J91" s="152">
        <f>(COUNTIFS(Dados!$AA$2:$AA$19995,Calc!$C198,Dados!$J$2:$J$19995,Calc!$B$192,Dados!BL$2:BL$19995,"Superou as expectativas")*5+COUNTIFS(Dados!$AA$2:$AA$19995,Calc!$C198,Dados!$J$2:$J$19995,Calc!$B$192,Dados!BL$2:BL$19995,"Atendeu as expectativas")*2.5+COUNTIFS(Dados!$AA$2:$AA$19995,Calc!$C198,Dados!$J$2:$J$19995,Calc!$B$192,Dados!BL$2:BL$19995,"Não atendeu as expectativas")*0)/COUNTIFS(Dados!$AA$2:$AA$19995,Calc!$C198,Dados!$J$2:$J$19995,Calc!$B$192,Dados!BL$2:BL$19995,"&lt;&gt;Sem resposta",Dados!BL$2:BL$19995,"&lt;&gt;""")</f>
        <v>4.166666666666667</v>
      </c>
      <c r="K91" s="195">
        <f t="shared" si="4"/>
        <v>4.0625</v>
      </c>
    </row>
    <row r="92" spans="1:11">
      <c r="A92" s="143" t="s">
        <v>95</v>
      </c>
      <c r="B92" s="149" t="s">
        <v>1192</v>
      </c>
      <c r="C92" s="152">
        <f>(COUNTIFS(Dados!$AA$2:$AA$19995,Calc!$C199,Dados!$J$2:$J$19995,Calc!$B$192,Dados!BE$2:BE$19995,"Ótima")*5+COUNTIFS(Dados!$AA$2:$AA$19995,Calc!$C199,Dados!$J$2:$J$19995,Calc!$B$192,Dados!BE$2:BE$19995,"Boa")*3.75+COUNTIFS(Dados!$AA$2:$AA$19995,Calc!$C199,Dados!$J$2:$J$19995,Calc!$B$192,Dados!BE$2:BE$19995,"Regular")*2.5+COUNTIFS(Dados!$AA$2:$AA$19995,Calc!$C199,Dados!$J$2:$J$19995,Calc!$B$192,Dados!BE$2:BE$19995,"Ruim")*1.25+COUNTIFS(Dados!$AA$2:$AA$19995,Calc!$C199,Dados!$J$2:$J$19995,Calc!$B$192,Dados!BE$2:BE$19995,"Péssima")*0)/COUNTIFS(Dados!$AA$2:$AA$19995,Calc!$C199,Dados!$J$2:$J$19995,Calc!$B$192,Dados!BE$2:BE$19995,"&lt;&gt;Sem resposta",Dados!BE$2:BE$19995,"&lt;&gt;""")</f>
        <v>4.25</v>
      </c>
      <c r="D92" s="152">
        <f>(COUNTIFS(Dados!$AA$2:$AA$19995,Calc!$C199,Dados!$J$2:$J$19995,Calc!$B$192,Dados!BF$2:BF$19995,"Ótima")*5+COUNTIFS(Dados!$AA$2:$AA$19995,Calc!$C199,Dados!$J$2:$J$19995,Calc!$B$192,Dados!BF$2:BF$19995,"Boa")*3.75+COUNTIFS(Dados!$AA$2:$AA$19995,Calc!$C199,Dados!$J$2:$J$19995,Calc!$B$192,Dados!BF$2:BF$19995,"Regular")*2.5+COUNTIFS(Dados!$AA$2:$AA$19995,Calc!$C199,Dados!$J$2:$J$19995,Calc!$B$192,Dados!BF$2:BF$19995,"Ruim")*1.25+COUNTIFS(Dados!$AA$2:$AA$19995,Calc!$C199,Dados!$J$2:$J$19995,Calc!$B$192,Dados!BF$2:BF$19995,"Péssima")*0)/COUNTIFS(Dados!$AA$2:$AA$19995,Calc!$C199,Dados!$J$2:$J$19995,Calc!$B$192,Dados!BF$2:BF$19995,"&lt;&gt;Sem resposta",Dados!BF$2:BF$19995,"&lt;&gt;""")</f>
        <v>4</v>
      </c>
      <c r="E92" s="152">
        <f>(COUNTIFS(Dados!$AA$2:$AA$19995,Calc!$C199,Dados!$J$2:$J$19995,Calc!$B$192,Dados!BG$2:BG$19995,"Ótima")*5+COUNTIFS(Dados!$AA$2:$AA$19995,Calc!$C199,Dados!$J$2:$J$19995,Calc!$B$192,Dados!BG$2:BG$19995,"Boa")*3.75+COUNTIFS(Dados!$AA$2:$AA$19995,Calc!$C199,Dados!$J$2:$J$19995,Calc!$B$192,Dados!BG$2:BG$19995,"Regular")*2.5+COUNTIFS(Dados!$AA$2:$AA$19995,Calc!$C199,Dados!$J$2:$J$19995,Calc!$B$192,Dados!BG$2:BG$19995,"Ruim")*1.25+COUNTIFS(Dados!$AA$2:$AA$19995,Calc!$C199,Dados!$J$2:$J$19995,Calc!$B$192,Dados!BG$2:BG$19995,"Péssima")*0)/COUNTIFS(Dados!$AA$2:$AA$19995,Calc!$C199,Dados!$J$2:$J$19995,Calc!$B$192,Dados!BG$2:BG$19995,"&lt;&gt;Sem resposta",Dados!BG$2:BG$19995,"&lt;&gt;""")</f>
        <v>4.25</v>
      </c>
      <c r="F92" s="152">
        <f>(COUNTIFS(Dados!$AA$2:$AA$19995,Calc!$C199,Dados!$J$2:$J$19995,Calc!$B$192,Dados!BH$2:BH$19995,"Ótima")*5+COUNTIFS(Dados!$AA$2:$AA$19995,Calc!$C199,Dados!$J$2:$J$19995,Calc!$B$192,Dados!BH$2:BH$19995,"Boa")*3.75+COUNTIFS(Dados!$AA$2:$AA$19995,Calc!$C199,Dados!$J$2:$J$19995,Calc!$B$192,Dados!BH$2:BH$19995,"Regular")*2.5+COUNTIFS(Dados!$AA$2:$AA$19995,Calc!$C199,Dados!$J$2:$J$19995,Calc!$B$192,Dados!BH$2:BH$19995,"Ruim")*1.25+COUNTIFS(Dados!$AA$2:$AA$19995,Calc!$C199,Dados!$J$2:$J$19995,Calc!$B$192,Dados!BH$2:BH$19995,"Péssima")*0)/COUNTIFS(Dados!$AA$2:$AA$19995,Calc!$C199,Dados!$J$2:$J$19995,Calc!$B$192,Dados!BH$2:BH$19995,"&lt;&gt;Sem resposta",Dados!BH$2:BH$19995,"&lt;&gt;""")</f>
        <v>4</v>
      </c>
      <c r="G92" s="152">
        <f>(COUNTIFS(Dados!$AA$2:$AA$19995,Calc!$C199,Dados!$J$2:$J$19995,Calc!$B$192,Dados!BI$2:BI$19995,"Ótima")*5+COUNTIFS(Dados!$AA$2:$AA$19995,Calc!$C199,Dados!$J$2:$J$19995,Calc!$B$192,Dados!BI$2:BI$19995,"Boa")*3.75+COUNTIFS(Dados!$AA$2:$AA$19995,Calc!$C199,Dados!$J$2:$J$19995,Calc!$B$192,Dados!BI$2:BI$19995,"Regular")*2.5+COUNTIFS(Dados!$AA$2:$AA$19995,Calc!$C199,Dados!$J$2:$J$19995,Calc!$B$192,Dados!BI$2:BI$19995,"Ruim")*1.25+COUNTIFS(Dados!$AA$2:$AA$19995,Calc!$C199,Dados!$J$2:$J$19995,Calc!$B$192,Dados!BI$2:BI$19995,"Péssima")*0)/COUNTIFS(Dados!$AA$2:$AA$19995,Calc!$C199,Dados!$J$2:$J$19995,Calc!$B$192,Dados!BI$2:BI$19995,"&lt;&gt;Sem resposta",Dados!BI$2:BI$19995,"&lt;&gt;""")</f>
        <v>4.25</v>
      </c>
      <c r="H92" s="152">
        <f>(COUNTIFS(Dados!$AA$2:$AA$19995,Calc!$C199,Dados!$J$2:$J$19995,Calc!$B$192,Dados!BJ$2:BJ$19995,"Ótima")*5+COUNTIFS(Dados!$AA$2:$AA$19995,Calc!$C199,Dados!$J$2:$J$19995,Calc!$B$192,Dados!BJ$2:BJ$19995,"Boa")*3.75+COUNTIFS(Dados!$AA$2:$AA$19995,Calc!$C199,Dados!$J$2:$J$19995,Calc!$B$192,Dados!BJ$2:BJ$19995,"Regular")*2.5+COUNTIFS(Dados!$AA$2:$AA$19995,Calc!$C199,Dados!$J$2:$J$19995,Calc!$B$192,Dados!BJ$2:BJ$19995,"Ruim")*1.25+COUNTIFS(Dados!$AA$2:$AA$19995,Calc!$C199,Dados!$J$2:$J$19995,Calc!$B$192,Dados!BJ$2:BJ$19995,"Péssima")*0)/COUNTIFS(Dados!$AA$2:$AA$19995,Calc!$C199,Dados!$J$2:$J$19995,Calc!$B$192,Dados!BJ$2:BJ$19995,"&lt;&gt;Sem resposta",Dados!BJ$2:BJ$19995,"&lt;&gt;""")</f>
        <v>4.375</v>
      </c>
      <c r="I92" s="152">
        <f>(COUNTIFS(Dados!$AA$2:$AA$19995,Calc!$C199,Dados!$J$2:$J$19995,Calc!$B$192,Dados!BK$2:BK$19995,"Superou as expectativas")*5+COUNTIFS(Dados!$AA$2:$AA$19995,Calc!$C199,Dados!$J$2:$J$19995,Calc!$B$192,Dados!BK$2:BK$19995,"Atendeu as expectativas")*2.5+COUNTIFS(Dados!$AA$2:$AA$19995,Calc!$C199,Dados!$J$2:$J$19995,Calc!$B$192,Dados!BK$2:BK$19995,"Não atendeu as expectativas")*0)/COUNTIFS(Dados!$AA$2:$AA$19995,Calc!$C199,Dados!$J$2:$J$19995,Calc!$B$192,Dados!BK$2:BK$19995,"&lt;&gt;Sem resposta",Dados!BK$2:BK$19995,"&lt;&gt;""")</f>
        <v>3.25</v>
      </c>
      <c r="J92" s="152">
        <f>(COUNTIFS(Dados!$AA$2:$AA$19995,Calc!$C199,Dados!$J$2:$J$19995,Calc!$B$192,Dados!BL$2:BL$19995,"Superou as expectativas")*5+COUNTIFS(Dados!$AA$2:$AA$19995,Calc!$C199,Dados!$J$2:$J$19995,Calc!$B$192,Dados!BL$2:BL$19995,"Atendeu as expectativas")*2.5+COUNTIFS(Dados!$AA$2:$AA$19995,Calc!$C199,Dados!$J$2:$J$19995,Calc!$B$192,Dados!BL$2:BL$19995,"Não atendeu as expectativas")*0)/COUNTIFS(Dados!$AA$2:$AA$19995,Calc!$C199,Dados!$J$2:$J$19995,Calc!$B$192,Dados!BL$2:BL$19995,"&lt;&gt;Sem resposta",Dados!BL$2:BL$19995,"&lt;&gt;""")</f>
        <v>3.25</v>
      </c>
      <c r="K92" s="195">
        <f t="shared" si="4"/>
        <v>3.953125</v>
      </c>
    </row>
    <row r="93" spans="1:11">
      <c r="A93" s="170" t="s">
        <v>95</v>
      </c>
      <c r="B93" s="171" t="s">
        <v>98</v>
      </c>
      <c r="C93" s="173" t="e">
        <f>(COUNTIFS(Dados!$AA$2:$AA$19995,Calc!#REF!,Dados!$J$2:$J$19995,Calc!$B$192,Dados!BE$2:BE$19995,"Ótima")*5+COUNTIFS(Dados!$AA$2:$AA$19995,Calc!#REF!,Dados!$J$2:$J$19995,Calc!$B$192,Dados!BE$2:BE$19995,"Boa")*3.75+COUNTIFS(Dados!$AA$2:$AA$19995,Calc!#REF!,Dados!$J$2:$J$19995,Calc!$B$192,Dados!BE$2:BE$19995,"Regular")*2.5+COUNTIFS(Dados!$AA$2:$AA$19995,Calc!#REF!,Dados!$J$2:$J$19995,Calc!$B$192,Dados!BE$2:BE$19995,"Ruim")*1.25+COUNTIFS(Dados!$AA$2:$AA$19995,Calc!#REF!,Dados!$J$2:$J$19995,Calc!$B$192,Dados!BE$2:BE$19995,"Péssima")*0)/COUNTIFS(Dados!$AA$2:$AA$19995,Calc!#REF!,Dados!$J$2:$J$19995,Calc!$B$192,Dados!BE$2:BE$19995,"&lt;&gt;Sem resposta",Dados!BE$2:BE$19995,"&lt;&gt;""")</f>
        <v>#DIV/0!</v>
      </c>
      <c r="D93" s="173" t="e">
        <f>(COUNTIFS(Dados!$AA$2:$AA$19995,Calc!#REF!,Dados!$J$2:$J$19995,Calc!$B$192,Dados!BF$2:BF$19995,"Ótima")*5+COUNTIFS(Dados!$AA$2:$AA$19995,Calc!#REF!,Dados!$J$2:$J$19995,Calc!$B$192,Dados!BF$2:BF$19995,"Boa")*3.75+COUNTIFS(Dados!$AA$2:$AA$19995,Calc!#REF!,Dados!$J$2:$J$19995,Calc!$B$192,Dados!BF$2:BF$19995,"Regular")*2.5+COUNTIFS(Dados!$AA$2:$AA$19995,Calc!#REF!,Dados!$J$2:$J$19995,Calc!$B$192,Dados!BF$2:BF$19995,"Ruim")*1.25+COUNTIFS(Dados!$AA$2:$AA$19995,Calc!#REF!,Dados!$J$2:$J$19995,Calc!$B$192,Dados!BF$2:BF$19995,"Péssima")*0)/COUNTIFS(Dados!$AA$2:$AA$19995,Calc!#REF!,Dados!$J$2:$J$19995,Calc!$B$192,Dados!BF$2:BF$19995,"&lt;&gt;Sem resposta",Dados!BF$2:BF$19995,"&lt;&gt;""")</f>
        <v>#DIV/0!</v>
      </c>
      <c r="E93" s="173" t="e">
        <f>(COUNTIFS(Dados!$AA$2:$AA$19995,Calc!#REF!,Dados!$J$2:$J$19995,Calc!$B$192,Dados!BG$2:BG$19995,"Ótima")*5+COUNTIFS(Dados!$AA$2:$AA$19995,Calc!#REF!,Dados!$J$2:$J$19995,Calc!$B$192,Dados!BG$2:BG$19995,"Boa")*3.75+COUNTIFS(Dados!$AA$2:$AA$19995,Calc!#REF!,Dados!$J$2:$J$19995,Calc!$B$192,Dados!BG$2:BG$19995,"Regular")*2.5+COUNTIFS(Dados!$AA$2:$AA$19995,Calc!#REF!,Dados!$J$2:$J$19995,Calc!$B$192,Dados!BG$2:BG$19995,"Ruim")*1.25+COUNTIFS(Dados!$AA$2:$AA$19995,Calc!#REF!,Dados!$J$2:$J$19995,Calc!$B$192,Dados!BG$2:BG$19995,"Péssima")*0)/COUNTIFS(Dados!$AA$2:$AA$19995,Calc!#REF!,Dados!$J$2:$J$19995,Calc!$B$192,Dados!BG$2:BG$19995,"&lt;&gt;Sem resposta",Dados!BG$2:BG$19995,"&lt;&gt;""")</f>
        <v>#DIV/0!</v>
      </c>
      <c r="F93" s="173" t="e">
        <f>(COUNTIFS(Dados!$AA$2:$AA$19995,Calc!#REF!,Dados!$J$2:$J$19995,Calc!$B$192,Dados!BH$2:BH$19995,"Ótima")*5+COUNTIFS(Dados!$AA$2:$AA$19995,Calc!#REF!,Dados!$J$2:$J$19995,Calc!$B$192,Dados!BH$2:BH$19995,"Boa")*3.75+COUNTIFS(Dados!$AA$2:$AA$19995,Calc!#REF!,Dados!$J$2:$J$19995,Calc!$B$192,Dados!BH$2:BH$19995,"Regular")*2.5+COUNTIFS(Dados!$AA$2:$AA$19995,Calc!#REF!,Dados!$J$2:$J$19995,Calc!$B$192,Dados!BH$2:BH$19995,"Ruim")*1.25+COUNTIFS(Dados!$AA$2:$AA$19995,Calc!#REF!,Dados!$J$2:$J$19995,Calc!$B$192,Dados!BH$2:BH$19995,"Péssima")*0)/COUNTIFS(Dados!$AA$2:$AA$19995,Calc!#REF!,Dados!$J$2:$J$19995,Calc!$B$192,Dados!BH$2:BH$19995,"&lt;&gt;Sem resposta",Dados!BH$2:BH$19995,"&lt;&gt;""")</f>
        <v>#DIV/0!</v>
      </c>
      <c r="G93" s="173" t="e">
        <f>(COUNTIFS(Dados!$AA$2:$AA$19995,Calc!#REF!,Dados!$J$2:$J$19995,Calc!$B$192,Dados!BI$2:BI$19995,"Ótima")*5+COUNTIFS(Dados!$AA$2:$AA$19995,Calc!#REF!,Dados!$J$2:$J$19995,Calc!$B$192,Dados!BI$2:BI$19995,"Boa")*3.75+COUNTIFS(Dados!$AA$2:$AA$19995,Calc!#REF!,Dados!$J$2:$J$19995,Calc!$B$192,Dados!BI$2:BI$19995,"Regular")*2.5+COUNTIFS(Dados!$AA$2:$AA$19995,Calc!#REF!,Dados!$J$2:$J$19995,Calc!$B$192,Dados!BI$2:BI$19995,"Ruim")*1.25+COUNTIFS(Dados!$AA$2:$AA$19995,Calc!#REF!,Dados!$J$2:$J$19995,Calc!$B$192,Dados!BI$2:BI$19995,"Péssima")*0)/COUNTIFS(Dados!$AA$2:$AA$19995,Calc!#REF!,Dados!$J$2:$J$19995,Calc!$B$192,Dados!BI$2:BI$19995,"&lt;&gt;Sem resposta",Dados!BI$2:BI$19995,"&lt;&gt;""")</f>
        <v>#DIV/0!</v>
      </c>
      <c r="H93" s="173" t="e">
        <f>(COUNTIFS(Dados!$AA$2:$AA$19995,Calc!#REF!,Dados!$J$2:$J$19995,Calc!$B$192,Dados!BJ$2:BJ$19995,"Ótima")*5+COUNTIFS(Dados!$AA$2:$AA$19995,Calc!#REF!,Dados!$J$2:$J$19995,Calc!$B$192,Dados!BJ$2:BJ$19995,"Boa")*3.75+COUNTIFS(Dados!$AA$2:$AA$19995,Calc!#REF!,Dados!$J$2:$J$19995,Calc!$B$192,Dados!BJ$2:BJ$19995,"Regular")*2.5+COUNTIFS(Dados!$AA$2:$AA$19995,Calc!#REF!,Dados!$J$2:$J$19995,Calc!$B$192,Dados!BJ$2:BJ$19995,"Ruim")*1.25+COUNTIFS(Dados!$AA$2:$AA$19995,Calc!#REF!,Dados!$J$2:$J$19995,Calc!$B$192,Dados!BJ$2:BJ$19995,"Péssima")*0)/COUNTIFS(Dados!$AA$2:$AA$19995,Calc!#REF!,Dados!$J$2:$J$19995,Calc!$B$192,Dados!BJ$2:BJ$19995,"&lt;&gt;Sem resposta",Dados!BJ$2:BJ$19995,"&lt;&gt;""")</f>
        <v>#DIV/0!</v>
      </c>
      <c r="I93" s="173" t="e">
        <f>(COUNTIFS(Dados!$AA$2:$AA$19995,Calc!#REF!,Dados!$J$2:$J$19995,Calc!$B$192,Dados!BK$2:BK$19995,"Superou as expectativas")*5+COUNTIFS(Dados!$AA$2:$AA$19995,Calc!#REF!,Dados!$J$2:$J$19995,Calc!$B$192,Dados!BK$2:BK$19995,"Atendeu as expectativas")*2.5+COUNTIFS(Dados!$AA$2:$AA$19995,Calc!#REF!,Dados!$J$2:$J$19995,Calc!$B$192,Dados!BK$2:BK$19995,"Não atendeu as expectativas")*0)/COUNTIFS(Dados!$AA$2:$AA$19995,Calc!#REF!,Dados!$J$2:$J$19995,Calc!$B$192,Dados!BK$2:BK$19995,"&lt;&gt;Sem resposta",Dados!BK$2:BK$19995,"&lt;&gt;""")</f>
        <v>#DIV/0!</v>
      </c>
      <c r="J93" s="173" t="e">
        <f>(COUNTIFS(Dados!$AA$2:$AA$19995,Calc!#REF!,Dados!$J$2:$J$19995,Calc!$B$192,Dados!BL$2:BL$19995,"Superou as expectativas")*5+COUNTIFS(Dados!$AA$2:$AA$19995,Calc!#REF!,Dados!$J$2:$J$19995,Calc!$B$192,Dados!BL$2:BL$19995,"Atendeu as expectativas")*2.5+COUNTIFS(Dados!$AA$2:$AA$19995,Calc!#REF!,Dados!$J$2:$J$19995,Calc!$B$192,Dados!BL$2:BL$19995,"Não atendeu as expectativas")*0)/COUNTIFS(Dados!$AA$2:$AA$19995,Calc!#REF!,Dados!$J$2:$J$19995,Calc!$B$192,Dados!BL$2:BL$19995,"&lt;&gt;Sem resposta",Dados!BL$2:BL$19995,"&lt;&gt;""")</f>
        <v>#DIV/0!</v>
      </c>
      <c r="K93" s="196" t="e">
        <f t="shared" si="4"/>
        <v>#DIV/0!</v>
      </c>
    </row>
    <row r="94" spans="1:11" ht="25.5">
      <c r="A94" s="143" t="s">
        <v>95</v>
      </c>
      <c r="B94" s="149" t="s">
        <v>1800</v>
      </c>
      <c r="C94" s="152">
        <f>(COUNTIFS(Dados!$AA$2:$AA$19995,Calc!$C200,Dados!$J$2:$J$19995,Calc!$B$192,Dados!BE$2:BE$19995,"Ótima")*5+COUNTIFS(Dados!$AA$2:$AA$19995,Calc!$C200,Dados!$J$2:$J$19995,Calc!$B$192,Dados!BE$2:BE$19995,"Boa")*3.75+COUNTIFS(Dados!$AA$2:$AA$19995,Calc!$C200,Dados!$J$2:$J$19995,Calc!$B$192,Dados!BE$2:BE$19995,"Regular")*2.5+COUNTIFS(Dados!$AA$2:$AA$19995,Calc!$C200,Dados!$J$2:$J$19995,Calc!$B$192,Dados!BE$2:BE$19995,"Ruim")*1.25+COUNTIFS(Dados!$AA$2:$AA$19995,Calc!$C200,Dados!$J$2:$J$19995,Calc!$B$192,Dados!BE$2:BE$19995,"Péssima")*0)/COUNTIFS(Dados!$AA$2:$AA$19995,Calc!$C200,Dados!$J$2:$J$19995,Calc!$B$192,Dados!BE$2:BE$19995,"&lt;&gt;Sem resposta",Dados!BE$2:BE$19995,"&lt;&gt;""")</f>
        <v>4.375</v>
      </c>
      <c r="D94" s="152">
        <f>(COUNTIFS(Dados!$AA$2:$AA$19995,Calc!$C200,Dados!$J$2:$J$19995,Calc!$B$192,Dados!BF$2:BF$19995,"Ótima")*5+COUNTIFS(Dados!$AA$2:$AA$19995,Calc!$C200,Dados!$J$2:$J$19995,Calc!$B$192,Dados!BF$2:BF$19995,"Boa")*3.75+COUNTIFS(Dados!$AA$2:$AA$19995,Calc!$C200,Dados!$J$2:$J$19995,Calc!$B$192,Dados!BF$2:BF$19995,"Regular")*2.5+COUNTIFS(Dados!$AA$2:$AA$19995,Calc!$C200,Dados!$J$2:$J$19995,Calc!$B$192,Dados!BF$2:BF$19995,"Ruim")*1.25+COUNTIFS(Dados!$AA$2:$AA$19995,Calc!$C200,Dados!$J$2:$J$19995,Calc!$B$192,Dados!BF$2:BF$19995,"Péssima")*0)/COUNTIFS(Dados!$AA$2:$AA$19995,Calc!$C200,Dados!$J$2:$J$19995,Calc!$B$192,Dados!BF$2:BF$19995,"&lt;&gt;Sem resposta",Dados!BF$2:BF$19995,"&lt;&gt;""")</f>
        <v>4.375</v>
      </c>
      <c r="E94" s="152">
        <f>(COUNTIFS(Dados!$AA$2:$AA$19995,Calc!$C200,Dados!$J$2:$J$19995,Calc!$B$192,Dados!BG$2:BG$19995,"Ótima")*5+COUNTIFS(Dados!$AA$2:$AA$19995,Calc!$C200,Dados!$J$2:$J$19995,Calc!$B$192,Dados!BG$2:BG$19995,"Boa")*3.75+COUNTIFS(Dados!$AA$2:$AA$19995,Calc!$C200,Dados!$J$2:$J$19995,Calc!$B$192,Dados!BG$2:BG$19995,"Regular")*2.5+COUNTIFS(Dados!$AA$2:$AA$19995,Calc!$C200,Dados!$J$2:$J$19995,Calc!$B$192,Dados!BG$2:BG$19995,"Ruim")*1.25+COUNTIFS(Dados!$AA$2:$AA$19995,Calc!$C200,Dados!$J$2:$J$19995,Calc!$B$192,Dados!BG$2:BG$19995,"Péssima")*0)/COUNTIFS(Dados!$AA$2:$AA$19995,Calc!$C200,Dados!$J$2:$J$19995,Calc!$B$192,Dados!BG$2:BG$19995,"&lt;&gt;Sem resposta",Dados!BG$2:BG$19995,"&lt;&gt;""")</f>
        <v>2.8125</v>
      </c>
      <c r="F94" s="152">
        <f>(COUNTIFS(Dados!$AA$2:$AA$19995,Calc!$C200,Dados!$J$2:$J$19995,Calc!$B$192,Dados!BH$2:BH$19995,"Ótima")*5+COUNTIFS(Dados!$AA$2:$AA$19995,Calc!$C200,Dados!$J$2:$J$19995,Calc!$B$192,Dados!BH$2:BH$19995,"Boa")*3.75+COUNTIFS(Dados!$AA$2:$AA$19995,Calc!$C200,Dados!$J$2:$J$19995,Calc!$B$192,Dados!BH$2:BH$19995,"Regular")*2.5+COUNTIFS(Dados!$AA$2:$AA$19995,Calc!$C200,Dados!$J$2:$J$19995,Calc!$B$192,Dados!BH$2:BH$19995,"Ruim")*1.25+COUNTIFS(Dados!$AA$2:$AA$19995,Calc!$C200,Dados!$J$2:$J$19995,Calc!$B$192,Dados!BH$2:BH$19995,"Péssima")*0)/COUNTIFS(Dados!$AA$2:$AA$19995,Calc!$C200,Dados!$J$2:$J$19995,Calc!$B$192,Dados!BH$2:BH$19995,"&lt;&gt;Sem resposta",Dados!BH$2:BH$19995,"&lt;&gt;""")</f>
        <v>3.125</v>
      </c>
      <c r="G94" s="152">
        <f>(COUNTIFS(Dados!$AA$2:$AA$19995,Calc!$C200,Dados!$J$2:$J$19995,Calc!$B$192,Dados!BI$2:BI$19995,"Ótima")*5+COUNTIFS(Dados!$AA$2:$AA$19995,Calc!$C200,Dados!$J$2:$J$19995,Calc!$B$192,Dados!BI$2:BI$19995,"Boa")*3.75+COUNTIFS(Dados!$AA$2:$AA$19995,Calc!$C200,Dados!$J$2:$J$19995,Calc!$B$192,Dados!BI$2:BI$19995,"Regular")*2.5+COUNTIFS(Dados!$AA$2:$AA$19995,Calc!$C200,Dados!$J$2:$J$19995,Calc!$B$192,Dados!BI$2:BI$19995,"Ruim")*1.25+COUNTIFS(Dados!$AA$2:$AA$19995,Calc!$C200,Dados!$J$2:$J$19995,Calc!$B$192,Dados!BI$2:BI$19995,"Péssima")*0)/COUNTIFS(Dados!$AA$2:$AA$19995,Calc!$C200,Dados!$J$2:$J$19995,Calc!$B$192,Dados!BI$2:BI$19995,"&lt;&gt;Sem resposta",Dados!BI$2:BI$19995,"&lt;&gt;""")</f>
        <v>2.8125</v>
      </c>
      <c r="H94" s="152">
        <f>(COUNTIFS(Dados!$AA$2:$AA$19995,Calc!$C200,Dados!$J$2:$J$19995,Calc!$B$192,Dados!BJ$2:BJ$19995,"Ótima")*5+COUNTIFS(Dados!$AA$2:$AA$19995,Calc!$C200,Dados!$J$2:$J$19995,Calc!$B$192,Dados!BJ$2:BJ$19995,"Boa")*3.75+COUNTIFS(Dados!$AA$2:$AA$19995,Calc!$C200,Dados!$J$2:$J$19995,Calc!$B$192,Dados!BJ$2:BJ$19995,"Regular")*2.5+COUNTIFS(Dados!$AA$2:$AA$19995,Calc!$C200,Dados!$J$2:$J$19995,Calc!$B$192,Dados!BJ$2:BJ$19995,"Ruim")*1.25+COUNTIFS(Dados!$AA$2:$AA$19995,Calc!$C200,Dados!$J$2:$J$19995,Calc!$B$192,Dados!BJ$2:BJ$19995,"Péssima")*0)/COUNTIFS(Dados!$AA$2:$AA$19995,Calc!$C200,Dados!$J$2:$J$19995,Calc!$B$192,Dados!BJ$2:BJ$19995,"&lt;&gt;Sem resposta",Dados!BJ$2:BJ$19995,"&lt;&gt;""")</f>
        <v>3.125</v>
      </c>
      <c r="I94" s="152">
        <f>(COUNTIFS(Dados!$AA$2:$AA$19995,Calc!$C200,Dados!$J$2:$J$19995,Calc!$B$192,Dados!BK$2:BK$19995,"Superou as expectativas")*5+COUNTIFS(Dados!$AA$2:$AA$19995,Calc!$C200,Dados!$J$2:$J$19995,Calc!$B$192,Dados!BK$2:BK$19995,"Atendeu as expectativas")*2.5+COUNTIFS(Dados!$AA$2:$AA$19995,Calc!$C200,Dados!$J$2:$J$19995,Calc!$B$192,Dados!BK$2:BK$19995,"Não atendeu as expectativas")*0)/COUNTIFS(Dados!$AA$2:$AA$19995,Calc!$C200,Dados!$J$2:$J$19995,Calc!$B$192,Dados!BK$2:BK$19995,"&lt;&gt;Sem resposta",Dados!BK$2:BK$19995,"&lt;&gt;""")</f>
        <v>1.25</v>
      </c>
      <c r="J94" s="152">
        <f>(COUNTIFS(Dados!$AA$2:$AA$19995,Calc!$C200,Dados!$J$2:$J$19995,Calc!$B$192,Dados!BL$2:BL$19995,"Superou as expectativas")*5+COUNTIFS(Dados!$AA$2:$AA$19995,Calc!$C200,Dados!$J$2:$J$19995,Calc!$B$192,Dados!BL$2:BL$19995,"Atendeu as expectativas")*2.5+COUNTIFS(Dados!$AA$2:$AA$19995,Calc!$C200,Dados!$J$2:$J$19995,Calc!$B$192,Dados!BL$2:BL$19995,"Não atendeu as expectativas")*0)/COUNTIFS(Dados!$AA$2:$AA$19995,Calc!$C200,Dados!$J$2:$J$19995,Calc!$B$192,Dados!BL$2:BL$19995,"&lt;&gt;Sem resposta",Dados!BL$2:BL$19995,"&lt;&gt;""")</f>
        <v>3.125</v>
      </c>
      <c r="K94" s="195">
        <f t="shared" si="4"/>
        <v>3.125</v>
      </c>
    </row>
    <row r="95" spans="1:11">
      <c r="A95" s="143" t="s">
        <v>95</v>
      </c>
      <c r="B95" s="149" t="s">
        <v>227</v>
      </c>
      <c r="C95" s="152">
        <f>(COUNTIFS(Dados!$AA$2:$AA$19995,Calc!$C201,Dados!$J$2:$J$19995,Calc!$B$192,Dados!BE$2:BE$19995,"Ótima")*5+COUNTIFS(Dados!$AA$2:$AA$19995,Calc!$C201,Dados!$J$2:$J$19995,Calc!$B$192,Dados!BE$2:BE$19995,"Boa")*3.75+COUNTIFS(Dados!$AA$2:$AA$19995,Calc!$C201,Dados!$J$2:$J$19995,Calc!$B$192,Dados!BE$2:BE$19995,"Regular")*2.5+COUNTIFS(Dados!$AA$2:$AA$19995,Calc!$C201,Dados!$J$2:$J$19995,Calc!$B$192,Dados!BE$2:BE$19995,"Ruim")*1.25+COUNTIFS(Dados!$AA$2:$AA$19995,Calc!$C201,Dados!$J$2:$J$19995,Calc!$B$192,Dados!BE$2:BE$19995,"Péssima")*0)/COUNTIFS(Dados!$AA$2:$AA$19995,Calc!$C201,Dados!$J$2:$J$19995,Calc!$B$192,Dados!BE$2:BE$19995,"&lt;&gt;Sem resposta",Dados!BE$2:BE$19995,"&lt;&gt;""")</f>
        <v>4.5075757575757578</v>
      </c>
      <c r="D95" s="152">
        <f>(COUNTIFS(Dados!$AA$2:$AA$19995,Calc!$C201,Dados!$J$2:$J$19995,Calc!$B$192,Dados!BF$2:BF$19995,"Ótima")*5+COUNTIFS(Dados!$AA$2:$AA$19995,Calc!$C201,Dados!$J$2:$J$19995,Calc!$B$192,Dados!BF$2:BF$19995,"Boa")*3.75+COUNTIFS(Dados!$AA$2:$AA$19995,Calc!$C201,Dados!$J$2:$J$19995,Calc!$B$192,Dados!BF$2:BF$19995,"Regular")*2.5+COUNTIFS(Dados!$AA$2:$AA$19995,Calc!$C201,Dados!$J$2:$J$19995,Calc!$B$192,Dados!BF$2:BF$19995,"Ruim")*1.25+COUNTIFS(Dados!$AA$2:$AA$19995,Calc!$C201,Dados!$J$2:$J$19995,Calc!$B$192,Dados!BF$2:BF$19995,"Péssima")*0)/COUNTIFS(Dados!$AA$2:$AA$19995,Calc!$C201,Dados!$J$2:$J$19995,Calc!$B$192,Dados!BF$2:BF$19995,"&lt;&gt;Sem resposta",Dados!BF$2:BF$19995,"&lt;&gt;""")</f>
        <v>4.3560606060606064</v>
      </c>
      <c r="E95" s="152">
        <f>(COUNTIFS(Dados!$AA$2:$AA$19995,Calc!$C201,Dados!$J$2:$J$19995,Calc!$B$192,Dados!BG$2:BG$19995,"Ótima")*5+COUNTIFS(Dados!$AA$2:$AA$19995,Calc!$C201,Dados!$J$2:$J$19995,Calc!$B$192,Dados!BG$2:BG$19995,"Boa")*3.75+COUNTIFS(Dados!$AA$2:$AA$19995,Calc!$C201,Dados!$J$2:$J$19995,Calc!$B$192,Dados!BG$2:BG$19995,"Regular")*2.5+COUNTIFS(Dados!$AA$2:$AA$19995,Calc!$C201,Dados!$J$2:$J$19995,Calc!$B$192,Dados!BG$2:BG$19995,"Ruim")*1.25+COUNTIFS(Dados!$AA$2:$AA$19995,Calc!$C201,Dados!$J$2:$J$19995,Calc!$B$192,Dados!BG$2:BG$19995,"Péssima")*0)/COUNTIFS(Dados!$AA$2:$AA$19995,Calc!$C201,Dados!$J$2:$J$19995,Calc!$B$192,Dados!BG$2:BG$19995,"&lt;&gt;Sem resposta",Dados!BG$2:BG$19995,"&lt;&gt;""")</f>
        <v>4.1287878787878789</v>
      </c>
      <c r="F95" s="152">
        <f>(COUNTIFS(Dados!$AA$2:$AA$19995,Calc!$C201,Dados!$J$2:$J$19995,Calc!$B$192,Dados!BH$2:BH$19995,"Ótima")*5+COUNTIFS(Dados!$AA$2:$AA$19995,Calc!$C201,Dados!$J$2:$J$19995,Calc!$B$192,Dados!BH$2:BH$19995,"Boa")*3.75+COUNTIFS(Dados!$AA$2:$AA$19995,Calc!$C201,Dados!$J$2:$J$19995,Calc!$B$192,Dados!BH$2:BH$19995,"Regular")*2.5+COUNTIFS(Dados!$AA$2:$AA$19995,Calc!$C201,Dados!$J$2:$J$19995,Calc!$B$192,Dados!BH$2:BH$19995,"Ruim")*1.25+COUNTIFS(Dados!$AA$2:$AA$19995,Calc!$C201,Dados!$J$2:$J$19995,Calc!$B$192,Dados!BH$2:BH$19995,"Péssima")*0)/COUNTIFS(Dados!$AA$2:$AA$19995,Calc!$C201,Dados!$J$2:$J$19995,Calc!$B$192,Dados!BH$2:BH$19995,"&lt;&gt;Sem resposta",Dados!BH$2:BH$19995,"&lt;&gt;""")</f>
        <v>4.0909090909090908</v>
      </c>
      <c r="G95" s="152">
        <f>(COUNTIFS(Dados!$AA$2:$AA$19995,Calc!$C201,Dados!$J$2:$J$19995,Calc!$B$192,Dados!BI$2:BI$19995,"Ótima")*5+COUNTIFS(Dados!$AA$2:$AA$19995,Calc!$C201,Dados!$J$2:$J$19995,Calc!$B$192,Dados!BI$2:BI$19995,"Boa")*3.75+COUNTIFS(Dados!$AA$2:$AA$19995,Calc!$C201,Dados!$J$2:$J$19995,Calc!$B$192,Dados!BI$2:BI$19995,"Regular")*2.5+COUNTIFS(Dados!$AA$2:$AA$19995,Calc!$C201,Dados!$J$2:$J$19995,Calc!$B$192,Dados!BI$2:BI$19995,"Ruim")*1.25+COUNTIFS(Dados!$AA$2:$AA$19995,Calc!$C201,Dados!$J$2:$J$19995,Calc!$B$192,Dados!BI$2:BI$19995,"Péssima")*0)/COUNTIFS(Dados!$AA$2:$AA$19995,Calc!$C201,Dados!$J$2:$J$19995,Calc!$B$192,Dados!BI$2:BI$19995,"&lt;&gt;Sem resposta",Dados!BI$2:BI$19995,"&lt;&gt;""")</f>
        <v>4.166666666666667</v>
      </c>
      <c r="H95" s="152">
        <f>(COUNTIFS(Dados!$AA$2:$AA$19995,Calc!$C201,Dados!$J$2:$J$19995,Calc!$B$192,Dados!BJ$2:BJ$19995,"Ótima")*5+COUNTIFS(Dados!$AA$2:$AA$19995,Calc!$C201,Dados!$J$2:$J$19995,Calc!$B$192,Dados!BJ$2:BJ$19995,"Boa")*3.75+COUNTIFS(Dados!$AA$2:$AA$19995,Calc!$C201,Dados!$J$2:$J$19995,Calc!$B$192,Dados!BJ$2:BJ$19995,"Regular")*2.5+COUNTIFS(Dados!$AA$2:$AA$19995,Calc!$C201,Dados!$J$2:$J$19995,Calc!$B$192,Dados!BJ$2:BJ$19995,"Ruim")*1.25+COUNTIFS(Dados!$AA$2:$AA$19995,Calc!$C201,Dados!$J$2:$J$19995,Calc!$B$192,Dados!BJ$2:BJ$19995,"Péssima")*0)/COUNTIFS(Dados!$AA$2:$AA$19995,Calc!$C201,Dados!$J$2:$J$19995,Calc!$B$192,Dados!BJ$2:BJ$19995,"&lt;&gt;Sem resposta",Dados!BJ$2:BJ$19995,"&lt;&gt;""")</f>
        <v>4.0151515151515156</v>
      </c>
      <c r="I95" s="152">
        <f>(COUNTIFS(Dados!$AA$2:$AA$19995,Calc!$C201,Dados!$J$2:$J$19995,Calc!$B$192,Dados!BK$2:BK$19995,"Superou as expectativas")*5+COUNTIFS(Dados!$AA$2:$AA$19995,Calc!$C201,Dados!$J$2:$J$19995,Calc!$B$192,Dados!BK$2:BK$19995,"Atendeu as expectativas")*2.5+COUNTIFS(Dados!$AA$2:$AA$19995,Calc!$C201,Dados!$J$2:$J$19995,Calc!$B$192,Dados!BK$2:BK$19995,"Não atendeu as expectativas")*0)/COUNTIFS(Dados!$AA$2:$AA$19995,Calc!$C201,Dados!$J$2:$J$19995,Calc!$B$192,Dados!BK$2:BK$19995,"&lt;&gt;Sem resposta",Dados!BK$2:BK$19995,"&lt;&gt;""")</f>
        <v>3.28125</v>
      </c>
      <c r="J95" s="152">
        <f>(COUNTIFS(Dados!$AA$2:$AA$19995,Calc!$C201,Dados!$J$2:$J$19995,Calc!$B$192,Dados!BL$2:BL$19995,"Superou as expectativas")*5+COUNTIFS(Dados!$AA$2:$AA$19995,Calc!$C201,Dados!$J$2:$J$19995,Calc!$B$192,Dados!BL$2:BL$19995,"Atendeu as expectativas")*2.5+COUNTIFS(Dados!$AA$2:$AA$19995,Calc!$C201,Dados!$J$2:$J$19995,Calc!$B$192,Dados!BL$2:BL$19995,"Não atendeu as expectativas")*0)/COUNTIFS(Dados!$AA$2:$AA$19995,Calc!$C201,Dados!$J$2:$J$19995,Calc!$B$192,Dados!BL$2:BL$19995,"&lt;&gt;Sem resposta",Dados!BL$2:BL$19995,"&lt;&gt;""")</f>
        <v>3.3333333333333335</v>
      </c>
      <c r="K95" s="195">
        <f t="shared" si="4"/>
        <v>3.984966856060606</v>
      </c>
    </row>
    <row r="96" spans="1:11" ht="25.5">
      <c r="A96" s="143" t="s">
        <v>95</v>
      </c>
      <c r="B96" s="149" t="s">
        <v>3528</v>
      </c>
      <c r="C96" s="152">
        <f>(COUNTIFS(Dados!$AA$2:$AA$19995,Calc!$C202,Dados!$J$2:$J$19995,Calc!$B$192,Dados!BE$2:BE$19995,"Ótima")*5+COUNTIFS(Dados!$AA$2:$AA$19995,Calc!$C202,Dados!$J$2:$J$19995,Calc!$B$192,Dados!BE$2:BE$19995,"Boa")*3.75+COUNTIFS(Dados!$AA$2:$AA$19995,Calc!$C202,Dados!$J$2:$J$19995,Calc!$B$192,Dados!BE$2:BE$19995,"Regular")*2.5+COUNTIFS(Dados!$AA$2:$AA$19995,Calc!$C202,Dados!$J$2:$J$19995,Calc!$B$192,Dados!BE$2:BE$19995,"Ruim")*1.25+COUNTIFS(Dados!$AA$2:$AA$19995,Calc!$C202,Dados!$J$2:$J$19995,Calc!$B$192,Dados!BE$2:BE$19995,"Péssima")*0)/COUNTIFS(Dados!$AA$2:$AA$19995,Calc!$C202,Dados!$J$2:$J$19995,Calc!$B$192,Dados!BE$2:BE$19995,"&lt;&gt;Sem resposta",Dados!BE$2:BE$19995,"&lt;&gt;""")</f>
        <v>2.5</v>
      </c>
      <c r="D96" s="152">
        <f>(COUNTIFS(Dados!$AA$2:$AA$19995,Calc!$C202,Dados!$J$2:$J$19995,Calc!$B$192,Dados!BF$2:BF$19995,"Ótima")*5+COUNTIFS(Dados!$AA$2:$AA$19995,Calc!$C202,Dados!$J$2:$J$19995,Calc!$B$192,Dados!BF$2:BF$19995,"Boa")*3.75+COUNTIFS(Dados!$AA$2:$AA$19995,Calc!$C202,Dados!$J$2:$J$19995,Calc!$B$192,Dados!BF$2:BF$19995,"Regular")*2.5+COUNTIFS(Dados!$AA$2:$AA$19995,Calc!$C202,Dados!$J$2:$J$19995,Calc!$B$192,Dados!BF$2:BF$19995,"Ruim")*1.25+COUNTIFS(Dados!$AA$2:$AA$19995,Calc!$C202,Dados!$J$2:$J$19995,Calc!$B$192,Dados!BF$2:BF$19995,"Péssima")*0)/COUNTIFS(Dados!$AA$2:$AA$19995,Calc!$C202,Dados!$J$2:$J$19995,Calc!$B$192,Dados!BF$2:BF$19995,"&lt;&gt;Sem resposta",Dados!BF$2:BF$19995,"&lt;&gt;""")</f>
        <v>2.5</v>
      </c>
      <c r="E96" s="152">
        <f>(COUNTIFS(Dados!$AA$2:$AA$19995,Calc!$C202,Dados!$J$2:$J$19995,Calc!$B$192,Dados!BG$2:BG$19995,"Ótima")*5+COUNTIFS(Dados!$AA$2:$AA$19995,Calc!$C202,Dados!$J$2:$J$19995,Calc!$B$192,Dados!BG$2:BG$19995,"Boa")*3.75+COUNTIFS(Dados!$AA$2:$AA$19995,Calc!$C202,Dados!$J$2:$J$19995,Calc!$B$192,Dados!BG$2:BG$19995,"Regular")*2.5+COUNTIFS(Dados!$AA$2:$AA$19995,Calc!$C202,Dados!$J$2:$J$19995,Calc!$B$192,Dados!BG$2:BG$19995,"Ruim")*1.25+COUNTIFS(Dados!$AA$2:$AA$19995,Calc!$C202,Dados!$J$2:$J$19995,Calc!$B$192,Dados!BG$2:BG$19995,"Péssima")*0)/COUNTIFS(Dados!$AA$2:$AA$19995,Calc!$C202,Dados!$J$2:$J$19995,Calc!$B$192,Dados!BG$2:BG$19995,"&lt;&gt;Sem resposta",Dados!BG$2:BG$19995,"&lt;&gt;""")</f>
        <v>2.5</v>
      </c>
      <c r="F96" s="152">
        <f>(COUNTIFS(Dados!$AA$2:$AA$19995,Calc!$C202,Dados!$J$2:$J$19995,Calc!$B$192,Dados!BH$2:BH$19995,"Ótima")*5+COUNTIFS(Dados!$AA$2:$AA$19995,Calc!$C202,Dados!$J$2:$J$19995,Calc!$B$192,Dados!BH$2:BH$19995,"Boa")*3.75+COUNTIFS(Dados!$AA$2:$AA$19995,Calc!$C202,Dados!$J$2:$J$19995,Calc!$B$192,Dados!BH$2:BH$19995,"Regular")*2.5+COUNTIFS(Dados!$AA$2:$AA$19995,Calc!$C202,Dados!$J$2:$J$19995,Calc!$B$192,Dados!BH$2:BH$19995,"Ruim")*1.25+COUNTIFS(Dados!$AA$2:$AA$19995,Calc!$C202,Dados!$J$2:$J$19995,Calc!$B$192,Dados!BH$2:BH$19995,"Péssima")*0)/COUNTIFS(Dados!$AA$2:$AA$19995,Calc!$C202,Dados!$J$2:$J$19995,Calc!$B$192,Dados!BH$2:BH$19995,"&lt;&gt;Sem resposta",Dados!BH$2:BH$19995,"&lt;&gt;""")</f>
        <v>2.5</v>
      </c>
      <c r="G96" s="152">
        <f>(COUNTIFS(Dados!$AA$2:$AA$19995,Calc!$C202,Dados!$J$2:$J$19995,Calc!$B$192,Dados!BI$2:BI$19995,"Ótima")*5+COUNTIFS(Dados!$AA$2:$AA$19995,Calc!$C202,Dados!$J$2:$J$19995,Calc!$B$192,Dados!BI$2:BI$19995,"Boa")*3.75+COUNTIFS(Dados!$AA$2:$AA$19995,Calc!$C202,Dados!$J$2:$J$19995,Calc!$B$192,Dados!BI$2:BI$19995,"Regular")*2.5+COUNTIFS(Dados!$AA$2:$AA$19995,Calc!$C202,Dados!$J$2:$J$19995,Calc!$B$192,Dados!BI$2:BI$19995,"Ruim")*1.25+COUNTIFS(Dados!$AA$2:$AA$19995,Calc!$C202,Dados!$J$2:$J$19995,Calc!$B$192,Dados!BI$2:BI$19995,"Péssima")*0)/COUNTIFS(Dados!$AA$2:$AA$19995,Calc!$C202,Dados!$J$2:$J$19995,Calc!$B$192,Dados!BI$2:BI$19995,"&lt;&gt;Sem resposta",Dados!BI$2:BI$19995,"&lt;&gt;""")</f>
        <v>2.5</v>
      </c>
      <c r="H96" s="152">
        <f>(COUNTIFS(Dados!$AA$2:$AA$19995,Calc!$C202,Dados!$J$2:$J$19995,Calc!$B$192,Dados!BJ$2:BJ$19995,"Ótima")*5+COUNTIFS(Dados!$AA$2:$AA$19995,Calc!$C202,Dados!$J$2:$J$19995,Calc!$B$192,Dados!BJ$2:BJ$19995,"Boa")*3.75+COUNTIFS(Dados!$AA$2:$AA$19995,Calc!$C202,Dados!$J$2:$J$19995,Calc!$B$192,Dados!BJ$2:BJ$19995,"Regular")*2.5+COUNTIFS(Dados!$AA$2:$AA$19995,Calc!$C202,Dados!$J$2:$J$19995,Calc!$B$192,Dados!BJ$2:BJ$19995,"Ruim")*1.25+COUNTIFS(Dados!$AA$2:$AA$19995,Calc!$C202,Dados!$J$2:$J$19995,Calc!$B$192,Dados!BJ$2:BJ$19995,"Péssima")*0)/COUNTIFS(Dados!$AA$2:$AA$19995,Calc!$C202,Dados!$J$2:$J$19995,Calc!$B$192,Dados!BJ$2:BJ$19995,"&lt;&gt;Sem resposta",Dados!BJ$2:BJ$19995,"&lt;&gt;""")</f>
        <v>3.75</v>
      </c>
      <c r="I96" s="152">
        <f>(COUNTIFS(Dados!$AA$2:$AA$19995,Calc!$C202,Dados!$J$2:$J$19995,Calc!$B$192,Dados!BK$2:BK$19995,"Superou as expectativas")*5+COUNTIFS(Dados!$AA$2:$AA$19995,Calc!$C202,Dados!$J$2:$J$19995,Calc!$B$192,Dados!BK$2:BK$19995,"Atendeu as expectativas")*2.5+COUNTIFS(Dados!$AA$2:$AA$19995,Calc!$C202,Dados!$J$2:$J$19995,Calc!$B$192,Dados!BK$2:BK$19995,"Não atendeu as expectativas")*0)/COUNTIFS(Dados!$AA$2:$AA$19995,Calc!$C202,Dados!$J$2:$J$19995,Calc!$B$192,Dados!BK$2:BK$19995,"&lt;&gt;Sem resposta",Dados!BK$2:BK$19995,"&lt;&gt;""")</f>
        <v>0</v>
      </c>
      <c r="J96" s="152">
        <f>(COUNTIFS(Dados!$AA$2:$AA$19995,Calc!$C202,Dados!$J$2:$J$19995,Calc!$B$192,Dados!BL$2:BL$19995,"Superou as expectativas")*5+COUNTIFS(Dados!$AA$2:$AA$19995,Calc!$C202,Dados!$J$2:$J$19995,Calc!$B$192,Dados!BL$2:BL$19995,"Atendeu as expectativas")*2.5+COUNTIFS(Dados!$AA$2:$AA$19995,Calc!$C202,Dados!$J$2:$J$19995,Calc!$B$192,Dados!BL$2:BL$19995,"Não atendeu as expectativas")*0)/COUNTIFS(Dados!$AA$2:$AA$19995,Calc!$C202,Dados!$J$2:$J$19995,Calc!$B$192,Dados!BL$2:BL$19995,"&lt;&gt;Sem resposta",Dados!BL$2:BL$19995,"&lt;&gt;""")</f>
        <v>2.5</v>
      </c>
      <c r="K96" s="195">
        <f t="shared" si="4"/>
        <v>2.34375</v>
      </c>
    </row>
    <row r="97" spans="1:11" ht="38.25">
      <c r="A97" s="143" t="s">
        <v>95</v>
      </c>
      <c r="B97" s="149" t="s">
        <v>890</v>
      </c>
      <c r="C97" s="152">
        <f>(COUNTIFS(Dados!$AA$2:$AA$19995,Calc!$C203,Dados!$J$2:$J$19995,Calc!$B$192,Dados!BE$2:BE$19995,"Ótima")*5+COUNTIFS(Dados!$AA$2:$AA$19995,Calc!$C203,Dados!$J$2:$J$19995,Calc!$B$192,Dados!BE$2:BE$19995,"Boa")*3.75+COUNTIFS(Dados!$AA$2:$AA$19995,Calc!$C203,Dados!$J$2:$J$19995,Calc!$B$192,Dados!BE$2:BE$19995,"Regular")*2.5+COUNTIFS(Dados!$AA$2:$AA$19995,Calc!$C203,Dados!$J$2:$J$19995,Calc!$B$192,Dados!BE$2:BE$19995,"Ruim")*1.25+COUNTIFS(Dados!$AA$2:$AA$19995,Calc!$C203,Dados!$J$2:$J$19995,Calc!$B$192,Dados!BE$2:BE$19995,"Péssima")*0)/COUNTIFS(Dados!$AA$2:$AA$19995,Calc!$C203,Dados!$J$2:$J$19995,Calc!$B$192,Dados!BE$2:BE$19995,"&lt;&gt;Sem resposta",Dados!BE$2:BE$19995,"&lt;&gt;""")</f>
        <v>4.583333333333333</v>
      </c>
      <c r="D97" s="152">
        <f>(COUNTIFS(Dados!$AA$2:$AA$19995,Calc!$C203,Dados!$J$2:$J$19995,Calc!$B$192,Dados!BF$2:BF$19995,"Ótima")*5+COUNTIFS(Dados!$AA$2:$AA$19995,Calc!$C203,Dados!$J$2:$J$19995,Calc!$B$192,Dados!BF$2:BF$19995,"Boa")*3.75+COUNTIFS(Dados!$AA$2:$AA$19995,Calc!$C203,Dados!$J$2:$J$19995,Calc!$B$192,Dados!BF$2:BF$19995,"Regular")*2.5+COUNTIFS(Dados!$AA$2:$AA$19995,Calc!$C203,Dados!$J$2:$J$19995,Calc!$B$192,Dados!BF$2:BF$19995,"Ruim")*1.25+COUNTIFS(Dados!$AA$2:$AA$19995,Calc!$C203,Dados!$J$2:$J$19995,Calc!$B$192,Dados!BF$2:BF$19995,"Péssima")*0)/COUNTIFS(Dados!$AA$2:$AA$19995,Calc!$C203,Dados!$J$2:$J$19995,Calc!$B$192,Dados!BF$2:BF$19995,"&lt;&gt;Sem resposta",Dados!BF$2:BF$19995,"&lt;&gt;""")</f>
        <v>4.166666666666667</v>
      </c>
      <c r="E97" s="152">
        <f>(COUNTIFS(Dados!$AA$2:$AA$19995,Calc!$C203,Dados!$J$2:$J$19995,Calc!$B$192,Dados!BG$2:BG$19995,"Ótima")*5+COUNTIFS(Dados!$AA$2:$AA$19995,Calc!$C203,Dados!$J$2:$J$19995,Calc!$B$192,Dados!BG$2:BG$19995,"Boa")*3.75+COUNTIFS(Dados!$AA$2:$AA$19995,Calc!$C203,Dados!$J$2:$J$19995,Calc!$B$192,Dados!BG$2:BG$19995,"Regular")*2.5+COUNTIFS(Dados!$AA$2:$AA$19995,Calc!$C203,Dados!$J$2:$J$19995,Calc!$B$192,Dados!BG$2:BG$19995,"Ruim")*1.25+COUNTIFS(Dados!$AA$2:$AA$19995,Calc!$C203,Dados!$J$2:$J$19995,Calc!$B$192,Dados!BG$2:BG$19995,"Péssima")*0)/COUNTIFS(Dados!$AA$2:$AA$19995,Calc!$C203,Dados!$J$2:$J$19995,Calc!$B$192,Dados!BG$2:BG$19995,"&lt;&gt;Sem resposta",Dados!BG$2:BG$19995,"&lt;&gt;""")</f>
        <v>4.166666666666667</v>
      </c>
      <c r="F97" s="152">
        <f>(COUNTIFS(Dados!$AA$2:$AA$19995,Calc!$C203,Dados!$J$2:$J$19995,Calc!$B$192,Dados!BH$2:BH$19995,"Ótima")*5+COUNTIFS(Dados!$AA$2:$AA$19995,Calc!$C203,Dados!$J$2:$J$19995,Calc!$B$192,Dados!BH$2:BH$19995,"Boa")*3.75+COUNTIFS(Dados!$AA$2:$AA$19995,Calc!$C203,Dados!$J$2:$J$19995,Calc!$B$192,Dados!BH$2:BH$19995,"Regular")*2.5+COUNTIFS(Dados!$AA$2:$AA$19995,Calc!$C203,Dados!$J$2:$J$19995,Calc!$B$192,Dados!BH$2:BH$19995,"Ruim")*1.25+COUNTIFS(Dados!$AA$2:$AA$19995,Calc!$C203,Dados!$J$2:$J$19995,Calc!$B$192,Dados!BH$2:BH$19995,"Péssima")*0)/COUNTIFS(Dados!$AA$2:$AA$19995,Calc!$C203,Dados!$J$2:$J$19995,Calc!$B$192,Dados!BH$2:BH$19995,"&lt;&gt;Sem resposta",Dados!BH$2:BH$19995,"&lt;&gt;""")</f>
        <v>4.583333333333333</v>
      </c>
      <c r="G97" s="152">
        <f>(COUNTIFS(Dados!$AA$2:$AA$19995,Calc!$C203,Dados!$J$2:$J$19995,Calc!$B$192,Dados!BI$2:BI$19995,"Ótima")*5+COUNTIFS(Dados!$AA$2:$AA$19995,Calc!$C203,Dados!$J$2:$J$19995,Calc!$B$192,Dados!BI$2:BI$19995,"Boa")*3.75+COUNTIFS(Dados!$AA$2:$AA$19995,Calc!$C203,Dados!$J$2:$J$19995,Calc!$B$192,Dados!BI$2:BI$19995,"Regular")*2.5+COUNTIFS(Dados!$AA$2:$AA$19995,Calc!$C203,Dados!$J$2:$J$19995,Calc!$B$192,Dados!BI$2:BI$19995,"Ruim")*1.25+COUNTIFS(Dados!$AA$2:$AA$19995,Calc!$C203,Dados!$J$2:$J$19995,Calc!$B$192,Dados!BI$2:BI$19995,"Péssima")*0)/COUNTIFS(Dados!$AA$2:$AA$19995,Calc!$C203,Dados!$J$2:$J$19995,Calc!$B$192,Dados!BI$2:BI$19995,"&lt;&gt;Sem resposta",Dados!BI$2:BI$19995,"&lt;&gt;""")</f>
        <v>5</v>
      </c>
      <c r="H97" s="152">
        <f>(COUNTIFS(Dados!$AA$2:$AA$19995,Calc!$C203,Dados!$J$2:$J$19995,Calc!$B$192,Dados!BJ$2:BJ$19995,"Ótima")*5+COUNTIFS(Dados!$AA$2:$AA$19995,Calc!$C203,Dados!$J$2:$J$19995,Calc!$B$192,Dados!BJ$2:BJ$19995,"Boa")*3.75+COUNTIFS(Dados!$AA$2:$AA$19995,Calc!$C203,Dados!$J$2:$J$19995,Calc!$B$192,Dados!BJ$2:BJ$19995,"Regular")*2.5+COUNTIFS(Dados!$AA$2:$AA$19995,Calc!$C203,Dados!$J$2:$J$19995,Calc!$B$192,Dados!BJ$2:BJ$19995,"Ruim")*1.25+COUNTIFS(Dados!$AA$2:$AA$19995,Calc!$C203,Dados!$J$2:$J$19995,Calc!$B$192,Dados!BJ$2:BJ$19995,"Péssima")*0)/COUNTIFS(Dados!$AA$2:$AA$19995,Calc!$C203,Dados!$J$2:$J$19995,Calc!$B$192,Dados!BJ$2:BJ$19995,"&lt;&gt;Sem resposta",Dados!BJ$2:BJ$19995,"&lt;&gt;""")</f>
        <v>4.583333333333333</v>
      </c>
      <c r="I97" s="152">
        <f>(COUNTIFS(Dados!$AA$2:$AA$19995,Calc!$C203,Dados!$J$2:$J$19995,Calc!$B$192,Dados!BK$2:BK$19995,"Superou as expectativas")*5+COUNTIFS(Dados!$AA$2:$AA$19995,Calc!$C203,Dados!$J$2:$J$19995,Calc!$B$192,Dados!BK$2:BK$19995,"Atendeu as expectativas")*2.5+COUNTIFS(Dados!$AA$2:$AA$19995,Calc!$C203,Dados!$J$2:$J$19995,Calc!$B$192,Dados!BK$2:BK$19995,"Não atendeu as expectativas")*0)/COUNTIFS(Dados!$AA$2:$AA$19995,Calc!$C203,Dados!$J$2:$J$19995,Calc!$B$192,Dados!BK$2:BK$19995,"&lt;&gt;Sem resposta",Dados!BK$2:BK$19995,"&lt;&gt;""")</f>
        <v>2.5</v>
      </c>
      <c r="J97" s="152">
        <f>(COUNTIFS(Dados!$AA$2:$AA$19995,Calc!$C203,Dados!$J$2:$J$19995,Calc!$B$192,Dados!BL$2:BL$19995,"Superou as expectativas")*5+COUNTIFS(Dados!$AA$2:$AA$19995,Calc!$C203,Dados!$J$2:$J$19995,Calc!$B$192,Dados!BL$2:BL$19995,"Atendeu as expectativas")*2.5+COUNTIFS(Dados!$AA$2:$AA$19995,Calc!$C203,Dados!$J$2:$J$19995,Calc!$B$192,Dados!BL$2:BL$19995,"Não atendeu as expectativas")*0)/COUNTIFS(Dados!$AA$2:$AA$19995,Calc!$C203,Dados!$J$2:$J$19995,Calc!$B$192,Dados!BL$2:BL$19995,"&lt;&gt;Sem resposta",Dados!BL$2:BL$19995,"&lt;&gt;""")</f>
        <v>2.5</v>
      </c>
      <c r="K97" s="195">
        <f t="shared" si="4"/>
        <v>4.0104166666666661</v>
      </c>
    </row>
    <row r="98" spans="1:11" ht="25.5">
      <c r="A98" s="143" t="s">
        <v>95</v>
      </c>
      <c r="B98" s="149" t="s">
        <v>751</v>
      </c>
      <c r="C98" s="152">
        <f>(COUNTIFS(Dados!$AA$2:$AA$19995,Calc!$C204,Dados!$J$2:$J$19995,Calc!$B$192,Dados!BE$2:BE$19995,"Ótima")*5+COUNTIFS(Dados!$AA$2:$AA$19995,Calc!$C204,Dados!$J$2:$J$19995,Calc!$B$192,Dados!BE$2:BE$19995,"Boa")*3.75+COUNTIFS(Dados!$AA$2:$AA$19995,Calc!$C204,Dados!$J$2:$J$19995,Calc!$B$192,Dados!BE$2:BE$19995,"Regular")*2.5+COUNTIFS(Dados!$AA$2:$AA$19995,Calc!$C204,Dados!$J$2:$J$19995,Calc!$B$192,Dados!BE$2:BE$19995,"Ruim")*1.25+COUNTIFS(Dados!$AA$2:$AA$19995,Calc!$C204,Dados!$J$2:$J$19995,Calc!$B$192,Dados!BE$2:BE$19995,"Péssima")*0)/COUNTIFS(Dados!$AA$2:$AA$19995,Calc!$C204,Dados!$J$2:$J$19995,Calc!$B$192,Dados!BE$2:BE$19995,"&lt;&gt;Sem resposta",Dados!BE$2:BE$19995,"&lt;&gt;""")</f>
        <v>4.270833333333333</v>
      </c>
      <c r="D98" s="152">
        <f>(COUNTIFS(Dados!$AA$2:$AA$19995,Calc!$C204,Dados!$J$2:$J$19995,Calc!$B$192,Dados!BF$2:BF$19995,"Ótima")*5+COUNTIFS(Dados!$AA$2:$AA$19995,Calc!$C204,Dados!$J$2:$J$19995,Calc!$B$192,Dados!BF$2:BF$19995,"Boa")*3.75+COUNTIFS(Dados!$AA$2:$AA$19995,Calc!$C204,Dados!$J$2:$J$19995,Calc!$B$192,Dados!BF$2:BF$19995,"Regular")*2.5+COUNTIFS(Dados!$AA$2:$AA$19995,Calc!$C204,Dados!$J$2:$J$19995,Calc!$B$192,Dados!BF$2:BF$19995,"Ruim")*1.25+COUNTIFS(Dados!$AA$2:$AA$19995,Calc!$C204,Dados!$J$2:$J$19995,Calc!$B$192,Dados!BF$2:BF$19995,"Péssima")*0)/COUNTIFS(Dados!$AA$2:$AA$19995,Calc!$C204,Dados!$J$2:$J$19995,Calc!$B$192,Dados!BF$2:BF$19995,"&lt;&gt;Sem resposta",Dados!BF$2:BF$19995,"&lt;&gt;""")</f>
        <v>3.75</v>
      </c>
      <c r="E98" s="152">
        <f>(COUNTIFS(Dados!$AA$2:$AA$19995,Calc!$C204,Dados!$J$2:$J$19995,Calc!$B$192,Dados!BG$2:BG$19995,"Ótima")*5+COUNTIFS(Dados!$AA$2:$AA$19995,Calc!$C204,Dados!$J$2:$J$19995,Calc!$B$192,Dados!BG$2:BG$19995,"Boa")*3.75+COUNTIFS(Dados!$AA$2:$AA$19995,Calc!$C204,Dados!$J$2:$J$19995,Calc!$B$192,Dados!BG$2:BG$19995,"Regular")*2.5+COUNTIFS(Dados!$AA$2:$AA$19995,Calc!$C204,Dados!$J$2:$J$19995,Calc!$B$192,Dados!BG$2:BG$19995,"Ruim")*1.25+COUNTIFS(Dados!$AA$2:$AA$19995,Calc!$C204,Dados!$J$2:$J$19995,Calc!$B$192,Dados!BG$2:BG$19995,"Péssima")*0)/COUNTIFS(Dados!$AA$2:$AA$19995,Calc!$C204,Dados!$J$2:$J$19995,Calc!$B$192,Dados!BG$2:BG$19995,"&lt;&gt;Sem resposta",Dados!BG$2:BG$19995,"&lt;&gt;""")</f>
        <v>3.75</v>
      </c>
      <c r="F98" s="152">
        <f>(COUNTIFS(Dados!$AA$2:$AA$19995,Calc!$C204,Dados!$J$2:$J$19995,Calc!$B$192,Dados!BH$2:BH$19995,"Ótima")*5+COUNTIFS(Dados!$AA$2:$AA$19995,Calc!$C204,Dados!$J$2:$J$19995,Calc!$B$192,Dados!BH$2:BH$19995,"Boa")*3.75+COUNTIFS(Dados!$AA$2:$AA$19995,Calc!$C204,Dados!$J$2:$J$19995,Calc!$B$192,Dados!BH$2:BH$19995,"Regular")*2.5+COUNTIFS(Dados!$AA$2:$AA$19995,Calc!$C204,Dados!$J$2:$J$19995,Calc!$B$192,Dados!BH$2:BH$19995,"Ruim")*1.25+COUNTIFS(Dados!$AA$2:$AA$19995,Calc!$C204,Dados!$J$2:$J$19995,Calc!$B$192,Dados!BH$2:BH$19995,"Péssima")*0)/COUNTIFS(Dados!$AA$2:$AA$19995,Calc!$C204,Dados!$J$2:$J$19995,Calc!$B$192,Dados!BH$2:BH$19995,"&lt;&gt;Sem resposta",Dados!BH$2:BH$19995,"&lt;&gt;""")</f>
        <v>3.8541666666666665</v>
      </c>
      <c r="G98" s="152">
        <f>(COUNTIFS(Dados!$AA$2:$AA$19995,Calc!$C204,Dados!$J$2:$J$19995,Calc!$B$192,Dados!BI$2:BI$19995,"Ótima")*5+COUNTIFS(Dados!$AA$2:$AA$19995,Calc!$C204,Dados!$J$2:$J$19995,Calc!$B$192,Dados!BI$2:BI$19995,"Boa")*3.75+COUNTIFS(Dados!$AA$2:$AA$19995,Calc!$C204,Dados!$J$2:$J$19995,Calc!$B$192,Dados!BI$2:BI$19995,"Regular")*2.5+COUNTIFS(Dados!$AA$2:$AA$19995,Calc!$C204,Dados!$J$2:$J$19995,Calc!$B$192,Dados!BI$2:BI$19995,"Ruim")*1.25+COUNTIFS(Dados!$AA$2:$AA$19995,Calc!$C204,Dados!$J$2:$J$19995,Calc!$B$192,Dados!BI$2:BI$19995,"Péssima")*0)/COUNTIFS(Dados!$AA$2:$AA$19995,Calc!$C204,Dados!$J$2:$J$19995,Calc!$B$192,Dados!BI$2:BI$19995,"&lt;&gt;Sem resposta",Dados!BI$2:BI$19995,"&lt;&gt;""")</f>
        <v>2.7083333333333335</v>
      </c>
      <c r="H98" s="152">
        <f>(COUNTIFS(Dados!$AA$2:$AA$19995,Calc!$C204,Dados!$J$2:$J$19995,Calc!$B$192,Dados!BJ$2:BJ$19995,"Ótima")*5+COUNTIFS(Dados!$AA$2:$AA$19995,Calc!$C204,Dados!$J$2:$J$19995,Calc!$B$192,Dados!BJ$2:BJ$19995,"Boa")*3.75+COUNTIFS(Dados!$AA$2:$AA$19995,Calc!$C204,Dados!$J$2:$J$19995,Calc!$B$192,Dados!BJ$2:BJ$19995,"Regular")*2.5+COUNTIFS(Dados!$AA$2:$AA$19995,Calc!$C204,Dados!$J$2:$J$19995,Calc!$B$192,Dados!BJ$2:BJ$19995,"Ruim")*1.25+COUNTIFS(Dados!$AA$2:$AA$19995,Calc!$C204,Dados!$J$2:$J$19995,Calc!$B$192,Dados!BJ$2:BJ$19995,"Péssima")*0)/COUNTIFS(Dados!$AA$2:$AA$19995,Calc!$C204,Dados!$J$2:$J$19995,Calc!$B$192,Dados!BJ$2:BJ$19995,"&lt;&gt;Sem resposta",Dados!BJ$2:BJ$19995,"&lt;&gt;""")</f>
        <v>3.9583333333333335</v>
      </c>
      <c r="I98" s="152">
        <f>(COUNTIFS(Dados!$AA$2:$AA$19995,Calc!$C204,Dados!$J$2:$J$19995,Calc!$B$192,Dados!BK$2:BK$19995,"Superou as expectativas")*5+COUNTIFS(Dados!$AA$2:$AA$19995,Calc!$C204,Dados!$J$2:$J$19995,Calc!$B$192,Dados!BK$2:BK$19995,"Atendeu as expectativas")*2.5+COUNTIFS(Dados!$AA$2:$AA$19995,Calc!$C204,Dados!$J$2:$J$19995,Calc!$B$192,Dados!BK$2:BK$19995,"Não atendeu as expectativas")*0)/COUNTIFS(Dados!$AA$2:$AA$19995,Calc!$C204,Dados!$J$2:$J$19995,Calc!$B$192,Dados!BK$2:BK$19995,"&lt;&gt;Sem resposta",Dados!BK$2:BK$19995,"&lt;&gt;""")</f>
        <v>2.5</v>
      </c>
      <c r="J98" s="152">
        <f>(COUNTIFS(Dados!$AA$2:$AA$19995,Calc!$C204,Dados!$J$2:$J$19995,Calc!$B$192,Dados!BL$2:BL$19995,"Superou as expectativas")*5+COUNTIFS(Dados!$AA$2:$AA$19995,Calc!$C204,Dados!$J$2:$J$19995,Calc!$B$192,Dados!BL$2:BL$19995,"Atendeu as expectativas")*2.5+COUNTIFS(Dados!$AA$2:$AA$19995,Calc!$C204,Dados!$J$2:$J$19995,Calc!$B$192,Dados!BL$2:BL$19995,"Não atendeu as expectativas")*0)/COUNTIFS(Dados!$AA$2:$AA$19995,Calc!$C204,Dados!$J$2:$J$19995,Calc!$B$192,Dados!BL$2:BL$19995,"&lt;&gt;Sem resposta",Dados!BL$2:BL$19995,"&lt;&gt;""")</f>
        <v>3.3333333333333335</v>
      </c>
      <c r="K98" s="195">
        <f t="shared" si="4"/>
        <v>3.5156249999999996</v>
      </c>
    </row>
    <row r="99" spans="1:11">
      <c r="A99" s="143" t="s">
        <v>95</v>
      </c>
      <c r="B99" s="149" t="s">
        <v>346</v>
      </c>
      <c r="C99" s="152">
        <f>(COUNTIFS(Dados!$AA$2:$AA$19995,Calc!$C205,Dados!$J$2:$J$19995,Calc!$B$192,Dados!BE$2:BE$19995,"Ótima")*5+COUNTIFS(Dados!$AA$2:$AA$19995,Calc!$C205,Dados!$J$2:$J$19995,Calc!$B$192,Dados!BE$2:BE$19995,"Boa")*3.75+COUNTIFS(Dados!$AA$2:$AA$19995,Calc!$C205,Dados!$J$2:$J$19995,Calc!$B$192,Dados!BE$2:BE$19995,"Regular")*2.5+COUNTIFS(Dados!$AA$2:$AA$19995,Calc!$C205,Dados!$J$2:$J$19995,Calc!$B$192,Dados!BE$2:BE$19995,"Ruim")*1.25+COUNTIFS(Dados!$AA$2:$AA$19995,Calc!$C205,Dados!$J$2:$J$19995,Calc!$B$192,Dados!BE$2:BE$19995,"Péssima")*0)/COUNTIFS(Dados!$AA$2:$AA$19995,Calc!$C205,Dados!$J$2:$J$19995,Calc!$B$192,Dados!BE$2:BE$19995,"&lt;&gt;Sem resposta",Dados!BE$2:BE$19995,"&lt;&gt;""")</f>
        <v>5</v>
      </c>
      <c r="D99" s="152">
        <f>(COUNTIFS(Dados!$AA$2:$AA$19995,Calc!$C205,Dados!$J$2:$J$19995,Calc!$B$192,Dados!BF$2:BF$19995,"Ótima")*5+COUNTIFS(Dados!$AA$2:$AA$19995,Calc!$C205,Dados!$J$2:$J$19995,Calc!$B$192,Dados!BF$2:BF$19995,"Boa")*3.75+COUNTIFS(Dados!$AA$2:$AA$19995,Calc!$C205,Dados!$J$2:$J$19995,Calc!$B$192,Dados!BF$2:BF$19995,"Regular")*2.5+COUNTIFS(Dados!$AA$2:$AA$19995,Calc!$C205,Dados!$J$2:$J$19995,Calc!$B$192,Dados!BF$2:BF$19995,"Ruim")*1.25+COUNTIFS(Dados!$AA$2:$AA$19995,Calc!$C205,Dados!$J$2:$J$19995,Calc!$B$192,Dados!BF$2:BF$19995,"Péssima")*0)/COUNTIFS(Dados!$AA$2:$AA$19995,Calc!$C205,Dados!$J$2:$J$19995,Calc!$B$192,Dados!BF$2:BF$19995,"&lt;&gt;Sem resposta",Dados!BF$2:BF$19995,"&lt;&gt;""")</f>
        <v>5</v>
      </c>
      <c r="E99" s="152">
        <f>(COUNTIFS(Dados!$AA$2:$AA$19995,Calc!$C205,Dados!$J$2:$J$19995,Calc!$B$192,Dados!BG$2:BG$19995,"Ótima")*5+COUNTIFS(Dados!$AA$2:$AA$19995,Calc!$C205,Dados!$J$2:$J$19995,Calc!$B$192,Dados!BG$2:BG$19995,"Boa")*3.75+COUNTIFS(Dados!$AA$2:$AA$19995,Calc!$C205,Dados!$J$2:$J$19995,Calc!$B$192,Dados!BG$2:BG$19995,"Regular")*2.5+COUNTIFS(Dados!$AA$2:$AA$19995,Calc!$C205,Dados!$J$2:$J$19995,Calc!$B$192,Dados!BG$2:BG$19995,"Ruim")*1.25+COUNTIFS(Dados!$AA$2:$AA$19995,Calc!$C205,Dados!$J$2:$J$19995,Calc!$B$192,Dados!BG$2:BG$19995,"Péssima")*0)/COUNTIFS(Dados!$AA$2:$AA$19995,Calc!$C205,Dados!$J$2:$J$19995,Calc!$B$192,Dados!BG$2:BG$19995,"&lt;&gt;Sem resposta",Dados!BG$2:BG$19995,"&lt;&gt;""")</f>
        <v>3.75</v>
      </c>
      <c r="F99" s="152">
        <f>(COUNTIFS(Dados!$AA$2:$AA$19995,Calc!$C205,Dados!$J$2:$J$19995,Calc!$B$192,Dados!BH$2:BH$19995,"Ótima")*5+COUNTIFS(Dados!$AA$2:$AA$19995,Calc!$C205,Dados!$J$2:$J$19995,Calc!$B$192,Dados!BH$2:BH$19995,"Boa")*3.75+COUNTIFS(Dados!$AA$2:$AA$19995,Calc!$C205,Dados!$J$2:$J$19995,Calc!$B$192,Dados!BH$2:BH$19995,"Regular")*2.5+COUNTIFS(Dados!$AA$2:$AA$19995,Calc!$C205,Dados!$J$2:$J$19995,Calc!$B$192,Dados!BH$2:BH$19995,"Ruim")*1.25+COUNTIFS(Dados!$AA$2:$AA$19995,Calc!$C205,Dados!$J$2:$J$19995,Calc!$B$192,Dados!BH$2:BH$19995,"Péssima")*0)/COUNTIFS(Dados!$AA$2:$AA$19995,Calc!$C205,Dados!$J$2:$J$19995,Calc!$B$192,Dados!BH$2:BH$19995,"&lt;&gt;Sem resposta",Dados!BH$2:BH$19995,"&lt;&gt;""")</f>
        <v>3.75</v>
      </c>
      <c r="G99" s="152">
        <f>(COUNTIFS(Dados!$AA$2:$AA$19995,Calc!$C205,Dados!$J$2:$J$19995,Calc!$B$192,Dados!BI$2:BI$19995,"Ótima")*5+COUNTIFS(Dados!$AA$2:$AA$19995,Calc!$C205,Dados!$J$2:$J$19995,Calc!$B$192,Dados!BI$2:BI$19995,"Boa")*3.75+COUNTIFS(Dados!$AA$2:$AA$19995,Calc!$C205,Dados!$J$2:$J$19995,Calc!$B$192,Dados!BI$2:BI$19995,"Regular")*2.5+COUNTIFS(Dados!$AA$2:$AA$19995,Calc!$C205,Dados!$J$2:$J$19995,Calc!$B$192,Dados!BI$2:BI$19995,"Ruim")*1.25+COUNTIFS(Dados!$AA$2:$AA$19995,Calc!$C205,Dados!$J$2:$J$19995,Calc!$B$192,Dados!BI$2:BI$19995,"Péssima")*0)/COUNTIFS(Dados!$AA$2:$AA$19995,Calc!$C205,Dados!$J$2:$J$19995,Calc!$B$192,Dados!BI$2:BI$19995,"&lt;&gt;Sem resposta",Dados!BI$2:BI$19995,"&lt;&gt;""")</f>
        <v>2.5</v>
      </c>
      <c r="H99" s="152">
        <f>(COUNTIFS(Dados!$AA$2:$AA$19995,Calc!$C205,Dados!$J$2:$J$19995,Calc!$B$192,Dados!BJ$2:BJ$19995,"Ótima")*5+COUNTIFS(Dados!$AA$2:$AA$19995,Calc!$C205,Dados!$J$2:$J$19995,Calc!$B$192,Dados!BJ$2:BJ$19995,"Boa")*3.75+COUNTIFS(Dados!$AA$2:$AA$19995,Calc!$C205,Dados!$J$2:$J$19995,Calc!$B$192,Dados!BJ$2:BJ$19995,"Regular")*2.5+COUNTIFS(Dados!$AA$2:$AA$19995,Calc!$C205,Dados!$J$2:$J$19995,Calc!$B$192,Dados!BJ$2:BJ$19995,"Ruim")*1.25+COUNTIFS(Dados!$AA$2:$AA$19995,Calc!$C205,Dados!$J$2:$J$19995,Calc!$B$192,Dados!BJ$2:BJ$19995,"Péssima")*0)/COUNTIFS(Dados!$AA$2:$AA$19995,Calc!$C205,Dados!$J$2:$J$19995,Calc!$B$192,Dados!BJ$2:BJ$19995,"&lt;&gt;Sem resposta",Dados!BJ$2:BJ$19995,"&lt;&gt;""")</f>
        <v>5</v>
      </c>
      <c r="I99" s="152">
        <f>(COUNTIFS(Dados!$AA$2:$AA$19995,Calc!$C205,Dados!$J$2:$J$19995,Calc!$B$192,Dados!BK$2:BK$19995,"Superou as expectativas")*5+COUNTIFS(Dados!$AA$2:$AA$19995,Calc!$C205,Dados!$J$2:$J$19995,Calc!$B$192,Dados!BK$2:BK$19995,"Atendeu as expectativas")*2.5+COUNTIFS(Dados!$AA$2:$AA$19995,Calc!$C205,Dados!$J$2:$J$19995,Calc!$B$192,Dados!BK$2:BK$19995,"Não atendeu as expectativas")*0)/COUNTIFS(Dados!$AA$2:$AA$19995,Calc!$C205,Dados!$J$2:$J$19995,Calc!$B$192,Dados!BK$2:BK$19995,"&lt;&gt;Sem resposta",Dados!BK$2:BK$19995,"&lt;&gt;""")</f>
        <v>2.5</v>
      </c>
      <c r="J99" s="152">
        <f>(COUNTIFS(Dados!$AA$2:$AA$19995,Calc!$C205,Dados!$J$2:$J$19995,Calc!$B$192,Dados!BL$2:BL$19995,"Superou as expectativas")*5+COUNTIFS(Dados!$AA$2:$AA$19995,Calc!$C205,Dados!$J$2:$J$19995,Calc!$B$192,Dados!BL$2:BL$19995,"Atendeu as expectativas")*2.5+COUNTIFS(Dados!$AA$2:$AA$19995,Calc!$C205,Dados!$J$2:$J$19995,Calc!$B$192,Dados!BL$2:BL$19995,"Não atendeu as expectativas")*0)/COUNTIFS(Dados!$AA$2:$AA$19995,Calc!$C205,Dados!$J$2:$J$19995,Calc!$B$192,Dados!BL$2:BL$19995,"&lt;&gt;Sem resposta",Dados!BL$2:BL$19995,"&lt;&gt;""")</f>
        <v>2.5</v>
      </c>
      <c r="K99" s="195">
        <f t="shared" si="4"/>
        <v>3.75</v>
      </c>
    </row>
    <row r="100" spans="1:11">
      <c r="A100" s="143" t="s">
        <v>95</v>
      </c>
      <c r="B100" s="149" t="s">
        <v>684</v>
      </c>
      <c r="C100" s="152">
        <f>(COUNTIFS(Dados!$AA$2:$AA$19995,Calc!$C206,Dados!$J$2:$J$19995,Calc!$B$192,Dados!BE$2:BE$19995,"Ótima")*5+COUNTIFS(Dados!$AA$2:$AA$19995,Calc!$C206,Dados!$J$2:$J$19995,Calc!$B$192,Dados!BE$2:BE$19995,"Boa")*3.75+COUNTIFS(Dados!$AA$2:$AA$19995,Calc!$C206,Dados!$J$2:$J$19995,Calc!$B$192,Dados!BE$2:BE$19995,"Regular")*2.5+COUNTIFS(Dados!$AA$2:$AA$19995,Calc!$C206,Dados!$J$2:$J$19995,Calc!$B$192,Dados!BE$2:BE$19995,"Ruim")*1.25+COUNTIFS(Dados!$AA$2:$AA$19995,Calc!$C206,Dados!$J$2:$J$19995,Calc!$B$192,Dados!BE$2:BE$19995,"Péssima")*0)/COUNTIFS(Dados!$AA$2:$AA$19995,Calc!$C206,Dados!$J$2:$J$19995,Calc!$B$192,Dados!BE$2:BE$19995,"&lt;&gt;Sem resposta",Dados!BE$2:BE$19995,"&lt;&gt;""")</f>
        <v>4.7115384615384617</v>
      </c>
      <c r="D100" s="152">
        <f>(COUNTIFS(Dados!$AA$2:$AA$19995,Calc!$C206,Dados!$J$2:$J$19995,Calc!$B$192,Dados!BF$2:BF$19995,"Ótima")*5+COUNTIFS(Dados!$AA$2:$AA$19995,Calc!$C206,Dados!$J$2:$J$19995,Calc!$B$192,Dados!BF$2:BF$19995,"Boa")*3.75+COUNTIFS(Dados!$AA$2:$AA$19995,Calc!$C206,Dados!$J$2:$J$19995,Calc!$B$192,Dados!BF$2:BF$19995,"Regular")*2.5+COUNTIFS(Dados!$AA$2:$AA$19995,Calc!$C206,Dados!$J$2:$J$19995,Calc!$B$192,Dados!BF$2:BF$19995,"Ruim")*1.25+COUNTIFS(Dados!$AA$2:$AA$19995,Calc!$C206,Dados!$J$2:$J$19995,Calc!$B$192,Dados!BF$2:BF$19995,"Péssima")*0)/COUNTIFS(Dados!$AA$2:$AA$19995,Calc!$C206,Dados!$J$2:$J$19995,Calc!$B$192,Dados!BF$2:BF$19995,"&lt;&gt;Sem resposta",Dados!BF$2:BF$19995,"&lt;&gt;""")</f>
        <v>4.615384615384615</v>
      </c>
      <c r="E100" s="152">
        <f>(COUNTIFS(Dados!$AA$2:$AA$19995,Calc!$C206,Dados!$J$2:$J$19995,Calc!$B$192,Dados!BG$2:BG$19995,"Ótima")*5+COUNTIFS(Dados!$AA$2:$AA$19995,Calc!$C206,Dados!$J$2:$J$19995,Calc!$B$192,Dados!BG$2:BG$19995,"Boa")*3.75+COUNTIFS(Dados!$AA$2:$AA$19995,Calc!$C206,Dados!$J$2:$J$19995,Calc!$B$192,Dados!BG$2:BG$19995,"Regular")*2.5+COUNTIFS(Dados!$AA$2:$AA$19995,Calc!$C206,Dados!$J$2:$J$19995,Calc!$B$192,Dados!BG$2:BG$19995,"Ruim")*1.25+COUNTIFS(Dados!$AA$2:$AA$19995,Calc!$C206,Dados!$J$2:$J$19995,Calc!$B$192,Dados!BG$2:BG$19995,"Péssima")*0)/COUNTIFS(Dados!$AA$2:$AA$19995,Calc!$C206,Dados!$J$2:$J$19995,Calc!$B$192,Dados!BG$2:BG$19995,"&lt;&gt;Sem resposta",Dados!BG$2:BG$19995,"&lt;&gt;""")</f>
        <v>4.4230769230769234</v>
      </c>
      <c r="F100" s="152">
        <f>(COUNTIFS(Dados!$AA$2:$AA$19995,Calc!$C206,Dados!$J$2:$J$19995,Calc!$B$192,Dados!BH$2:BH$19995,"Ótima")*5+COUNTIFS(Dados!$AA$2:$AA$19995,Calc!$C206,Dados!$J$2:$J$19995,Calc!$B$192,Dados!BH$2:BH$19995,"Boa")*3.75+COUNTIFS(Dados!$AA$2:$AA$19995,Calc!$C206,Dados!$J$2:$J$19995,Calc!$B$192,Dados!BH$2:BH$19995,"Regular")*2.5+COUNTIFS(Dados!$AA$2:$AA$19995,Calc!$C206,Dados!$J$2:$J$19995,Calc!$B$192,Dados!BH$2:BH$19995,"Ruim")*1.25+COUNTIFS(Dados!$AA$2:$AA$19995,Calc!$C206,Dados!$J$2:$J$19995,Calc!$B$192,Dados!BH$2:BH$19995,"Péssima")*0)/COUNTIFS(Dados!$AA$2:$AA$19995,Calc!$C206,Dados!$J$2:$J$19995,Calc!$B$192,Dados!BH$2:BH$19995,"&lt;&gt;Sem resposta",Dados!BH$2:BH$19995,"&lt;&gt;""")</f>
        <v>4.4230769230769234</v>
      </c>
      <c r="G100" s="152">
        <f>(COUNTIFS(Dados!$AA$2:$AA$19995,Calc!$C206,Dados!$J$2:$J$19995,Calc!$B$192,Dados!BI$2:BI$19995,"Ótima")*5+COUNTIFS(Dados!$AA$2:$AA$19995,Calc!$C206,Dados!$J$2:$J$19995,Calc!$B$192,Dados!BI$2:BI$19995,"Boa")*3.75+COUNTIFS(Dados!$AA$2:$AA$19995,Calc!$C206,Dados!$J$2:$J$19995,Calc!$B$192,Dados!BI$2:BI$19995,"Regular")*2.5+COUNTIFS(Dados!$AA$2:$AA$19995,Calc!$C206,Dados!$J$2:$J$19995,Calc!$B$192,Dados!BI$2:BI$19995,"Ruim")*1.25+COUNTIFS(Dados!$AA$2:$AA$19995,Calc!$C206,Dados!$J$2:$J$19995,Calc!$B$192,Dados!BI$2:BI$19995,"Péssima")*0)/COUNTIFS(Dados!$AA$2:$AA$19995,Calc!$C206,Dados!$J$2:$J$19995,Calc!$B$192,Dados!BI$2:BI$19995,"&lt;&gt;Sem resposta",Dados!BI$2:BI$19995,"&lt;&gt;""")</f>
        <v>3.9903846153846154</v>
      </c>
      <c r="H100" s="152">
        <f>(COUNTIFS(Dados!$AA$2:$AA$19995,Calc!$C206,Dados!$J$2:$J$19995,Calc!$B$192,Dados!BJ$2:BJ$19995,"Ótima")*5+COUNTIFS(Dados!$AA$2:$AA$19995,Calc!$C206,Dados!$J$2:$J$19995,Calc!$B$192,Dados!BJ$2:BJ$19995,"Boa")*3.75+COUNTIFS(Dados!$AA$2:$AA$19995,Calc!$C206,Dados!$J$2:$J$19995,Calc!$B$192,Dados!BJ$2:BJ$19995,"Regular")*2.5+COUNTIFS(Dados!$AA$2:$AA$19995,Calc!$C206,Dados!$J$2:$J$19995,Calc!$B$192,Dados!BJ$2:BJ$19995,"Ruim")*1.25+COUNTIFS(Dados!$AA$2:$AA$19995,Calc!$C206,Dados!$J$2:$J$19995,Calc!$B$192,Dados!BJ$2:BJ$19995,"Péssima")*0)/COUNTIFS(Dados!$AA$2:$AA$19995,Calc!$C206,Dados!$J$2:$J$19995,Calc!$B$192,Dados!BJ$2:BJ$19995,"&lt;&gt;Sem resposta",Dados!BJ$2:BJ$19995,"&lt;&gt;""")</f>
        <v>4.0865384615384617</v>
      </c>
      <c r="I100" s="152">
        <f>(COUNTIFS(Dados!$AA$2:$AA$19995,Calc!$C206,Dados!$J$2:$J$19995,Calc!$B$192,Dados!BK$2:BK$19995,"Superou as expectativas")*5+COUNTIFS(Dados!$AA$2:$AA$19995,Calc!$C206,Dados!$J$2:$J$19995,Calc!$B$192,Dados!BK$2:BK$19995,"Atendeu as expectativas")*2.5+COUNTIFS(Dados!$AA$2:$AA$19995,Calc!$C206,Dados!$J$2:$J$19995,Calc!$B$192,Dados!BK$2:BK$19995,"Não atendeu as expectativas")*0)/COUNTIFS(Dados!$AA$2:$AA$19995,Calc!$C206,Dados!$J$2:$J$19995,Calc!$B$192,Dados!BK$2:BK$19995,"&lt;&gt;Sem resposta",Dados!BK$2:BK$19995,"&lt;&gt;""")</f>
        <v>2.8846153846153846</v>
      </c>
      <c r="J100" s="152">
        <f>(COUNTIFS(Dados!$AA$2:$AA$19995,Calc!$C206,Dados!$J$2:$J$19995,Calc!$B$192,Dados!BL$2:BL$19995,"Superou as expectativas")*5+COUNTIFS(Dados!$AA$2:$AA$19995,Calc!$C206,Dados!$J$2:$J$19995,Calc!$B$192,Dados!BL$2:BL$19995,"Atendeu as expectativas")*2.5+COUNTIFS(Dados!$AA$2:$AA$19995,Calc!$C206,Dados!$J$2:$J$19995,Calc!$B$192,Dados!BL$2:BL$19995,"Não atendeu as expectativas")*0)/COUNTIFS(Dados!$AA$2:$AA$19995,Calc!$C206,Dados!$J$2:$J$19995,Calc!$B$192,Dados!BL$2:BL$19995,"&lt;&gt;Sem resposta",Dados!BL$2:BL$19995,"&lt;&gt;""")</f>
        <v>4.0384615384615383</v>
      </c>
      <c r="K100" s="195">
        <f t="shared" si="4"/>
        <v>4.146634615384615</v>
      </c>
    </row>
    <row r="101" spans="1:11" ht="25.5">
      <c r="A101" s="143" t="s">
        <v>95</v>
      </c>
      <c r="B101" s="149" t="s">
        <v>1853</v>
      </c>
      <c r="C101" s="152">
        <f>(COUNTIFS(Dados!$AA$2:$AA$19995,Calc!$C207,Dados!$J$2:$J$19995,Calc!$B$192,Dados!BE$2:BE$19995,"Ótima")*5+COUNTIFS(Dados!$AA$2:$AA$19995,Calc!$C207,Dados!$J$2:$J$19995,Calc!$B$192,Dados!BE$2:BE$19995,"Boa")*3.75+COUNTIFS(Dados!$AA$2:$AA$19995,Calc!$C207,Dados!$J$2:$J$19995,Calc!$B$192,Dados!BE$2:BE$19995,"Regular")*2.5+COUNTIFS(Dados!$AA$2:$AA$19995,Calc!$C207,Dados!$J$2:$J$19995,Calc!$B$192,Dados!BE$2:BE$19995,"Ruim")*1.25+COUNTIFS(Dados!$AA$2:$AA$19995,Calc!$C207,Dados!$J$2:$J$19995,Calc!$B$192,Dados!BE$2:BE$19995,"Péssima")*0)/COUNTIFS(Dados!$AA$2:$AA$19995,Calc!$C207,Dados!$J$2:$J$19995,Calc!$B$192,Dados!BE$2:BE$19995,"&lt;&gt;Sem resposta",Dados!BE$2:BE$19995,"&lt;&gt;""")</f>
        <v>3.75</v>
      </c>
      <c r="D101" s="152">
        <f>(COUNTIFS(Dados!$AA$2:$AA$19995,Calc!$C207,Dados!$J$2:$J$19995,Calc!$B$192,Dados!BF$2:BF$19995,"Ótima")*5+COUNTIFS(Dados!$AA$2:$AA$19995,Calc!$C207,Dados!$J$2:$J$19995,Calc!$B$192,Dados!BF$2:BF$19995,"Boa")*3.75+COUNTIFS(Dados!$AA$2:$AA$19995,Calc!$C207,Dados!$J$2:$J$19995,Calc!$B$192,Dados!BF$2:BF$19995,"Regular")*2.5+COUNTIFS(Dados!$AA$2:$AA$19995,Calc!$C207,Dados!$J$2:$J$19995,Calc!$B$192,Dados!BF$2:BF$19995,"Ruim")*1.25+COUNTIFS(Dados!$AA$2:$AA$19995,Calc!$C207,Dados!$J$2:$J$19995,Calc!$B$192,Dados!BF$2:BF$19995,"Péssima")*0)/COUNTIFS(Dados!$AA$2:$AA$19995,Calc!$C207,Dados!$J$2:$J$19995,Calc!$B$192,Dados!BF$2:BF$19995,"&lt;&gt;Sem resposta",Dados!BF$2:BF$19995,"&lt;&gt;""")</f>
        <v>3.75</v>
      </c>
      <c r="E101" s="152">
        <f>(COUNTIFS(Dados!$AA$2:$AA$19995,Calc!$C207,Dados!$J$2:$J$19995,Calc!$B$192,Dados!BG$2:BG$19995,"Ótima")*5+COUNTIFS(Dados!$AA$2:$AA$19995,Calc!$C207,Dados!$J$2:$J$19995,Calc!$B$192,Dados!BG$2:BG$19995,"Boa")*3.75+COUNTIFS(Dados!$AA$2:$AA$19995,Calc!$C207,Dados!$J$2:$J$19995,Calc!$B$192,Dados!BG$2:BG$19995,"Regular")*2.5+COUNTIFS(Dados!$AA$2:$AA$19995,Calc!$C207,Dados!$J$2:$J$19995,Calc!$B$192,Dados!BG$2:BG$19995,"Ruim")*1.25+COUNTIFS(Dados!$AA$2:$AA$19995,Calc!$C207,Dados!$J$2:$J$19995,Calc!$B$192,Dados!BG$2:BG$19995,"Péssima")*0)/COUNTIFS(Dados!$AA$2:$AA$19995,Calc!$C207,Dados!$J$2:$J$19995,Calc!$B$192,Dados!BG$2:BG$19995,"&lt;&gt;Sem resposta",Dados!BG$2:BG$19995,"&lt;&gt;""")</f>
        <v>3.75</v>
      </c>
      <c r="F101" s="152">
        <f>(COUNTIFS(Dados!$AA$2:$AA$19995,Calc!$C207,Dados!$J$2:$J$19995,Calc!$B$192,Dados!BH$2:BH$19995,"Ótima")*5+COUNTIFS(Dados!$AA$2:$AA$19995,Calc!$C207,Dados!$J$2:$J$19995,Calc!$B$192,Dados!BH$2:BH$19995,"Boa")*3.75+COUNTIFS(Dados!$AA$2:$AA$19995,Calc!$C207,Dados!$J$2:$J$19995,Calc!$B$192,Dados!BH$2:BH$19995,"Regular")*2.5+COUNTIFS(Dados!$AA$2:$AA$19995,Calc!$C207,Dados!$J$2:$J$19995,Calc!$B$192,Dados!BH$2:BH$19995,"Ruim")*1.25+COUNTIFS(Dados!$AA$2:$AA$19995,Calc!$C207,Dados!$J$2:$J$19995,Calc!$B$192,Dados!BH$2:BH$19995,"Péssima")*0)/COUNTIFS(Dados!$AA$2:$AA$19995,Calc!$C207,Dados!$J$2:$J$19995,Calc!$B$192,Dados!BH$2:BH$19995,"&lt;&gt;Sem resposta",Dados!BH$2:BH$19995,"&lt;&gt;""")</f>
        <v>3.75</v>
      </c>
      <c r="G101" s="152">
        <f>(COUNTIFS(Dados!$AA$2:$AA$19995,Calc!$C207,Dados!$J$2:$J$19995,Calc!$B$192,Dados!BI$2:BI$19995,"Ótima")*5+COUNTIFS(Dados!$AA$2:$AA$19995,Calc!$C207,Dados!$J$2:$J$19995,Calc!$B$192,Dados!BI$2:BI$19995,"Boa")*3.75+COUNTIFS(Dados!$AA$2:$AA$19995,Calc!$C207,Dados!$J$2:$J$19995,Calc!$B$192,Dados!BI$2:BI$19995,"Regular")*2.5+COUNTIFS(Dados!$AA$2:$AA$19995,Calc!$C207,Dados!$J$2:$J$19995,Calc!$B$192,Dados!BI$2:BI$19995,"Ruim")*1.25+COUNTIFS(Dados!$AA$2:$AA$19995,Calc!$C207,Dados!$J$2:$J$19995,Calc!$B$192,Dados!BI$2:BI$19995,"Péssima")*0)/COUNTIFS(Dados!$AA$2:$AA$19995,Calc!$C207,Dados!$J$2:$J$19995,Calc!$B$192,Dados!BI$2:BI$19995,"&lt;&gt;Sem resposta",Dados!BI$2:BI$19995,"&lt;&gt;""")</f>
        <v>3.75</v>
      </c>
      <c r="H101" s="152">
        <f>(COUNTIFS(Dados!$AA$2:$AA$19995,Calc!$C207,Dados!$J$2:$J$19995,Calc!$B$192,Dados!BJ$2:BJ$19995,"Ótima")*5+COUNTIFS(Dados!$AA$2:$AA$19995,Calc!$C207,Dados!$J$2:$J$19995,Calc!$B$192,Dados!BJ$2:BJ$19995,"Boa")*3.75+COUNTIFS(Dados!$AA$2:$AA$19995,Calc!$C207,Dados!$J$2:$J$19995,Calc!$B$192,Dados!BJ$2:BJ$19995,"Regular")*2.5+COUNTIFS(Dados!$AA$2:$AA$19995,Calc!$C207,Dados!$J$2:$J$19995,Calc!$B$192,Dados!BJ$2:BJ$19995,"Ruim")*1.25+COUNTIFS(Dados!$AA$2:$AA$19995,Calc!$C207,Dados!$J$2:$J$19995,Calc!$B$192,Dados!BJ$2:BJ$19995,"Péssima")*0)/COUNTIFS(Dados!$AA$2:$AA$19995,Calc!$C207,Dados!$J$2:$J$19995,Calc!$B$192,Dados!BJ$2:BJ$19995,"&lt;&gt;Sem resposta",Dados!BJ$2:BJ$19995,"&lt;&gt;""")</f>
        <v>5</v>
      </c>
      <c r="I101" s="152">
        <f>(COUNTIFS(Dados!$AA$2:$AA$19995,Calc!$C207,Dados!$J$2:$J$19995,Calc!$B$192,Dados!BK$2:BK$19995,"Superou as expectativas")*5+COUNTIFS(Dados!$AA$2:$AA$19995,Calc!$C207,Dados!$J$2:$J$19995,Calc!$B$192,Dados!BK$2:BK$19995,"Atendeu as expectativas")*2.5+COUNTIFS(Dados!$AA$2:$AA$19995,Calc!$C207,Dados!$J$2:$J$19995,Calc!$B$192,Dados!BK$2:BK$19995,"Não atendeu as expectativas")*0)/COUNTIFS(Dados!$AA$2:$AA$19995,Calc!$C207,Dados!$J$2:$J$19995,Calc!$B$192,Dados!BK$2:BK$19995,"&lt;&gt;Sem resposta",Dados!BK$2:BK$19995,"&lt;&gt;""")</f>
        <v>2.5</v>
      </c>
      <c r="J101" s="152">
        <f>(COUNTIFS(Dados!$AA$2:$AA$19995,Calc!$C207,Dados!$J$2:$J$19995,Calc!$B$192,Dados!BL$2:BL$19995,"Superou as expectativas")*5+COUNTIFS(Dados!$AA$2:$AA$19995,Calc!$C207,Dados!$J$2:$J$19995,Calc!$B$192,Dados!BL$2:BL$19995,"Atendeu as expectativas")*2.5+COUNTIFS(Dados!$AA$2:$AA$19995,Calc!$C207,Dados!$J$2:$J$19995,Calc!$B$192,Dados!BL$2:BL$19995,"Não atendeu as expectativas")*0)/COUNTIFS(Dados!$AA$2:$AA$19995,Calc!$C207,Dados!$J$2:$J$19995,Calc!$B$192,Dados!BL$2:BL$19995,"&lt;&gt;Sem resposta",Dados!BL$2:BL$19995,"&lt;&gt;""")</f>
        <v>2.5</v>
      </c>
      <c r="K101" s="195">
        <f t="shared" si="4"/>
        <v>3.59375</v>
      </c>
    </row>
    <row r="102" spans="1:11" ht="25.5">
      <c r="A102" s="143" t="s">
        <v>95</v>
      </c>
      <c r="B102" s="149" t="s">
        <v>717</v>
      </c>
      <c r="C102" s="152">
        <f>(COUNTIFS(Dados!$AA$2:$AA$19995,Calc!$C208,Dados!$J$2:$J$19995,Calc!$B$192,Dados!BE$2:BE$19995,"Ótima")*5+COUNTIFS(Dados!$AA$2:$AA$19995,Calc!$C208,Dados!$J$2:$J$19995,Calc!$B$192,Dados!BE$2:BE$19995,"Boa")*3.75+COUNTIFS(Dados!$AA$2:$AA$19995,Calc!$C208,Dados!$J$2:$J$19995,Calc!$B$192,Dados!BE$2:BE$19995,"Regular")*2.5+COUNTIFS(Dados!$AA$2:$AA$19995,Calc!$C208,Dados!$J$2:$J$19995,Calc!$B$192,Dados!BE$2:BE$19995,"Ruim")*1.25+COUNTIFS(Dados!$AA$2:$AA$19995,Calc!$C208,Dados!$J$2:$J$19995,Calc!$B$192,Dados!BE$2:BE$19995,"Péssima")*0)/COUNTIFS(Dados!$AA$2:$AA$19995,Calc!$C208,Dados!$J$2:$J$19995,Calc!$B$192,Dados!BE$2:BE$19995,"&lt;&gt;Sem resposta",Dados!BE$2:BE$19995,"&lt;&gt;""")</f>
        <v>5</v>
      </c>
      <c r="D102" s="152">
        <f>(COUNTIFS(Dados!$AA$2:$AA$19995,Calc!$C208,Dados!$J$2:$J$19995,Calc!$B$192,Dados!BF$2:BF$19995,"Ótima")*5+COUNTIFS(Dados!$AA$2:$AA$19995,Calc!$C208,Dados!$J$2:$J$19995,Calc!$B$192,Dados!BF$2:BF$19995,"Boa")*3.75+COUNTIFS(Dados!$AA$2:$AA$19995,Calc!$C208,Dados!$J$2:$J$19995,Calc!$B$192,Dados!BF$2:BF$19995,"Regular")*2.5+COUNTIFS(Dados!$AA$2:$AA$19995,Calc!$C208,Dados!$J$2:$J$19995,Calc!$B$192,Dados!BF$2:BF$19995,"Ruim")*1.25+COUNTIFS(Dados!$AA$2:$AA$19995,Calc!$C208,Dados!$J$2:$J$19995,Calc!$B$192,Dados!BF$2:BF$19995,"Péssima")*0)/COUNTIFS(Dados!$AA$2:$AA$19995,Calc!$C208,Dados!$J$2:$J$19995,Calc!$B$192,Dados!BF$2:BF$19995,"&lt;&gt;Sem resposta",Dados!BF$2:BF$19995,"&lt;&gt;""")</f>
        <v>3.75</v>
      </c>
      <c r="E102" s="152">
        <f>(COUNTIFS(Dados!$AA$2:$AA$19995,Calc!$C208,Dados!$J$2:$J$19995,Calc!$B$192,Dados!BG$2:BG$19995,"Ótima")*5+COUNTIFS(Dados!$AA$2:$AA$19995,Calc!$C208,Dados!$J$2:$J$19995,Calc!$B$192,Dados!BG$2:BG$19995,"Boa")*3.75+COUNTIFS(Dados!$AA$2:$AA$19995,Calc!$C208,Dados!$J$2:$J$19995,Calc!$B$192,Dados!BG$2:BG$19995,"Regular")*2.5+COUNTIFS(Dados!$AA$2:$AA$19995,Calc!$C208,Dados!$J$2:$J$19995,Calc!$B$192,Dados!BG$2:BG$19995,"Ruim")*1.25+COUNTIFS(Dados!$AA$2:$AA$19995,Calc!$C208,Dados!$J$2:$J$19995,Calc!$B$192,Dados!BG$2:BG$19995,"Péssima")*0)/COUNTIFS(Dados!$AA$2:$AA$19995,Calc!$C208,Dados!$J$2:$J$19995,Calc!$B$192,Dados!BG$2:BG$19995,"&lt;&gt;Sem resposta",Dados!BG$2:BG$19995,"&lt;&gt;""")</f>
        <v>3.75</v>
      </c>
      <c r="F102" s="152">
        <f>(COUNTIFS(Dados!$AA$2:$AA$19995,Calc!$C208,Dados!$J$2:$J$19995,Calc!$B$192,Dados!BH$2:BH$19995,"Ótima")*5+COUNTIFS(Dados!$AA$2:$AA$19995,Calc!$C208,Dados!$J$2:$J$19995,Calc!$B$192,Dados!BH$2:BH$19995,"Boa")*3.75+COUNTIFS(Dados!$AA$2:$AA$19995,Calc!$C208,Dados!$J$2:$J$19995,Calc!$B$192,Dados!BH$2:BH$19995,"Regular")*2.5+COUNTIFS(Dados!$AA$2:$AA$19995,Calc!$C208,Dados!$J$2:$J$19995,Calc!$B$192,Dados!BH$2:BH$19995,"Ruim")*1.25+COUNTIFS(Dados!$AA$2:$AA$19995,Calc!$C208,Dados!$J$2:$J$19995,Calc!$B$192,Dados!BH$2:BH$19995,"Péssima")*0)/COUNTIFS(Dados!$AA$2:$AA$19995,Calc!$C208,Dados!$J$2:$J$19995,Calc!$B$192,Dados!BH$2:BH$19995,"&lt;&gt;Sem resposta",Dados!BH$2:BH$19995,"&lt;&gt;""")</f>
        <v>3.75</v>
      </c>
      <c r="G102" s="152">
        <f>(COUNTIFS(Dados!$AA$2:$AA$19995,Calc!$C208,Dados!$J$2:$J$19995,Calc!$B$192,Dados!BI$2:BI$19995,"Ótima")*5+COUNTIFS(Dados!$AA$2:$AA$19995,Calc!$C208,Dados!$J$2:$J$19995,Calc!$B$192,Dados!BI$2:BI$19995,"Boa")*3.75+COUNTIFS(Dados!$AA$2:$AA$19995,Calc!$C208,Dados!$J$2:$J$19995,Calc!$B$192,Dados!BI$2:BI$19995,"Regular")*2.5+COUNTIFS(Dados!$AA$2:$AA$19995,Calc!$C208,Dados!$J$2:$J$19995,Calc!$B$192,Dados!BI$2:BI$19995,"Ruim")*1.25+COUNTIFS(Dados!$AA$2:$AA$19995,Calc!$C208,Dados!$J$2:$J$19995,Calc!$B$192,Dados!BI$2:BI$19995,"Péssima")*0)/COUNTIFS(Dados!$AA$2:$AA$19995,Calc!$C208,Dados!$J$2:$J$19995,Calc!$B$192,Dados!BI$2:BI$19995,"&lt;&gt;Sem resposta",Dados!BI$2:BI$19995,"&lt;&gt;""")</f>
        <v>4.375</v>
      </c>
      <c r="H102" s="152">
        <f>(COUNTIFS(Dados!$AA$2:$AA$19995,Calc!$C208,Dados!$J$2:$J$19995,Calc!$B$192,Dados!BJ$2:BJ$19995,"Ótima")*5+COUNTIFS(Dados!$AA$2:$AA$19995,Calc!$C208,Dados!$J$2:$J$19995,Calc!$B$192,Dados!BJ$2:BJ$19995,"Boa")*3.75+COUNTIFS(Dados!$AA$2:$AA$19995,Calc!$C208,Dados!$J$2:$J$19995,Calc!$B$192,Dados!BJ$2:BJ$19995,"Regular")*2.5+COUNTIFS(Dados!$AA$2:$AA$19995,Calc!$C208,Dados!$J$2:$J$19995,Calc!$B$192,Dados!BJ$2:BJ$19995,"Ruim")*1.25+COUNTIFS(Dados!$AA$2:$AA$19995,Calc!$C208,Dados!$J$2:$J$19995,Calc!$B$192,Dados!BJ$2:BJ$19995,"Péssima")*0)/COUNTIFS(Dados!$AA$2:$AA$19995,Calc!$C208,Dados!$J$2:$J$19995,Calc!$B$192,Dados!BJ$2:BJ$19995,"&lt;&gt;Sem resposta",Dados!BJ$2:BJ$19995,"&lt;&gt;""")</f>
        <v>3.75</v>
      </c>
      <c r="I102" s="152">
        <f>(COUNTIFS(Dados!$AA$2:$AA$19995,Calc!$C208,Dados!$J$2:$J$19995,Calc!$B$192,Dados!BK$2:BK$19995,"Superou as expectativas")*5+COUNTIFS(Dados!$AA$2:$AA$19995,Calc!$C208,Dados!$J$2:$J$19995,Calc!$B$192,Dados!BK$2:BK$19995,"Atendeu as expectativas")*2.5+COUNTIFS(Dados!$AA$2:$AA$19995,Calc!$C208,Dados!$J$2:$J$19995,Calc!$B$192,Dados!BK$2:BK$19995,"Não atendeu as expectativas")*0)/COUNTIFS(Dados!$AA$2:$AA$19995,Calc!$C208,Dados!$J$2:$J$19995,Calc!$B$192,Dados!BK$2:BK$19995,"&lt;&gt;Sem resposta",Dados!BK$2:BK$19995,"&lt;&gt;""")</f>
        <v>2.5</v>
      </c>
      <c r="J102" s="152">
        <f>(COUNTIFS(Dados!$AA$2:$AA$19995,Calc!$C208,Dados!$J$2:$J$19995,Calc!$B$192,Dados!BL$2:BL$19995,"Superou as expectativas")*5+COUNTIFS(Dados!$AA$2:$AA$19995,Calc!$C208,Dados!$J$2:$J$19995,Calc!$B$192,Dados!BL$2:BL$19995,"Atendeu as expectativas")*2.5+COUNTIFS(Dados!$AA$2:$AA$19995,Calc!$C208,Dados!$J$2:$J$19995,Calc!$B$192,Dados!BL$2:BL$19995,"Não atendeu as expectativas")*0)/COUNTIFS(Dados!$AA$2:$AA$19995,Calc!$C208,Dados!$J$2:$J$19995,Calc!$B$192,Dados!BL$2:BL$19995,"&lt;&gt;Sem resposta",Dados!BL$2:BL$19995,"&lt;&gt;""")</f>
        <v>3.75</v>
      </c>
      <c r="K102" s="195">
        <f t="shared" si="4"/>
        <v>3.828125</v>
      </c>
    </row>
    <row r="103" spans="1:11">
      <c r="A103" s="143" t="s">
        <v>95</v>
      </c>
      <c r="B103" s="149" t="s">
        <v>245</v>
      </c>
      <c r="C103" s="152">
        <f>(COUNTIFS(Dados!$AA$2:$AA$19995,Calc!$C209,Dados!$J$2:$J$19995,Calc!$B$192,Dados!BE$2:BE$19995,"Ótima")*5+COUNTIFS(Dados!$AA$2:$AA$19995,Calc!$C209,Dados!$J$2:$J$19995,Calc!$B$192,Dados!BE$2:BE$19995,"Boa")*3.75+COUNTIFS(Dados!$AA$2:$AA$19995,Calc!$C209,Dados!$J$2:$J$19995,Calc!$B$192,Dados!BE$2:BE$19995,"Regular")*2.5+COUNTIFS(Dados!$AA$2:$AA$19995,Calc!$C209,Dados!$J$2:$J$19995,Calc!$B$192,Dados!BE$2:BE$19995,"Ruim")*1.25+COUNTIFS(Dados!$AA$2:$AA$19995,Calc!$C209,Dados!$J$2:$J$19995,Calc!$B$192,Dados!BE$2:BE$19995,"Péssima")*0)/COUNTIFS(Dados!$AA$2:$AA$19995,Calc!$C209,Dados!$J$2:$J$19995,Calc!$B$192,Dados!BE$2:BE$19995,"&lt;&gt;Sem resposta",Dados!BE$2:BE$19995,"&lt;&gt;""")</f>
        <v>4.4318181818181817</v>
      </c>
      <c r="D103" s="152">
        <f>(COUNTIFS(Dados!$AA$2:$AA$19995,Calc!$C209,Dados!$J$2:$J$19995,Calc!$B$192,Dados!BF$2:BF$19995,"Ótima")*5+COUNTIFS(Dados!$AA$2:$AA$19995,Calc!$C209,Dados!$J$2:$J$19995,Calc!$B$192,Dados!BF$2:BF$19995,"Boa")*3.75+COUNTIFS(Dados!$AA$2:$AA$19995,Calc!$C209,Dados!$J$2:$J$19995,Calc!$B$192,Dados!BF$2:BF$19995,"Regular")*2.5+COUNTIFS(Dados!$AA$2:$AA$19995,Calc!$C209,Dados!$J$2:$J$19995,Calc!$B$192,Dados!BF$2:BF$19995,"Ruim")*1.25+COUNTIFS(Dados!$AA$2:$AA$19995,Calc!$C209,Dados!$J$2:$J$19995,Calc!$B$192,Dados!BF$2:BF$19995,"Péssima")*0)/COUNTIFS(Dados!$AA$2:$AA$19995,Calc!$C209,Dados!$J$2:$J$19995,Calc!$B$192,Dados!BF$2:BF$19995,"&lt;&gt;Sem resposta",Dados!BF$2:BF$19995,"&lt;&gt;""")</f>
        <v>4.2045454545454541</v>
      </c>
      <c r="E103" s="152">
        <f>(COUNTIFS(Dados!$AA$2:$AA$19995,Calc!$C209,Dados!$J$2:$J$19995,Calc!$B$192,Dados!BG$2:BG$19995,"Ótima")*5+COUNTIFS(Dados!$AA$2:$AA$19995,Calc!$C209,Dados!$J$2:$J$19995,Calc!$B$192,Dados!BG$2:BG$19995,"Boa")*3.75+COUNTIFS(Dados!$AA$2:$AA$19995,Calc!$C209,Dados!$J$2:$J$19995,Calc!$B$192,Dados!BG$2:BG$19995,"Regular")*2.5+COUNTIFS(Dados!$AA$2:$AA$19995,Calc!$C209,Dados!$J$2:$J$19995,Calc!$B$192,Dados!BG$2:BG$19995,"Ruim")*1.25+COUNTIFS(Dados!$AA$2:$AA$19995,Calc!$C209,Dados!$J$2:$J$19995,Calc!$B$192,Dados!BG$2:BG$19995,"Péssima")*0)/COUNTIFS(Dados!$AA$2:$AA$19995,Calc!$C209,Dados!$J$2:$J$19995,Calc!$B$192,Dados!BG$2:BG$19995,"&lt;&gt;Sem resposta",Dados!BG$2:BG$19995,"&lt;&gt;""")</f>
        <v>4.4318181818181817</v>
      </c>
      <c r="F103" s="152">
        <f>(COUNTIFS(Dados!$AA$2:$AA$19995,Calc!$C209,Dados!$J$2:$J$19995,Calc!$B$192,Dados!BH$2:BH$19995,"Ótima")*5+COUNTIFS(Dados!$AA$2:$AA$19995,Calc!$C209,Dados!$J$2:$J$19995,Calc!$B$192,Dados!BH$2:BH$19995,"Boa")*3.75+COUNTIFS(Dados!$AA$2:$AA$19995,Calc!$C209,Dados!$J$2:$J$19995,Calc!$B$192,Dados!BH$2:BH$19995,"Regular")*2.5+COUNTIFS(Dados!$AA$2:$AA$19995,Calc!$C209,Dados!$J$2:$J$19995,Calc!$B$192,Dados!BH$2:BH$19995,"Ruim")*1.25+COUNTIFS(Dados!$AA$2:$AA$19995,Calc!$C209,Dados!$J$2:$J$19995,Calc!$B$192,Dados!BH$2:BH$19995,"Péssima")*0)/COUNTIFS(Dados!$AA$2:$AA$19995,Calc!$C209,Dados!$J$2:$J$19995,Calc!$B$192,Dados!BH$2:BH$19995,"&lt;&gt;Sem resposta",Dados!BH$2:BH$19995,"&lt;&gt;""")</f>
        <v>4.5454545454545459</v>
      </c>
      <c r="G103" s="152">
        <f>(COUNTIFS(Dados!$AA$2:$AA$19995,Calc!$C209,Dados!$J$2:$J$19995,Calc!$B$192,Dados!BI$2:BI$19995,"Ótima")*5+COUNTIFS(Dados!$AA$2:$AA$19995,Calc!$C209,Dados!$J$2:$J$19995,Calc!$B$192,Dados!BI$2:BI$19995,"Boa")*3.75+COUNTIFS(Dados!$AA$2:$AA$19995,Calc!$C209,Dados!$J$2:$J$19995,Calc!$B$192,Dados!BI$2:BI$19995,"Regular")*2.5+COUNTIFS(Dados!$AA$2:$AA$19995,Calc!$C209,Dados!$J$2:$J$19995,Calc!$B$192,Dados!BI$2:BI$19995,"Ruim")*1.25+COUNTIFS(Dados!$AA$2:$AA$19995,Calc!$C209,Dados!$J$2:$J$19995,Calc!$B$192,Dados!BI$2:BI$19995,"Péssima")*0)/COUNTIFS(Dados!$AA$2:$AA$19995,Calc!$C209,Dados!$J$2:$J$19995,Calc!$B$192,Dados!BI$2:BI$19995,"&lt;&gt;Sem resposta",Dados!BI$2:BI$19995,"&lt;&gt;""")</f>
        <v>4.4318181818181817</v>
      </c>
      <c r="H103" s="152">
        <f>(COUNTIFS(Dados!$AA$2:$AA$19995,Calc!$C209,Dados!$J$2:$J$19995,Calc!$B$192,Dados!BJ$2:BJ$19995,"Ótima")*5+COUNTIFS(Dados!$AA$2:$AA$19995,Calc!$C209,Dados!$J$2:$J$19995,Calc!$B$192,Dados!BJ$2:BJ$19995,"Boa")*3.75+COUNTIFS(Dados!$AA$2:$AA$19995,Calc!$C209,Dados!$J$2:$J$19995,Calc!$B$192,Dados!BJ$2:BJ$19995,"Regular")*2.5+COUNTIFS(Dados!$AA$2:$AA$19995,Calc!$C209,Dados!$J$2:$J$19995,Calc!$B$192,Dados!BJ$2:BJ$19995,"Ruim")*1.25+COUNTIFS(Dados!$AA$2:$AA$19995,Calc!$C209,Dados!$J$2:$J$19995,Calc!$B$192,Dados!BJ$2:BJ$19995,"Péssima")*0)/COUNTIFS(Dados!$AA$2:$AA$19995,Calc!$C209,Dados!$J$2:$J$19995,Calc!$B$192,Dados!BJ$2:BJ$19995,"&lt;&gt;Sem resposta",Dados!BJ$2:BJ$19995,"&lt;&gt;""")</f>
        <v>4.4318181818181817</v>
      </c>
      <c r="I103" s="152">
        <f>(COUNTIFS(Dados!$AA$2:$AA$19995,Calc!$C209,Dados!$J$2:$J$19995,Calc!$B$192,Dados!BK$2:BK$19995,"Superou as expectativas")*5+COUNTIFS(Dados!$AA$2:$AA$19995,Calc!$C209,Dados!$J$2:$J$19995,Calc!$B$192,Dados!BK$2:BK$19995,"Atendeu as expectativas")*2.5+COUNTIFS(Dados!$AA$2:$AA$19995,Calc!$C209,Dados!$J$2:$J$19995,Calc!$B$192,Dados!BK$2:BK$19995,"Não atendeu as expectativas")*0)/COUNTIFS(Dados!$AA$2:$AA$19995,Calc!$C209,Dados!$J$2:$J$19995,Calc!$B$192,Dados!BK$2:BK$19995,"&lt;&gt;Sem resposta",Dados!BK$2:BK$19995,"&lt;&gt;""")</f>
        <v>3.1818181818181817</v>
      </c>
      <c r="J103" s="152">
        <f>(COUNTIFS(Dados!$AA$2:$AA$19995,Calc!$C209,Dados!$J$2:$J$19995,Calc!$B$192,Dados!BL$2:BL$19995,"Superou as expectativas")*5+COUNTIFS(Dados!$AA$2:$AA$19995,Calc!$C209,Dados!$J$2:$J$19995,Calc!$B$192,Dados!BL$2:BL$19995,"Atendeu as expectativas")*2.5+COUNTIFS(Dados!$AA$2:$AA$19995,Calc!$C209,Dados!$J$2:$J$19995,Calc!$B$192,Dados!BL$2:BL$19995,"Não atendeu as expectativas")*0)/COUNTIFS(Dados!$AA$2:$AA$19995,Calc!$C209,Dados!$J$2:$J$19995,Calc!$B$192,Dados!BL$2:BL$19995,"&lt;&gt;Sem resposta",Dados!BL$2:BL$19995,"&lt;&gt;""")</f>
        <v>3.8636363636363638</v>
      </c>
      <c r="K103" s="195">
        <f t="shared" si="4"/>
        <v>4.1903409090909092</v>
      </c>
    </row>
    <row r="104" spans="1:11" ht="25.5">
      <c r="A104" s="143" t="s">
        <v>95</v>
      </c>
      <c r="B104" s="149" t="s">
        <v>813</v>
      </c>
      <c r="C104" s="152">
        <f>(COUNTIFS(Dados!$AA$2:$AA$19995,Calc!$C210,Dados!$J$2:$J$19995,Calc!$B$192,Dados!BE$2:BE$19995,"Ótima")*5+COUNTIFS(Dados!$AA$2:$AA$19995,Calc!$C210,Dados!$J$2:$J$19995,Calc!$B$192,Dados!BE$2:BE$19995,"Boa")*3.75+COUNTIFS(Dados!$AA$2:$AA$19995,Calc!$C210,Dados!$J$2:$J$19995,Calc!$B$192,Dados!BE$2:BE$19995,"Regular")*2.5+COUNTIFS(Dados!$AA$2:$AA$19995,Calc!$C210,Dados!$J$2:$J$19995,Calc!$B$192,Dados!BE$2:BE$19995,"Ruim")*1.25+COUNTIFS(Dados!$AA$2:$AA$19995,Calc!$C210,Dados!$J$2:$J$19995,Calc!$B$192,Dados!BE$2:BE$19995,"Péssima")*0)/COUNTIFS(Dados!$AA$2:$AA$19995,Calc!$C210,Dados!$J$2:$J$19995,Calc!$B$192,Dados!BE$2:BE$19995,"&lt;&gt;Sem resposta",Dados!BE$2:BE$19995,"&lt;&gt;""")</f>
        <v>5</v>
      </c>
      <c r="D104" s="152">
        <f>(COUNTIFS(Dados!$AA$2:$AA$19995,Calc!$C210,Dados!$J$2:$J$19995,Calc!$B$192,Dados!BF$2:BF$19995,"Ótima")*5+COUNTIFS(Dados!$AA$2:$AA$19995,Calc!$C210,Dados!$J$2:$J$19995,Calc!$B$192,Dados!BF$2:BF$19995,"Boa")*3.75+COUNTIFS(Dados!$AA$2:$AA$19995,Calc!$C210,Dados!$J$2:$J$19995,Calc!$B$192,Dados!BF$2:BF$19995,"Regular")*2.5+COUNTIFS(Dados!$AA$2:$AA$19995,Calc!$C210,Dados!$J$2:$J$19995,Calc!$B$192,Dados!BF$2:BF$19995,"Ruim")*1.25+COUNTIFS(Dados!$AA$2:$AA$19995,Calc!$C210,Dados!$J$2:$J$19995,Calc!$B$192,Dados!BF$2:BF$19995,"Péssima")*0)/COUNTIFS(Dados!$AA$2:$AA$19995,Calc!$C210,Dados!$J$2:$J$19995,Calc!$B$192,Dados!BF$2:BF$19995,"&lt;&gt;Sem resposta",Dados!BF$2:BF$19995,"&lt;&gt;""")</f>
        <v>4.53125</v>
      </c>
      <c r="E104" s="152">
        <f>(COUNTIFS(Dados!$AA$2:$AA$19995,Calc!$C210,Dados!$J$2:$J$19995,Calc!$B$192,Dados!BG$2:BG$19995,"Ótima")*5+COUNTIFS(Dados!$AA$2:$AA$19995,Calc!$C210,Dados!$J$2:$J$19995,Calc!$B$192,Dados!BG$2:BG$19995,"Boa")*3.75+COUNTIFS(Dados!$AA$2:$AA$19995,Calc!$C210,Dados!$J$2:$J$19995,Calc!$B$192,Dados!BG$2:BG$19995,"Regular")*2.5+COUNTIFS(Dados!$AA$2:$AA$19995,Calc!$C210,Dados!$J$2:$J$19995,Calc!$B$192,Dados!BG$2:BG$19995,"Ruim")*1.25+COUNTIFS(Dados!$AA$2:$AA$19995,Calc!$C210,Dados!$J$2:$J$19995,Calc!$B$192,Dados!BG$2:BG$19995,"Péssima")*0)/COUNTIFS(Dados!$AA$2:$AA$19995,Calc!$C210,Dados!$J$2:$J$19995,Calc!$B$192,Dados!BG$2:BG$19995,"&lt;&gt;Sem resposta",Dados!BG$2:BG$19995,"&lt;&gt;""")</f>
        <v>4.84375</v>
      </c>
      <c r="F104" s="152">
        <f>(COUNTIFS(Dados!$AA$2:$AA$19995,Calc!$C210,Dados!$J$2:$J$19995,Calc!$B$192,Dados!BH$2:BH$19995,"Ótima")*5+COUNTIFS(Dados!$AA$2:$AA$19995,Calc!$C210,Dados!$J$2:$J$19995,Calc!$B$192,Dados!BH$2:BH$19995,"Boa")*3.75+COUNTIFS(Dados!$AA$2:$AA$19995,Calc!$C210,Dados!$J$2:$J$19995,Calc!$B$192,Dados!BH$2:BH$19995,"Regular")*2.5+COUNTIFS(Dados!$AA$2:$AA$19995,Calc!$C210,Dados!$J$2:$J$19995,Calc!$B$192,Dados!BH$2:BH$19995,"Ruim")*1.25+COUNTIFS(Dados!$AA$2:$AA$19995,Calc!$C210,Dados!$J$2:$J$19995,Calc!$B$192,Dados!BH$2:BH$19995,"Péssima")*0)/COUNTIFS(Dados!$AA$2:$AA$19995,Calc!$C210,Dados!$J$2:$J$19995,Calc!$B$192,Dados!BH$2:BH$19995,"&lt;&gt;Sem resposta",Dados!BH$2:BH$19995,"&lt;&gt;""")</f>
        <v>4.6875</v>
      </c>
      <c r="G104" s="152">
        <f>(COUNTIFS(Dados!$AA$2:$AA$19995,Calc!$C210,Dados!$J$2:$J$19995,Calc!$B$192,Dados!BI$2:BI$19995,"Ótima")*5+COUNTIFS(Dados!$AA$2:$AA$19995,Calc!$C210,Dados!$J$2:$J$19995,Calc!$B$192,Dados!BI$2:BI$19995,"Boa")*3.75+COUNTIFS(Dados!$AA$2:$AA$19995,Calc!$C210,Dados!$J$2:$J$19995,Calc!$B$192,Dados!BI$2:BI$19995,"Regular")*2.5+COUNTIFS(Dados!$AA$2:$AA$19995,Calc!$C210,Dados!$J$2:$J$19995,Calc!$B$192,Dados!BI$2:BI$19995,"Ruim")*1.25+COUNTIFS(Dados!$AA$2:$AA$19995,Calc!$C210,Dados!$J$2:$J$19995,Calc!$B$192,Dados!BI$2:BI$19995,"Péssima")*0)/COUNTIFS(Dados!$AA$2:$AA$19995,Calc!$C210,Dados!$J$2:$J$19995,Calc!$B$192,Dados!BI$2:BI$19995,"&lt;&gt;Sem resposta",Dados!BI$2:BI$19995,"&lt;&gt;""")</f>
        <v>4.53125</v>
      </c>
      <c r="H104" s="152">
        <f>(COUNTIFS(Dados!$AA$2:$AA$19995,Calc!$C210,Dados!$J$2:$J$19995,Calc!$B$192,Dados!BJ$2:BJ$19995,"Ótima")*5+COUNTIFS(Dados!$AA$2:$AA$19995,Calc!$C210,Dados!$J$2:$J$19995,Calc!$B$192,Dados!BJ$2:BJ$19995,"Boa")*3.75+COUNTIFS(Dados!$AA$2:$AA$19995,Calc!$C210,Dados!$J$2:$J$19995,Calc!$B$192,Dados!BJ$2:BJ$19995,"Regular")*2.5+COUNTIFS(Dados!$AA$2:$AA$19995,Calc!$C210,Dados!$J$2:$J$19995,Calc!$B$192,Dados!BJ$2:BJ$19995,"Ruim")*1.25+COUNTIFS(Dados!$AA$2:$AA$19995,Calc!$C210,Dados!$J$2:$J$19995,Calc!$B$192,Dados!BJ$2:BJ$19995,"Péssima")*0)/COUNTIFS(Dados!$AA$2:$AA$19995,Calc!$C210,Dados!$J$2:$J$19995,Calc!$B$192,Dados!BJ$2:BJ$19995,"&lt;&gt;Sem resposta",Dados!BJ$2:BJ$19995,"&lt;&gt;""")</f>
        <v>4.6875</v>
      </c>
      <c r="I104" s="152">
        <f>(COUNTIFS(Dados!$AA$2:$AA$19995,Calc!$C210,Dados!$J$2:$J$19995,Calc!$B$192,Dados!BK$2:BK$19995,"Superou as expectativas")*5+COUNTIFS(Dados!$AA$2:$AA$19995,Calc!$C210,Dados!$J$2:$J$19995,Calc!$B$192,Dados!BK$2:BK$19995,"Atendeu as expectativas")*2.5+COUNTIFS(Dados!$AA$2:$AA$19995,Calc!$C210,Dados!$J$2:$J$19995,Calc!$B$192,Dados!BK$2:BK$19995,"Não atendeu as expectativas")*0)/COUNTIFS(Dados!$AA$2:$AA$19995,Calc!$C210,Dados!$J$2:$J$19995,Calc!$B$192,Dados!BK$2:BK$19995,"&lt;&gt;Sem resposta",Dados!BK$2:BK$19995,"&lt;&gt;""")</f>
        <v>4.0625</v>
      </c>
      <c r="J104" s="152">
        <f>(COUNTIFS(Dados!$AA$2:$AA$19995,Calc!$C210,Dados!$J$2:$J$19995,Calc!$B$192,Dados!BL$2:BL$19995,"Superou as expectativas")*5+COUNTIFS(Dados!$AA$2:$AA$19995,Calc!$C210,Dados!$J$2:$J$19995,Calc!$B$192,Dados!BL$2:BL$19995,"Atendeu as expectativas")*2.5+COUNTIFS(Dados!$AA$2:$AA$19995,Calc!$C210,Dados!$J$2:$J$19995,Calc!$B$192,Dados!BL$2:BL$19995,"Não atendeu as expectativas")*0)/COUNTIFS(Dados!$AA$2:$AA$19995,Calc!$C210,Dados!$J$2:$J$19995,Calc!$B$192,Dados!BL$2:BL$19995,"&lt;&gt;Sem resposta",Dados!BL$2:BL$19995,"&lt;&gt;""")</f>
        <v>4.6875</v>
      </c>
      <c r="K104" s="195">
        <f t="shared" si="4"/>
        <v>4.62890625</v>
      </c>
    </row>
    <row r="105" spans="1:11" ht="25.5">
      <c r="A105" s="143" t="s">
        <v>95</v>
      </c>
      <c r="B105" s="149" t="s">
        <v>178</v>
      </c>
      <c r="C105" s="152">
        <f>(COUNTIFS(Dados!$AA$2:$AA$19995,Calc!$C211,Dados!$J$2:$J$19995,Calc!$B$192,Dados!BE$2:BE$19995,"Ótima")*5+COUNTIFS(Dados!$AA$2:$AA$19995,Calc!$C211,Dados!$J$2:$J$19995,Calc!$B$192,Dados!BE$2:BE$19995,"Boa")*3.75+COUNTIFS(Dados!$AA$2:$AA$19995,Calc!$C211,Dados!$J$2:$J$19995,Calc!$B$192,Dados!BE$2:BE$19995,"Regular")*2.5+COUNTIFS(Dados!$AA$2:$AA$19995,Calc!$C211,Dados!$J$2:$J$19995,Calc!$B$192,Dados!BE$2:BE$19995,"Ruim")*1.25+COUNTIFS(Dados!$AA$2:$AA$19995,Calc!$C211,Dados!$J$2:$J$19995,Calc!$B$192,Dados!BE$2:BE$19995,"Péssima")*0)/COUNTIFS(Dados!$AA$2:$AA$19995,Calc!$C211,Dados!$J$2:$J$19995,Calc!$B$192,Dados!BE$2:BE$19995,"&lt;&gt;Sem resposta",Dados!BE$2:BE$19995,"&lt;&gt;""")</f>
        <v>4.5454545454545459</v>
      </c>
      <c r="D105" s="152">
        <f>(COUNTIFS(Dados!$AA$2:$AA$19995,Calc!$C211,Dados!$J$2:$J$19995,Calc!$B$192,Dados!BF$2:BF$19995,"Ótima")*5+COUNTIFS(Dados!$AA$2:$AA$19995,Calc!$C211,Dados!$J$2:$J$19995,Calc!$B$192,Dados!BF$2:BF$19995,"Boa")*3.75+COUNTIFS(Dados!$AA$2:$AA$19995,Calc!$C211,Dados!$J$2:$J$19995,Calc!$B$192,Dados!BF$2:BF$19995,"Regular")*2.5+COUNTIFS(Dados!$AA$2:$AA$19995,Calc!$C211,Dados!$J$2:$J$19995,Calc!$B$192,Dados!BF$2:BF$19995,"Ruim")*1.25+COUNTIFS(Dados!$AA$2:$AA$19995,Calc!$C211,Dados!$J$2:$J$19995,Calc!$B$192,Dados!BF$2:BF$19995,"Péssima")*0)/COUNTIFS(Dados!$AA$2:$AA$19995,Calc!$C211,Dados!$J$2:$J$19995,Calc!$B$192,Dados!BF$2:BF$19995,"&lt;&gt;Sem resposta",Dados!BF$2:BF$19995,"&lt;&gt;""")</f>
        <v>4.0340909090909092</v>
      </c>
      <c r="E105" s="152">
        <f>(COUNTIFS(Dados!$AA$2:$AA$19995,Calc!$C211,Dados!$J$2:$J$19995,Calc!$B$192,Dados!BG$2:BG$19995,"Ótima")*5+COUNTIFS(Dados!$AA$2:$AA$19995,Calc!$C211,Dados!$J$2:$J$19995,Calc!$B$192,Dados!BG$2:BG$19995,"Boa")*3.75+COUNTIFS(Dados!$AA$2:$AA$19995,Calc!$C211,Dados!$J$2:$J$19995,Calc!$B$192,Dados!BG$2:BG$19995,"Regular")*2.5+COUNTIFS(Dados!$AA$2:$AA$19995,Calc!$C211,Dados!$J$2:$J$19995,Calc!$B$192,Dados!BG$2:BG$19995,"Ruim")*1.25+COUNTIFS(Dados!$AA$2:$AA$19995,Calc!$C211,Dados!$J$2:$J$19995,Calc!$B$192,Dados!BG$2:BG$19995,"Péssima")*0)/COUNTIFS(Dados!$AA$2:$AA$19995,Calc!$C211,Dados!$J$2:$J$19995,Calc!$B$192,Dados!BG$2:BG$19995,"&lt;&gt;Sem resposta",Dados!BG$2:BG$19995,"&lt;&gt;""")</f>
        <v>3.9204545454545454</v>
      </c>
      <c r="F105" s="152">
        <f>(COUNTIFS(Dados!$AA$2:$AA$19995,Calc!$C211,Dados!$J$2:$J$19995,Calc!$B$192,Dados!BH$2:BH$19995,"Ótima")*5+COUNTIFS(Dados!$AA$2:$AA$19995,Calc!$C211,Dados!$J$2:$J$19995,Calc!$B$192,Dados!BH$2:BH$19995,"Boa")*3.75+COUNTIFS(Dados!$AA$2:$AA$19995,Calc!$C211,Dados!$J$2:$J$19995,Calc!$B$192,Dados!BH$2:BH$19995,"Regular")*2.5+COUNTIFS(Dados!$AA$2:$AA$19995,Calc!$C211,Dados!$J$2:$J$19995,Calc!$B$192,Dados!BH$2:BH$19995,"Ruim")*1.25+COUNTIFS(Dados!$AA$2:$AA$19995,Calc!$C211,Dados!$J$2:$J$19995,Calc!$B$192,Dados!BH$2:BH$19995,"Péssima")*0)/COUNTIFS(Dados!$AA$2:$AA$19995,Calc!$C211,Dados!$J$2:$J$19995,Calc!$B$192,Dados!BH$2:BH$19995,"&lt;&gt;Sem resposta",Dados!BH$2:BH$19995,"&lt;&gt;""")</f>
        <v>4.0340909090909092</v>
      </c>
      <c r="G105" s="152">
        <f>(COUNTIFS(Dados!$AA$2:$AA$19995,Calc!$C211,Dados!$J$2:$J$19995,Calc!$B$192,Dados!BI$2:BI$19995,"Ótima")*5+COUNTIFS(Dados!$AA$2:$AA$19995,Calc!$C211,Dados!$J$2:$J$19995,Calc!$B$192,Dados!BI$2:BI$19995,"Boa")*3.75+COUNTIFS(Dados!$AA$2:$AA$19995,Calc!$C211,Dados!$J$2:$J$19995,Calc!$B$192,Dados!BI$2:BI$19995,"Regular")*2.5+COUNTIFS(Dados!$AA$2:$AA$19995,Calc!$C211,Dados!$J$2:$J$19995,Calc!$B$192,Dados!BI$2:BI$19995,"Ruim")*1.25+COUNTIFS(Dados!$AA$2:$AA$19995,Calc!$C211,Dados!$J$2:$J$19995,Calc!$B$192,Dados!BI$2:BI$19995,"Péssima")*0)/COUNTIFS(Dados!$AA$2:$AA$19995,Calc!$C211,Dados!$J$2:$J$19995,Calc!$B$192,Dados!BI$2:BI$19995,"&lt;&gt;Sem resposta",Dados!BI$2:BI$19995,"&lt;&gt;""")</f>
        <v>3.0113636363636362</v>
      </c>
      <c r="H105" s="152">
        <f>(COUNTIFS(Dados!$AA$2:$AA$19995,Calc!$C211,Dados!$J$2:$J$19995,Calc!$B$192,Dados!BJ$2:BJ$19995,"Ótima")*5+COUNTIFS(Dados!$AA$2:$AA$19995,Calc!$C211,Dados!$J$2:$J$19995,Calc!$B$192,Dados!BJ$2:BJ$19995,"Boa")*3.75+COUNTIFS(Dados!$AA$2:$AA$19995,Calc!$C211,Dados!$J$2:$J$19995,Calc!$B$192,Dados!BJ$2:BJ$19995,"Regular")*2.5+COUNTIFS(Dados!$AA$2:$AA$19995,Calc!$C211,Dados!$J$2:$J$19995,Calc!$B$192,Dados!BJ$2:BJ$19995,"Ruim")*1.25+COUNTIFS(Dados!$AA$2:$AA$19995,Calc!$C211,Dados!$J$2:$J$19995,Calc!$B$192,Dados!BJ$2:BJ$19995,"Péssima")*0)/COUNTIFS(Dados!$AA$2:$AA$19995,Calc!$C211,Dados!$J$2:$J$19995,Calc!$B$192,Dados!BJ$2:BJ$19995,"&lt;&gt;Sem resposta",Dados!BJ$2:BJ$19995,"&lt;&gt;""")</f>
        <v>4.2045454545454541</v>
      </c>
      <c r="I105" s="152">
        <f>(COUNTIFS(Dados!$AA$2:$AA$19995,Calc!$C211,Dados!$J$2:$J$19995,Calc!$B$192,Dados!BK$2:BK$19995,"Superou as expectativas")*5+COUNTIFS(Dados!$AA$2:$AA$19995,Calc!$C211,Dados!$J$2:$J$19995,Calc!$B$192,Dados!BK$2:BK$19995,"Atendeu as expectativas")*2.5+COUNTIFS(Dados!$AA$2:$AA$19995,Calc!$C211,Dados!$J$2:$J$19995,Calc!$B$192,Dados!BK$2:BK$19995,"Não atendeu as expectativas")*0)/COUNTIFS(Dados!$AA$2:$AA$19995,Calc!$C211,Dados!$J$2:$J$19995,Calc!$B$192,Dados!BK$2:BK$19995,"&lt;&gt;Sem resposta",Dados!BK$2:BK$19995,"&lt;&gt;""")</f>
        <v>3.0681818181818183</v>
      </c>
      <c r="J105" s="152">
        <f>(COUNTIFS(Dados!$AA$2:$AA$19995,Calc!$C211,Dados!$J$2:$J$19995,Calc!$B$192,Dados!BL$2:BL$19995,"Superou as expectativas")*5+COUNTIFS(Dados!$AA$2:$AA$19995,Calc!$C211,Dados!$J$2:$J$19995,Calc!$B$192,Dados!BL$2:BL$19995,"Atendeu as expectativas")*2.5+COUNTIFS(Dados!$AA$2:$AA$19995,Calc!$C211,Dados!$J$2:$J$19995,Calc!$B$192,Dados!BL$2:BL$19995,"Não atendeu as expectativas")*0)/COUNTIFS(Dados!$AA$2:$AA$19995,Calc!$C211,Dados!$J$2:$J$19995,Calc!$B$192,Dados!BL$2:BL$19995,"&lt;&gt;Sem resposta",Dados!BL$2:BL$19995,"&lt;&gt;""")</f>
        <v>3.2954545454545454</v>
      </c>
      <c r="K105" s="195">
        <f t="shared" si="4"/>
        <v>3.7642045454545459</v>
      </c>
    </row>
    <row r="106" spans="1:11">
      <c r="A106" s="143" t="s">
        <v>95</v>
      </c>
      <c r="B106" s="149" t="s">
        <v>3126</v>
      </c>
      <c r="C106" s="152">
        <f>(COUNTIFS(Dados!$AA$2:$AA$19995,Calc!$C212,Dados!$J$2:$J$19995,Calc!$B$192,Dados!BE$2:BE$19995,"Ótima")*5+COUNTIFS(Dados!$AA$2:$AA$19995,Calc!$C212,Dados!$J$2:$J$19995,Calc!$B$192,Dados!BE$2:BE$19995,"Boa")*3.75+COUNTIFS(Dados!$AA$2:$AA$19995,Calc!$C212,Dados!$J$2:$J$19995,Calc!$B$192,Dados!BE$2:BE$19995,"Regular")*2.5+COUNTIFS(Dados!$AA$2:$AA$19995,Calc!$C212,Dados!$J$2:$J$19995,Calc!$B$192,Dados!BE$2:BE$19995,"Ruim")*1.25+COUNTIFS(Dados!$AA$2:$AA$19995,Calc!$C212,Dados!$J$2:$J$19995,Calc!$B$192,Dados!BE$2:BE$19995,"Péssima")*0)/COUNTIFS(Dados!$AA$2:$AA$19995,Calc!$C212,Dados!$J$2:$J$19995,Calc!$B$192,Dados!BE$2:BE$19995,"&lt;&gt;Sem resposta",Dados!BE$2:BE$19995,"&lt;&gt;""")</f>
        <v>5</v>
      </c>
      <c r="D106" s="152">
        <f>(COUNTIFS(Dados!$AA$2:$AA$19995,Calc!$C212,Dados!$J$2:$J$19995,Calc!$B$192,Dados!BF$2:BF$19995,"Ótima")*5+COUNTIFS(Dados!$AA$2:$AA$19995,Calc!$C212,Dados!$J$2:$J$19995,Calc!$B$192,Dados!BF$2:BF$19995,"Boa")*3.75+COUNTIFS(Dados!$AA$2:$AA$19995,Calc!$C212,Dados!$J$2:$J$19995,Calc!$B$192,Dados!BF$2:BF$19995,"Regular")*2.5+COUNTIFS(Dados!$AA$2:$AA$19995,Calc!$C212,Dados!$J$2:$J$19995,Calc!$B$192,Dados!BF$2:BF$19995,"Ruim")*1.25+COUNTIFS(Dados!$AA$2:$AA$19995,Calc!$C212,Dados!$J$2:$J$19995,Calc!$B$192,Dados!BF$2:BF$19995,"Péssima")*0)/COUNTIFS(Dados!$AA$2:$AA$19995,Calc!$C212,Dados!$J$2:$J$19995,Calc!$B$192,Dados!BF$2:BF$19995,"&lt;&gt;Sem resposta",Dados!BF$2:BF$19995,"&lt;&gt;""")</f>
        <v>5</v>
      </c>
      <c r="E106" s="152">
        <f>(COUNTIFS(Dados!$AA$2:$AA$19995,Calc!$C212,Dados!$J$2:$J$19995,Calc!$B$192,Dados!BG$2:BG$19995,"Ótima")*5+COUNTIFS(Dados!$AA$2:$AA$19995,Calc!$C212,Dados!$J$2:$J$19995,Calc!$B$192,Dados!BG$2:BG$19995,"Boa")*3.75+COUNTIFS(Dados!$AA$2:$AA$19995,Calc!$C212,Dados!$J$2:$J$19995,Calc!$B$192,Dados!BG$2:BG$19995,"Regular")*2.5+COUNTIFS(Dados!$AA$2:$AA$19995,Calc!$C212,Dados!$J$2:$J$19995,Calc!$B$192,Dados!BG$2:BG$19995,"Ruim")*1.25+COUNTIFS(Dados!$AA$2:$AA$19995,Calc!$C212,Dados!$J$2:$J$19995,Calc!$B$192,Dados!BG$2:BG$19995,"Péssima")*0)/COUNTIFS(Dados!$AA$2:$AA$19995,Calc!$C212,Dados!$J$2:$J$19995,Calc!$B$192,Dados!BG$2:BG$19995,"&lt;&gt;Sem resposta",Dados!BG$2:BG$19995,"&lt;&gt;""")</f>
        <v>3.75</v>
      </c>
      <c r="F106" s="152">
        <f>(COUNTIFS(Dados!$AA$2:$AA$19995,Calc!$C212,Dados!$J$2:$J$19995,Calc!$B$192,Dados!BH$2:BH$19995,"Ótima")*5+COUNTIFS(Dados!$AA$2:$AA$19995,Calc!$C212,Dados!$J$2:$J$19995,Calc!$B$192,Dados!BH$2:BH$19995,"Boa")*3.75+COUNTIFS(Dados!$AA$2:$AA$19995,Calc!$C212,Dados!$J$2:$J$19995,Calc!$B$192,Dados!BH$2:BH$19995,"Regular")*2.5+COUNTIFS(Dados!$AA$2:$AA$19995,Calc!$C212,Dados!$J$2:$J$19995,Calc!$B$192,Dados!BH$2:BH$19995,"Ruim")*1.25+COUNTIFS(Dados!$AA$2:$AA$19995,Calc!$C212,Dados!$J$2:$J$19995,Calc!$B$192,Dados!BH$2:BH$19995,"Péssima")*0)/COUNTIFS(Dados!$AA$2:$AA$19995,Calc!$C212,Dados!$J$2:$J$19995,Calc!$B$192,Dados!BH$2:BH$19995,"&lt;&gt;Sem resposta",Dados!BH$2:BH$19995,"&lt;&gt;""")</f>
        <v>4.166666666666667</v>
      </c>
      <c r="G106" s="152">
        <f>(COUNTIFS(Dados!$AA$2:$AA$19995,Calc!$C212,Dados!$J$2:$J$19995,Calc!$B$192,Dados!BI$2:BI$19995,"Ótima")*5+COUNTIFS(Dados!$AA$2:$AA$19995,Calc!$C212,Dados!$J$2:$J$19995,Calc!$B$192,Dados!BI$2:BI$19995,"Boa")*3.75+COUNTIFS(Dados!$AA$2:$AA$19995,Calc!$C212,Dados!$J$2:$J$19995,Calc!$B$192,Dados!BI$2:BI$19995,"Regular")*2.5+COUNTIFS(Dados!$AA$2:$AA$19995,Calc!$C212,Dados!$J$2:$J$19995,Calc!$B$192,Dados!BI$2:BI$19995,"Ruim")*1.25+COUNTIFS(Dados!$AA$2:$AA$19995,Calc!$C212,Dados!$J$2:$J$19995,Calc!$B$192,Dados!BI$2:BI$19995,"Péssima")*0)/COUNTIFS(Dados!$AA$2:$AA$19995,Calc!$C212,Dados!$J$2:$J$19995,Calc!$B$192,Dados!BI$2:BI$19995,"&lt;&gt;Sem resposta",Dados!BI$2:BI$19995,"&lt;&gt;""")</f>
        <v>4.166666666666667</v>
      </c>
      <c r="H106" s="152">
        <f>(COUNTIFS(Dados!$AA$2:$AA$19995,Calc!$C212,Dados!$J$2:$J$19995,Calc!$B$192,Dados!BJ$2:BJ$19995,"Ótima")*5+COUNTIFS(Dados!$AA$2:$AA$19995,Calc!$C212,Dados!$J$2:$J$19995,Calc!$B$192,Dados!BJ$2:BJ$19995,"Boa")*3.75+COUNTIFS(Dados!$AA$2:$AA$19995,Calc!$C212,Dados!$J$2:$J$19995,Calc!$B$192,Dados!BJ$2:BJ$19995,"Regular")*2.5+COUNTIFS(Dados!$AA$2:$AA$19995,Calc!$C212,Dados!$J$2:$J$19995,Calc!$B$192,Dados!BJ$2:BJ$19995,"Ruim")*1.25+COUNTIFS(Dados!$AA$2:$AA$19995,Calc!$C212,Dados!$J$2:$J$19995,Calc!$B$192,Dados!BJ$2:BJ$19995,"Péssima")*0)/COUNTIFS(Dados!$AA$2:$AA$19995,Calc!$C212,Dados!$J$2:$J$19995,Calc!$B$192,Dados!BJ$2:BJ$19995,"&lt;&gt;Sem resposta",Dados!BJ$2:BJ$19995,"&lt;&gt;""")</f>
        <v>4.583333333333333</v>
      </c>
      <c r="I106" s="152">
        <f>(COUNTIFS(Dados!$AA$2:$AA$19995,Calc!$C212,Dados!$J$2:$J$19995,Calc!$B$192,Dados!BK$2:BK$19995,"Superou as expectativas")*5+COUNTIFS(Dados!$AA$2:$AA$19995,Calc!$C212,Dados!$J$2:$J$19995,Calc!$B$192,Dados!BK$2:BK$19995,"Atendeu as expectativas")*2.5+COUNTIFS(Dados!$AA$2:$AA$19995,Calc!$C212,Dados!$J$2:$J$19995,Calc!$B$192,Dados!BK$2:BK$19995,"Não atendeu as expectativas")*0)/COUNTIFS(Dados!$AA$2:$AA$19995,Calc!$C212,Dados!$J$2:$J$19995,Calc!$B$192,Dados!BK$2:BK$19995,"&lt;&gt;Sem resposta",Dados!BK$2:BK$19995,"&lt;&gt;""")</f>
        <v>2.5</v>
      </c>
      <c r="J106" s="152">
        <f>(COUNTIFS(Dados!$AA$2:$AA$19995,Calc!$C212,Dados!$J$2:$J$19995,Calc!$B$192,Dados!BL$2:BL$19995,"Superou as expectativas")*5+COUNTIFS(Dados!$AA$2:$AA$19995,Calc!$C212,Dados!$J$2:$J$19995,Calc!$B$192,Dados!BL$2:BL$19995,"Atendeu as expectativas")*2.5+COUNTIFS(Dados!$AA$2:$AA$19995,Calc!$C212,Dados!$J$2:$J$19995,Calc!$B$192,Dados!BL$2:BL$19995,"Não atendeu as expectativas")*0)/COUNTIFS(Dados!$AA$2:$AA$19995,Calc!$C212,Dados!$J$2:$J$19995,Calc!$B$192,Dados!BL$2:BL$19995,"&lt;&gt;Sem resposta",Dados!BL$2:BL$19995,"&lt;&gt;""")</f>
        <v>4.166666666666667</v>
      </c>
      <c r="K106" s="195">
        <f t="shared" si="4"/>
        <v>4.166666666666667</v>
      </c>
    </row>
    <row r="107" spans="1:11" ht="25.5">
      <c r="A107" s="143" t="s">
        <v>95</v>
      </c>
      <c r="B107" s="149" t="s">
        <v>2160</v>
      </c>
      <c r="C107" s="152">
        <f>(COUNTIFS(Dados!$AA$2:$AA$19995,Calc!$C213,Dados!$J$2:$J$19995,Calc!$B$192,Dados!BE$2:BE$19995,"Ótima")*5+COUNTIFS(Dados!$AA$2:$AA$19995,Calc!$C213,Dados!$J$2:$J$19995,Calc!$B$192,Dados!BE$2:BE$19995,"Boa")*3.75+COUNTIFS(Dados!$AA$2:$AA$19995,Calc!$C213,Dados!$J$2:$J$19995,Calc!$B$192,Dados!BE$2:BE$19995,"Regular")*2.5+COUNTIFS(Dados!$AA$2:$AA$19995,Calc!$C213,Dados!$J$2:$J$19995,Calc!$B$192,Dados!BE$2:BE$19995,"Ruim")*1.25+COUNTIFS(Dados!$AA$2:$AA$19995,Calc!$C213,Dados!$J$2:$J$19995,Calc!$B$192,Dados!BE$2:BE$19995,"Péssima")*0)/COUNTIFS(Dados!$AA$2:$AA$19995,Calc!$C213,Dados!$J$2:$J$19995,Calc!$B$192,Dados!BE$2:BE$19995,"&lt;&gt;Sem resposta",Dados!BE$2:BE$19995,"&lt;&gt;""")</f>
        <v>3.75</v>
      </c>
      <c r="D107" s="152">
        <f>(COUNTIFS(Dados!$AA$2:$AA$19995,Calc!$C213,Dados!$J$2:$J$19995,Calc!$B$192,Dados!BF$2:BF$19995,"Ótima")*5+COUNTIFS(Dados!$AA$2:$AA$19995,Calc!$C213,Dados!$J$2:$J$19995,Calc!$B$192,Dados!BF$2:BF$19995,"Boa")*3.75+COUNTIFS(Dados!$AA$2:$AA$19995,Calc!$C213,Dados!$J$2:$J$19995,Calc!$B$192,Dados!BF$2:BF$19995,"Regular")*2.5+COUNTIFS(Dados!$AA$2:$AA$19995,Calc!$C213,Dados!$J$2:$J$19995,Calc!$B$192,Dados!BF$2:BF$19995,"Ruim")*1.25+COUNTIFS(Dados!$AA$2:$AA$19995,Calc!$C213,Dados!$J$2:$J$19995,Calc!$B$192,Dados!BF$2:BF$19995,"Péssima")*0)/COUNTIFS(Dados!$AA$2:$AA$19995,Calc!$C213,Dados!$J$2:$J$19995,Calc!$B$192,Dados!BF$2:BF$19995,"&lt;&gt;Sem resposta",Dados!BF$2:BF$19995,"&lt;&gt;""")</f>
        <v>5</v>
      </c>
      <c r="E107" s="152">
        <f>(COUNTIFS(Dados!$AA$2:$AA$19995,Calc!$C213,Dados!$J$2:$J$19995,Calc!$B$192,Dados!BG$2:BG$19995,"Ótima")*5+COUNTIFS(Dados!$AA$2:$AA$19995,Calc!$C213,Dados!$J$2:$J$19995,Calc!$B$192,Dados!BG$2:BG$19995,"Boa")*3.75+COUNTIFS(Dados!$AA$2:$AA$19995,Calc!$C213,Dados!$J$2:$J$19995,Calc!$B$192,Dados!BG$2:BG$19995,"Regular")*2.5+COUNTIFS(Dados!$AA$2:$AA$19995,Calc!$C213,Dados!$J$2:$J$19995,Calc!$B$192,Dados!BG$2:BG$19995,"Ruim")*1.25+COUNTIFS(Dados!$AA$2:$AA$19995,Calc!$C213,Dados!$J$2:$J$19995,Calc!$B$192,Dados!BG$2:BG$19995,"Péssima")*0)/COUNTIFS(Dados!$AA$2:$AA$19995,Calc!$C213,Dados!$J$2:$J$19995,Calc!$B$192,Dados!BG$2:BG$19995,"&lt;&gt;Sem resposta",Dados!BG$2:BG$19995,"&lt;&gt;""")</f>
        <v>3.75</v>
      </c>
      <c r="F107" s="152">
        <f>(COUNTIFS(Dados!$AA$2:$AA$19995,Calc!$C213,Dados!$J$2:$J$19995,Calc!$B$192,Dados!BH$2:BH$19995,"Ótima")*5+COUNTIFS(Dados!$AA$2:$AA$19995,Calc!$C213,Dados!$J$2:$J$19995,Calc!$B$192,Dados!BH$2:BH$19995,"Boa")*3.75+COUNTIFS(Dados!$AA$2:$AA$19995,Calc!$C213,Dados!$J$2:$J$19995,Calc!$B$192,Dados!BH$2:BH$19995,"Regular")*2.5+COUNTIFS(Dados!$AA$2:$AA$19995,Calc!$C213,Dados!$J$2:$J$19995,Calc!$B$192,Dados!BH$2:BH$19995,"Ruim")*1.25+COUNTIFS(Dados!$AA$2:$AA$19995,Calc!$C213,Dados!$J$2:$J$19995,Calc!$B$192,Dados!BH$2:BH$19995,"Péssima")*0)/COUNTIFS(Dados!$AA$2:$AA$19995,Calc!$C213,Dados!$J$2:$J$19995,Calc!$B$192,Dados!BH$2:BH$19995,"&lt;&gt;Sem resposta",Dados!BH$2:BH$19995,"&lt;&gt;""")</f>
        <v>3.75</v>
      </c>
      <c r="G107" s="152">
        <f>(COUNTIFS(Dados!$AA$2:$AA$19995,Calc!$C213,Dados!$J$2:$J$19995,Calc!$B$192,Dados!BI$2:BI$19995,"Ótima")*5+COUNTIFS(Dados!$AA$2:$AA$19995,Calc!$C213,Dados!$J$2:$J$19995,Calc!$B$192,Dados!BI$2:BI$19995,"Boa")*3.75+COUNTIFS(Dados!$AA$2:$AA$19995,Calc!$C213,Dados!$J$2:$J$19995,Calc!$B$192,Dados!BI$2:BI$19995,"Regular")*2.5+COUNTIFS(Dados!$AA$2:$AA$19995,Calc!$C213,Dados!$J$2:$J$19995,Calc!$B$192,Dados!BI$2:BI$19995,"Ruim")*1.25+COUNTIFS(Dados!$AA$2:$AA$19995,Calc!$C213,Dados!$J$2:$J$19995,Calc!$B$192,Dados!BI$2:BI$19995,"Péssima")*0)/COUNTIFS(Dados!$AA$2:$AA$19995,Calc!$C213,Dados!$J$2:$J$19995,Calc!$B$192,Dados!BI$2:BI$19995,"&lt;&gt;Sem resposta",Dados!BI$2:BI$19995,"&lt;&gt;""")</f>
        <v>3.75</v>
      </c>
      <c r="H107" s="152">
        <f>(COUNTIFS(Dados!$AA$2:$AA$19995,Calc!$C213,Dados!$J$2:$J$19995,Calc!$B$192,Dados!BJ$2:BJ$19995,"Ótima")*5+COUNTIFS(Dados!$AA$2:$AA$19995,Calc!$C213,Dados!$J$2:$J$19995,Calc!$B$192,Dados!BJ$2:BJ$19995,"Boa")*3.75+COUNTIFS(Dados!$AA$2:$AA$19995,Calc!$C213,Dados!$J$2:$J$19995,Calc!$B$192,Dados!BJ$2:BJ$19995,"Regular")*2.5+COUNTIFS(Dados!$AA$2:$AA$19995,Calc!$C213,Dados!$J$2:$J$19995,Calc!$B$192,Dados!BJ$2:BJ$19995,"Ruim")*1.25+COUNTIFS(Dados!$AA$2:$AA$19995,Calc!$C213,Dados!$J$2:$J$19995,Calc!$B$192,Dados!BJ$2:BJ$19995,"Péssima")*0)/COUNTIFS(Dados!$AA$2:$AA$19995,Calc!$C213,Dados!$J$2:$J$19995,Calc!$B$192,Dados!BJ$2:BJ$19995,"&lt;&gt;Sem resposta",Dados!BJ$2:BJ$19995,"&lt;&gt;""")</f>
        <v>2.5</v>
      </c>
      <c r="I107" s="152">
        <f>(COUNTIFS(Dados!$AA$2:$AA$19995,Calc!$C213,Dados!$J$2:$J$19995,Calc!$B$192,Dados!BK$2:BK$19995,"Superou as expectativas")*5+COUNTIFS(Dados!$AA$2:$AA$19995,Calc!$C213,Dados!$J$2:$J$19995,Calc!$B$192,Dados!BK$2:BK$19995,"Atendeu as expectativas")*2.5+COUNTIFS(Dados!$AA$2:$AA$19995,Calc!$C213,Dados!$J$2:$J$19995,Calc!$B$192,Dados!BK$2:BK$19995,"Não atendeu as expectativas")*0)/COUNTIFS(Dados!$AA$2:$AA$19995,Calc!$C213,Dados!$J$2:$J$19995,Calc!$B$192,Dados!BK$2:BK$19995,"&lt;&gt;Sem resposta",Dados!BK$2:BK$19995,"&lt;&gt;""")</f>
        <v>2.5</v>
      </c>
      <c r="J107" s="152">
        <f>(COUNTIFS(Dados!$AA$2:$AA$19995,Calc!$C213,Dados!$J$2:$J$19995,Calc!$B$192,Dados!BL$2:BL$19995,"Superou as expectativas")*5+COUNTIFS(Dados!$AA$2:$AA$19995,Calc!$C213,Dados!$J$2:$J$19995,Calc!$B$192,Dados!BL$2:BL$19995,"Atendeu as expectativas")*2.5+COUNTIFS(Dados!$AA$2:$AA$19995,Calc!$C213,Dados!$J$2:$J$19995,Calc!$B$192,Dados!BL$2:BL$19995,"Não atendeu as expectativas")*0)/COUNTIFS(Dados!$AA$2:$AA$19995,Calc!$C213,Dados!$J$2:$J$19995,Calc!$B$192,Dados!BL$2:BL$19995,"&lt;&gt;Sem resposta",Dados!BL$2:BL$19995,"&lt;&gt;""")</f>
        <v>2.5</v>
      </c>
      <c r="K107" s="195">
        <f t="shared" si="4"/>
        <v>3.4375</v>
      </c>
    </row>
    <row r="108" spans="1:11" ht="25.5">
      <c r="A108" s="148" t="s">
        <v>3095</v>
      </c>
      <c r="B108" s="148" t="s">
        <v>3095</v>
      </c>
      <c r="C108" s="150">
        <f>(COUNTIFS(Dados!$J$2:$J$19995,Calc!$B$214,Dados!BE$2:BE$19995,"Ótima")*5+COUNTIFS(Dados!$J$2:$J$19995,Calc!$B$214,Dados!BE$2:BE$19995,"Boa")*3.75+COUNTIFS(Dados!$J$2:$J$19995,Calc!$B$214,Dados!BE$2:BE$19995,"Regular")*2.5+COUNTIFS(Dados!$J$2:$J$19995,Calc!$B$214,Dados!BE$2:BE$19995,"Ruim")*1.25+COUNTIFS(Dados!$J$2:$J$19995,Calc!$B$214,Dados!BE$2:BE$19995,"Péssima")*0)/COUNTIFS(Dados!$J$2:$J$19995,Calc!$B$214,Dados!BE$2:BE$19995,"&lt;&gt;Sem resposta",Dados!BE$2:BE$19995,"&lt;&gt;""")</f>
        <v>5</v>
      </c>
      <c r="D108" s="150">
        <f>(COUNTIFS(Dados!$J$2:$J$19995,Calc!$B$214,Dados!BF$2:BF$19995,"Ótima")*5+COUNTIFS(Dados!$J$2:$J$19995,Calc!$B$214,Dados!BF$2:BF$19995,"Boa")*3.75+COUNTIFS(Dados!$J$2:$J$19995,Calc!$B$214,Dados!BF$2:BF$19995,"Regular")*2.5+COUNTIFS(Dados!$J$2:$J$19995,Calc!$B$214,Dados!BF$2:BF$19995,"Ruim")*1.25+COUNTIFS(Dados!$J$2:$J$19995,Calc!$B$214,Dados!BF$2:BF$19995,"Péssima")*0)/COUNTIFS(Dados!$J$2:$J$19995,Calc!$B$214,Dados!BF$2:BF$19995,"&lt;&gt;Sem resposta",Dados!BF$2:BF$19995,"&lt;&gt;""")</f>
        <v>3.5</v>
      </c>
      <c r="E108" s="150">
        <f>(COUNTIFS(Dados!$J$2:$J$19995,Calc!$B$214,Dados!BG$2:BG$19995,"Ótima")*5+COUNTIFS(Dados!$J$2:$J$19995,Calc!$B$214,Dados!BG$2:BG$19995,"Boa")*3.75+COUNTIFS(Dados!$J$2:$J$19995,Calc!$B$214,Dados!BG$2:BG$19995,"Regular")*2.5+COUNTIFS(Dados!$J$2:$J$19995,Calc!$B$214,Dados!BG$2:BG$19995,"Ruim")*1.25+COUNTIFS(Dados!$J$2:$J$19995,Calc!$B$214,Dados!BG$2:BG$19995,"Péssima")*0)/COUNTIFS(Dados!$J$2:$J$19995,Calc!$B$214,Dados!BG$2:BG$19995,"&lt;&gt;Sem resposta",Dados!BG$2:BG$19995,"&lt;&gt;""")</f>
        <v>5</v>
      </c>
      <c r="F108" s="150">
        <f>(COUNTIFS(Dados!$J$2:$J$19995,Calc!$B$214,Dados!BH$2:BH$19995,"Ótima")*5+COUNTIFS(Dados!$J$2:$J$19995,Calc!$B$214,Dados!BH$2:BH$19995,"Boa")*3.75+COUNTIFS(Dados!$J$2:$J$19995,Calc!$B$214,Dados!BH$2:BH$19995,"Regular")*2.5+COUNTIFS(Dados!$J$2:$J$19995,Calc!$B$214,Dados!BH$2:BH$19995,"Ruim")*1.25+COUNTIFS(Dados!$J$2:$J$19995,Calc!$B$214,Dados!BH$2:BH$19995,"Péssima")*0)/COUNTIFS(Dados!$J$2:$J$19995,Calc!$B$214,Dados!BH$2:BH$19995,"&lt;&gt;Sem resposta",Dados!BH$2:BH$19995,"&lt;&gt;""")</f>
        <v>4</v>
      </c>
      <c r="G108" s="150">
        <f>(COUNTIFS(Dados!$J$2:$J$19995,Calc!$B$214,Dados!BI$2:BI$19995,"Ótima")*5+COUNTIFS(Dados!$J$2:$J$19995,Calc!$B$214,Dados!BI$2:BI$19995,"Boa")*3.75+COUNTIFS(Dados!$J$2:$J$19995,Calc!$B$214,Dados!BI$2:BI$19995,"Regular")*2.5+COUNTIFS(Dados!$J$2:$J$19995,Calc!$B$214,Dados!BI$2:BI$19995,"Ruim")*1.25+COUNTIFS(Dados!$J$2:$J$19995,Calc!$B$214,Dados!BI$2:BI$19995,"Péssima")*0)/COUNTIFS(Dados!$J$2:$J$19995,Calc!$B$214,Dados!BI$2:BI$19995,"&lt;&gt;Sem resposta",Dados!BI$2:BI$19995,"&lt;&gt;""")</f>
        <v>4</v>
      </c>
      <c r="H108" s="150">
        <f>(COUNTIFS(Dados!$J$2:$J$19995,Calc!$B$214,Dados!BJ$2:BJ$19995,"Ótima")*5+COUNTIFS(Dados!$J$2:$J$19995,Calc!$B$214,Dados!BJ$2:BJ$19995,"Boa")*3.75+COUNTIFS(Dados!$J$2:$J$19995,Calc!$B$214,Dados!BJ$2:BJ$19995,"Regular")*2.5+COUNTIFS(Dados!$J$2:$J$19995,Calc!$B$214,Dados!BJ$2:BJ$19995,"Ruim")*1.25+COUNTIFS(Dados!$J$2:$J$19995,Calc!$B$214,Dados!BJ$2:BJ$19995,"Péssima")*0)/COUNTIFS(Dados!$J$2:$J$19995,Calc!$B$214,Dados!BJ$2:BJ$19995,"&lt;&gt;Sem resposta",Dados!BJ$2:BJ$19995,"&lt;&gt;""")</f>
        <v>5</v>
      </c>
      <c r="I108" s="150">
        <f>(COUNTIFS(Dados!$J$2:$J$19995,Calc!$B$214,Dados!BK$2:BK$19995,"Superou as expectativas")*5+COUNTIFS(Dados!$J$2:$J$19995,Calc!$B$214,Dados!BK$2:BK$19995,"Atendeu as expectativas")*2.5+COUNTIFS(Dados!$J$2:$J$19995,Calc!$B$214,Dados!BK$2:BK$19995,"Não atendeu as expectativas")*0)/COUNTIFS(Dados!$J$2:$J$19995,Calc!$B$214,Dados!BK$2:BK$19995,"&lt;&gt;Sem resposta",Dados!BK$2:BK$19995,"&lt;&gt;""")</f>
        <v>4.5</v>
      </c>
      <c r="J108" s="150">
        <f>(COUNTIFS(Dados!$J$2:$J$19995,Calc!$B$214,Dados!BL$2:BL$19995,"Superou as expectativas")*5+COUNTIFS(Dados!$J$2:$J$19995,Calc!$B$214,Dados!BL$2:BL$19995,"Atendeu as expectativas")*2.5+COUNTIFS(Dados!$J$2:$J$19995,Calc!$B$214,Dados!BL$2:BL$19995,"Não atendeu as expectativas")*0)/COUNTIFS(Dados!$J$2:$J$19995,Calc!$B$214,Dados!BL$2:BL$19995,"&lt;&gt;Sem resposta",Dados!BL$2:BL$19995,"&lt;&gt;""")</f>
        <v>5</v>
      </c>
      <c r="K108" s="195">
        <f t="shared" si="4"/>
        <v>4.5</v>
      </c>
    </row>
    <row r="109" spans="1:11" ht="26.25" thickBot="1">
      <c r="A109" s="156" t="s">
        <v>3095</v>
      </c>
      <c r="B109" s="154" t="s">
        <v>99</v>
      </c>
      <c r="C109" s="157">
        <f>(COUNTIFS(Dados!$AB$2:$AB$19995,Calc!$C215,Dados!$J$2:$J$19995,Calc!$B$214,Dados!BE$2:BE$19995,"Ótima")*5+COUNTIFS(Dados!$AB$2:$AB$19995,Calc!$C215,Dados!$J$2:$J$19995,Calc!$B$214,Dados!BE$2:BE$19995,"Boa")*3.75+COUNTIFS(Dados!$AB$2:$AB$19995,Calc!$C215,Dados!$J$2:$J$19995,Calc!$B$214,Dados!BE$2:BE$19995,"Regular")*2.5+COUNTIFS(Dados!$AB$2:$AB$19995,Calc!$C215,Dados!$J$2:$J$19995,Calc!$B$214,Dados!BE$2:BE$19995,"Ruim")*1.25+COUNTIFS(Dados!$AB$2:$AB$19995,Calc!$C215,Dados!$J$2:$J$19995,Calc!$B$214,Dados!BE$2:BE$19995,"Péssima")*0)/COUNTIFS(Dados!$AB$2:$AB$19995,Calc!$C215,Dados!$J$2:$J$19995,Calc!$B$214,Dados!BE$2:BE$19995,"&lt;&gt;Sem resposta",Dados!BE$2:BE$19995,"&lt;&gt;""")</f>
        <v>5</v>
      </c>
      <c r="D109" s="157">
        <f>(COUNTIFS(Dados!$AB$2:$AB$19995,Calc!$C215,Dados!$J$2:$J$19995,Calc!$B$214,Dados!BF$2:BF$19995,"Ótima")*5+COUNTIFS(Dados!$AB$2:$AB$19995,Calc!$C215,Dados!$J$2:$J$19995,Calc!$B$214,Dados!BF$2:BF$19995,"Boa")*3.75+COUNTIFS(Dados!$AB$2:$AB$19995,Calc!$C215,Dados!$J$2:$J$19995,Calc!$B$214,Dados!BF$2:BF$19995,"Regular")*2.5+COUNTIFS(Dados!$AB$2:$AB$19995,Calc!$C215,Dados!$J$2:$J$19995,Calc!$B$214,Dados!BF$2:BF$19995,"Ruim")*1.25+COUNTIFS(Dados!$AB$2:$AB$19995,Calc!$C215,Dados!$J$2:$J$19995,Calc!$B$214,Dados!BF$2:BF$19995,"Péssima")*0)/COUNTIFS(Dados!$AB$2:$AB$19995,Calc!$C215,Dados!$J$2:$J$19995,Calc!$B$214,Dados!BF$2:BF$19995,"&lt;&gt;Sem resposta",Dados!BF$2:BF$19995,"&lt;&gt;""")</f>
        <v>3.5</v>
      </c>
      <c r="E109" s="157">
        <f>(COUNTIFS(Dados!$AB$2:$AB$19995,Calc!$C215,Dados!$J$2:$J$19995,Calc!$B$214,Dados!BG$2:BG$19995,"Ótima")*5+COUNTIFS(Dados!$AB$2:$AB$19995,Calc!$C215,Dados!$J$2:$J$19995,Calc!$B$214,Dados!BG$2:BG$19995,"Boa")*3.75+COUNTIFS(Dados!$AB$2:$AB$19995,Calc!$C215,Dados!$J$2:$J$19995,Calc!$B$214,Dados!BG$2:BG$19995,"Regular")*2.5+COUNTIFS(Dados!$AB$2:$AB$19995,Calc!$C215,Dados!$J$2:$J$19995,Calc!$B$214,Dados!BG$2:BG$19995,"Ruim")*1.25+COUNTIFS(Dados!$AB$2:$AB$19995,Calc!$C215,Dados!$J$2:$J$19995,Calc!$B$214,Dados!BG$2:BG$19995,"Péssima")*0)/COUNTIFS(Dados!$AB$2:$AB$19995,Calc!$C215,Dados!$J$2:$J$19995,Calc!$B$214,Dados!BG$2:BG$19995,"&lt;&gt;Sem resposta",Dados!BG$2:BG$19995,"&lt;&gt;""")</f>
        <v>5</v>
      </c>
      <c r="F109" s="157">
        <f>(COUNTIFS(Dados!$AB$2:$AB$19995,Calc!$C215,Dados!$J$2:$J$19995,Calc!$B$214,Dados!BH$2:BH$19995,"Ótima")*5+COUNTIFS(Dados!$AB$2:$AB$19995,Calc!$C215,Dados!$J$2:$J$19995,Calc!$B$214,Dados!BH$2:BH$19995,"Boa")*3.75+COUNTIFS(Dados!$AB$2:$AB$19995,Calc!$C215,Dados!$J$2:$J$19995,Calc!$B$214,Dados!BH$2:BH$19995,"Regular")*2.5+COUNTIFS(Dados!$AB$2:$AB$19995,Calc!$C215,Dados!$J$2:$J$19995,Calc!$B$214,Dados!BH$2:BH$19995,"Ruim")*1.25+COUNTIFS(Dados!$AB$2:$AB$19995,Calc!$C215,Dados!$J$2:$J$19995,Calc!$B$214,Dados!BH$2:BH$19995,"Péssima")*0)/COUNTIFS(Dados!$AB$2:$AB$19995,Calc!$C215,Dados!$J$2:$J$19995,Calc!$B$214,Dados!BH$2:BH$19995,"&lt;&gt;Sem resposta",Dados!BH$2:BH$19995,"&lt;&gt;""")</f>
        <v>4</v>
      </c>
      <c r="G109" s="157">
        <f>(COUNTIFS(Dados!$AB$2:$AB$19995,Calc!$C215,Dados!$J$2:$J$19995,Calc!$B$214,Dados!BI$2:BI$19995,"Ótima")*5+COUNTIFS(Dados!$AB$2:$AB$19995,Calc!$C215,Dados!$J$2:$J$19995,Calc!$B$214,Dados!BI$2:BI$19995,"Boa")*3.75+COUNTIFS(Dados!$AB$2:$AB$19995,Calc!$C215,Dados!$J$2:$J$19995,Calc!$B$214,Dados!BI$2:BI$19995,"Regular")*2.5+COUNTIFS(Dados!$AB$2:$AB$19995,Calc!$C215,Dados!$J$2:$J$19995,Calc!$B$214,Dados!BI$2:BI$19995,"Ruim")*1.25+COUNTIFS(Dados!$AB$2:$AB$19995,Calc!$C215,Dados!$J$2:$J$19995,Calc!$B$214,Dados!BI$2:BI$19995,"Péssima")*0)/COUNTIFS(Dados!$AB$2:$AB$19995,Calc!$C215,Dados!$J$2:$J$19995,Calc!$B$214,Dados!BI$2:BI$19995,"&lt;&gt;Sem resposta",Dados!BI$2:BI$19995,"&lt;&gt;""")</f>
        <v>4</v>
      </c>
      <c r="H109" s="157">
        <f>(COUNTIFS(Dados!$AB$2:$AB$19995,Calc!$C215,Dados!$J$2:$J$19995,Calc!$B$214,Dados!BJ$2:BJ$19995,"Ótima")*5+COUNTIFS(Dados!$AB$2:$AB$19995,Calc!$C215,Dados!$J$2:$J$19995,Calc!$B$214,Dados!BJ$2:BJ$19995,"Boa")*3.75+COUNTIFS(Dados!$AB$2:$AB$19995,Calc!$C215,Dados!$J$2:$J$19995,Calc!$B$214,Dados!BJ$2:BJ$19995,"Regular")*2.5+COUNTIFS(Dados!$AB$2:$AB$19995,Calc!$C215,Dados!$J$2:$J$19995,Calc!$B$214,Dados!BJ$2:BJ$19995,"Ruim")*1.25+COUNTIFS(Dados!$AB$2:$AB$19995,Calc!$C215,Dados!$J$2:$J$19995,Calc!$B$214,Dados!BJ$2:BJ$19995,"Péssima")*0)/COUNTIFS(Dados!$AB$2:$AB$19995,Calc!$C215,Dados!$J$2:$J$19995,Calc!$B$214,Dados!BJ$2:BJ$19995,"&lt;&gt;Sem resposta",Dados!BJ$2:BJ$19995,"&lt;&gt;""")</f>
        <v>5</v>
      </c>
      <c r="I109" s="157">
        <f>(COUNTIFS(Dados!$AB$2:$AB$19995,Calc!$C215,Dados!$J$2:$J$19995,Calc!$B$214,Dados!BK$2:BK$19995,"Superou as expectativas")*5+COUNTIFS(Dados!$AB$2:$AB$19995,Calc!$C215,Dados!$J$2:$J$19995,Calc!$B$214,Dados!BK$2:BK$19995,"Atendeu as expectativas")*2.5+COUNTIFS(Dados!$AB$2:$AB$19995,Calc!$C215,Dados!$J$2:$J$19995,Calc!$B$214,Dados!BK$2:BK$19995,"Não atendeu as expectativas")*0)/COUNTIFS(Dados!$AB$2:$AB$19995,Calc!$C215,Dados!$J$2:$J$19995,Calc!$B$214,Dados!BK$2:BK$19995,"&lt;&gt;Sem resposta",Dados!BK$2:BK$19995,"&lt;&gt;""")</f>
        <v>4.5</v>
      </c>
      <c r="J109" s="157">
        <f>(COUNTIFS(Dados!$AB$2:$AB$19995,Calc!$C215,Dados!$J$2:$J$19995,Calc!$B$214,Dados!BL$2:BL$19995,"Superou as expectativas")*5+COUNTIFS(Dados!$AB$2:$AB$19995,Calc!$C215,Dados!$J$2:$J$19995,Calc!$B$214,Dados!BL$2:BL$19995,"Atendeu as expectativas")*2.5+COUNTIFS(Dados!$AB$2:$AB$19995,Calc!$C215,Dados!$J$2:$J$19995,Calc!$B$214,Dados!BL$2:BL$19995,"Não atendeu as expectativas")*0)/COUNTIFS(Dados!$AB$2:$AB$19995,Calc!$C215,Dados!$J$2:$J$19995,Calc!$B$214,Dados!BL$2:BL$19995,"&lt;&gt;Sem resposta",Dados!BL$2:BL$19995,"&lt;&gt;""")</f>
        <v>5</v>
      </c>
      <c r="K109" s="197">
        <f t="shared" si="4"/>
        <v>4.5</v>
      </c>
    </row>
    <row r="110" spans="1:11" ht="13.5" thickBot="1">
      <c r="A110" s="158" t="s">
        <v>2425</v>
      </c>
      <c r="B110" s="155" t="e">
        <f t="shared" ref="B110:J110" si="5">AVERAGE(B12:B83)</f>
        <v>#DIV/0!</v>
      </c>
      <c r="C110" s="159" t="e">
        <f t="shared" si="5"/>
        <v>#DIV/0!</v>
      </c>
      <c r="D110" s="160" t="e">
        <f t="shared" si="5"/>
        <v>#DIV/0!</v>
      </c>
      <c r="E110" s="160" t="e">
        <f t="shared" si="5"/>
        <v>#DIV/0!</v>
      </c>
      <c r="F110" s="160" t="e">
        <f t="shared" si="5"/>
        <v>#DIV/0!</v>
      </c>
      <c r="G110" s="160" t="e">
        <f t="shared" si="5"/>
        <v>#DIV/0!</v>
      </c>
      <c r="H110" s="160" t="e">
        <f t="shared" si="5"/>
        <v>#DIV/0!</v>
      </c>
      <c r="I110" s="160" t="e">
        <f t="shared" si="5"/>
        <v>#DIV/0!</v>
      </c>
      <c r="J110" s="160" t="e">
        <f t="shared" si="5"/>
        <v>#DIV/0!</v>
      </c>
      <c r="K110" s="161" t="e">
        <f>AVERAGE(C110:I110)</f>
        <v>#DIV/0!</v>
      </c>
    </row>
    <row r="124" spans="1:11" ht="13.5" thickBot="1"/>
    <row r="125" spans="1:11" ht="13.5" thickBot="1">
      <c r="A125" s="307" t="s">
        <v>2408</v>
      </c>
      <c r="B125" s="308"/>
      <c r="C125" s="308"/>
      <c r="D125" s="308"/>
      <c r="E125" s="308"/>
      <c r="F125" s="308"/>
      <c r="G125" s="308"/>
      <c r="H125" s="308"/>
      <c r="I125" s="308"/>
      <c r="J125" s="308"/>
      <c r="K125" s="309"/>
    </row>
    <row r="126" spans="1:11" ht="77.25" thickBot="1">
      <c r="A126" s="198" t="s">
        <v>2402</v>
      </c>
      <c r="B126" s="204" t="s">
        <v>2401</v>
      </c>
      <c r="C126" s="200" t="s">
        <v>54</v>
      </c>
      <c r="D126" s="200" t="s">
        <v>55</v>
      </c>
      <c r="E126" s="200" t="s">
        <v>56</v>
      </c>
      <c r="F126" s="200" t="s">
        <v>57</v>
      </c>
      <c r="G126" s="200" t="s">
        <v>58</v>
      </c>
      <c r="H126" s="200" t="s">
        <v>59</v>
      </c>
      <c r="I126" s="200" t="s">
        <v>60</v>
      </c>
      <c r="J126" s="200" t="s">
        <v>61</v>
      </c>
      <c r="K126" s="200" t="s">
        <v>2407</v>
      </c>
    </row>
    <row r="127" spans="1:11" ht="39" thickBot="1">
      <c r="A127" s="198" t="s">
        <v>2402</v>
      </c>
      <c r="B127" s="204" t="s">
        <v>2401</v>
      </c>
      <c r="C127" s="201" t="s">
        <v>2409</v>
      </c>
      <c r="D127" s="201" t="s">
        <v>2410</v>
      </c>
      <c r="E127" s="201" t="s">
        <v>2414</v>
      </c>
      <c r="F127" s="201" t="s">
        <v>2411</v>
      </c>
      <c r="G127" s="201" t="s">
        <v>2412</v>
      </c>
      <c r="H127" s="201" t="s">
        <v>2422</v>
      </c>
      <c r="I127" s="201" t="s">
        <v>3691</v>
      </c>
      <c r="J127" s="200" t="s">
        <v>61</v>
      </c>
      <c r="K127" s="201" t="s">
        <v>3715</v>
      </c>
    </row>
    <row r="128" spans="1:11">
      <c r="A128" s="192" t="s">
        <v>226</v>
      </c>
      <c r="B128" s="192" t="s">
        <v>226</v>
      </c>
      <c r="C128" s="193">
        <f>(COUNTIFS(Dados!$J$2:$J$19995,Calc!$B$127,Dados!BE$2:BE$19995,"Ótima")*5+COUNTIFS(Dados!$J$2:$J$19995,Calc!$B$127,Dados!BE$2:BE$19995,"Boa")*3.75+COUNTIFS(Dados!$J$2:$J$19995,Calc!$B$127,Dados!BE$2:BE$19995,"Regular")*2.5+COUNTIFS(Dados!$J$2:$J$19995,Calc!$B$127,Dados!BE$2:BE$19995,"Ruim")*1.25+COUNTIFS(Dados!$J$2:$J$19995,Calc!$B$127,Dados!BE$2:BE$19995,"Péssima")*0)/COUNTIFS(Dados!$J$2:$J$19995,Calc!$B$127,Dados!BE$2:BE$19995,"&lt;&gt;Sem resposta",Dados!BE$2:BE$19995,"&lt;&gt;""")</f>
        <v>4.46875</v>
      </c>
      <c r="D128" s="193">
        <f>(COUNTIFS(Dados!$J$2:$J$19995,Calc!$B$127,Dados!BF$2:BF$19995,"Ótima")*5+COUNTIFS(Dados!$J$2:$J$19995,Calc!$B$127,Dados!BF$2:BF$19995,"Boa")*3.75+COUNTIFS(Dados!$J$2:$J$19995,Calc!$B$127,Dados!BF$2:BF$19995,"Regular")*2.5+COUNTIFS(Dados!$J$2:$J$19995,Calc!$B$127,Dados!BF$2:BF$19995,"Ruim")*1.25+COUNTIFS(Dados!$J$2:$J$19995,Calc!$B$127,Dados!BF$2:BF$19995,"Péssima")*0)/COUNTIFS(Dados!$J$2:$J$19995,Calc!$B$127,Dados!BF$2:BF$19995,"&lt;&gt;Sem resposta",Dados!BF$2:BF$19995,"&lt;&gt;""")</f>
        <v>3.8125</v>
      </c>
      <c r="E128" s="193">
        <f>(COUNTIFS(Dados!$J$2:$J$19995,Calc!$B$127,Dados!BG$2:BG$19995,"Ótima")*5+COUNTIFS(Dados!$J$2:$J$19995,Calc!$B$127,Dados!BG$2:BG$19995,"Boa")*3.75+COUNTIFS(Dados!$J$2:$J$19995,Calc!$B$127,Dados!BG$2:BG$19995,"Regular")*2.5+COUNTIFS(Dados!$J$2:$J$19995,Calc!$B$127,Dados!BG$2:BG$19995,"Ruim")*1.25+COUNTIFS(Dados!$J$2:$J$19995,Calc!$B$127,Dados!BG$2:BG$19995,"Péssima")*0)/COUNTIFS(Dados!$J$2:$J$19995,Calc!$B$127,Dados!BG$2:BG$19995,"&lt;&gt;Sem resposta",Dados!BG$2:BG$19995,"&lt;&gt;""")</f>
        <v>4.15625</v>
      </c>
      <c r="F128" s="193">
        <f>(COUNTIFS(Dados!$J$2:$J$19995,Calc!$B$127,Dados!BH$2:BH$19995,"Ótima")*5+COUNTIFS(Dados!$J$2:$J$19995,Calc!$B$127,Dados!BH$2:BH$19995,"Boa")*3.75+COUNTIFS(Dados!$J$2:$J$19995,Calc!$B$127,Dados!BH$2:BH$19995,"Regular")*2.5+COUNTIFS(Dados!$J$2:$J$19995,Calc!$B$127,Dados!BH$2:BH$19995,"Ruim")*1.25+COUNTIFS(Dados!$J$2:$J$19995,Calc!$B$127,Dados!BH$2:BH$19995,"Péssima")*0)/COUNTIFS(Dados!$J$2:$J$19995,Calc!$B$127,Dados!BH$2:BH$19995,"&lt;&gt;Sem resposta",Dados!BH$2:BH$19995,"&lt;&gt;""")</f>
        <v>4.1875</v>
      </c>
      <c r="G128" s="193">
        <f>(COUNTIFS(Dados!$J$2:$J$19995,Calc!$B$127,Dados!BI$2:BI$19995,"Ótima")*5+COUNTIFS(Dados!$J$2:$J$19995,Calc!$B$127,Dados!BI$2:BI$19995,"Boa")*3.75+COUNTIFS(Dados!$J$2:$J$19995,Calc!$B$127,Dados!BI$2:BI$19995,"Regular")*2.5+COUNTIFS(Dados!$J$2:$J$19995,Calc!$B$127,Dados!BI$2:BI$19995,"Ruim")*1.25+COUNTIFS(Dados!$J$2:$J$19995,Calc!$B$127,Dados!BI$2:BI$19995,"Péssima")*0)/COUNTIFS(Dados!$J$2:$J$19995,Calc!$B$127,Dados!BI$2:BI$19995,"&lt;&gt;Sem resposta",Dados!BI$2:BI$19995,"&lt;&gt;""")</f>
        <v>3.75</v>
      </c>
      <c r="H128" s="193">
        <f>(COUNTIFS(Dados!$J$2:$J$19995,Calc!$B$127,Dados!BJ$2:BJ$19995,"Ótima")*5+COUNTIFS(Dados!$J$2:$J$19995,Calc!$B$127,Dados!BJ$2:BJ$19995,"Boa")*3.75+COUNTIFS(Dados!$J$2:$J$19995,Calc!$B$127,Dados!BJ$2:BJ$19995,"Regular")*2.5+COUNTIFS(Dados!$J$2:$J$19995,Calc!$B$127,Dados!BJ$2:BJ$19995,"Ruim")*1.25+COUNTIFS(Dados!$J$2:$J$19995,Calc!$B$127,Dados!BJ$2:BJ$19995,"Péssima")*0)/COUNTIFS(Dados!$J$2:$J$19995,Calc!$B$127,Dados!BJ$2:BJ$19995,"&lt;&gt;Sem resposta",Dados!BJ$2:BJ$19995,"&lt;&gt;""")</f>
        <v>4.53125</v>
      </c>
      <c r="I128" s="193">
        <f>(COUNTIFS(Dados!$J$2:$J$19995,Calc!$B$127,Dados!BK$2:BK$19995,"Superou as expectativas")*5+COUNTIFS(Dados!$J$2:$J$19995,Calc!$B$127,Dados!BK$2:BK$19995,"Atendeu as expectativas")*2.5+COUNTIFS(Dados!$J$2:$J$19995,Calc!$B$127,Dados!BK$2:BK$19995,"Não atendeu as expectativas")*0)/COUNTIFS(Dados!$J$2:$J$19995,Calc!$B$127,Dados!BK$2:BK$19995,"&lt;&gt;Sem resposta",Dados!BK$2:BK$19995,"&lt;&gt;""")</f>
        <v>3.3974358974358974</v>
      </c>
      <c r="J128" s="193">
        <f>(COUNTIFS(Dados!$J$2:$J$19995,Calc!$B$127,Dados!BL$2:BL$19995,"Superou as expectativas")*5+COUNTIFS(Dados!$J$2:$J$19995,Calc!$B$127,Dados!BL$2:BL$19995,"Atendeu as expectativas")*2.5+COUNTIFS(Dados!$J$2:$J$19995,Calc!$B$127,Dados!BL$2:BL$19995,"Não atendeu as expectativas")*0)/COUNTIFS(Dados!$J$2:$J$19995,Calc!$B$127,Dados!BL$2:BL$19995,"&lt;&gt;Sem resposta",Dados!BL$2:BL$19995,"&lt;&gt;""")</f>
        <v>3.625</v>
      </c>
      <c r="K128" s="194">
        <f t="shared" ref="K128:K191" si="6">AVERAGE(C128:J128)</f>
        <v>3.9910857371794872</v>
      </c>
    </row>
    <row r="129" spans="1:11">
      <c r="A129" s="143" t="s">
        <v>226</v>
      </c>
      <c r="B129" s="144" t="s">
        <v>227</v>
      </c>
      <c r="C129" s="21" t="e">
        <f>(COUNTIFS(Dados!$L$2:$L$19995,Calc!$C244,Dados!$J$2:$J$19995,Calc!$B$127,Dados!BE$2:BE$19995,"Ótima")*5+COUNTIFS(Dados!$L$2:$L$19995,Calc!$C244,Dados!$J$2:$J$19995,Calc!$B$127,Dados!BE$2:BE$19995,"Boa")*3.75+COUNTIFS(Dados!$L$2:$L$19995,Calc!$C244,Dados!$J$2:$J$19995,Calc!$B$127,Dados!BE$2:BE$19995,"Regular")*2.5+COUNTIFS(Dados!$L$2:$L$19995,Calc!$C244,Dados!$J$2:$J$19995,Calc!$B$127,Dados!BE$2:BE$19995,"Ruim")*1.25+COUNTIFS(Dados!$L$2:$L$19995,Calc!$C244,Dados!$J$2:$J$19995,Calc!$B$127,Dados!BE$2:BE$19995,"Péssima")*0)/COUNTIFS(Dados!$L$2:$L$19995,Calc!$C244,Dados!$J$2:$J$19995,Calc!$B$127,Dados!BE$2:BE$19995,"&lt;&gt;Sem resposta",Dados!BE$2:BE$19995,"&lt;&gt;""")</f>
        <v>#DIV/0!</v>
      </c>
      <c r="D129" s="142" t="e">
        <f>(COUNTIFS(Dados!$L$2:$L$19995,Calc!$C244,Dados!$J$2:$J$19995,Calc!$B$127,Dados!BF$2:BF$19995,"Ótima")*5+COUNTIFS(Dados!$L$2:$L$19995,Calc!$C244,Dados!$J$2:$J$19995,Calc!$B$127,Dados!BF$2:BF$19995,"Boa")*3.75+COUNTIFS(Dados!$L$2:$L$19995,Calc!$C244,Dados!$J$2:$J$19995,Calc!$B$127,Dados!BF$2:BF$19995,"Regular")*2.5+COUNTIFS(Dados!$L$2:$L$19995,Calc!$C244,Dados!$J$2:$J$19995,Calc!$B$127,Dados!BF$2:BF$19995,"Ruim")*1.25+COUNTIFS(Dados!$L$2:$L$19995,Calc!$C244,Dados!$J$2:$J$19995,Calc!$B$127,Dados!BF$2:BF$19995,"Péssima")*0)/COUNTIFS(Dados!$L$2:$L$19995,Calc!$C244,Dados!$J$2:$J$19995,Calc!$B$127,Dados!BF$2:BF$19995,"&lt;&gt;Sem resposta",Dados!BF$2:BF$19995,"&lt;&gt;""")</f>
        <v>#DIV/0!</v>
      </c>
      <c r="E129" s="142" t="e">
        <f>(COUNTIFS(Dados!$L$2:$L$19995,Calc!$C244,Dados!$J$2:$J$19995,Calc!$B$127,Dados!BG$2:BG$19995,"Ótima")*5+COUNTIFS(Dados!$L$2:$L$19995,Calc!$C244,Dados!$J$2:$J$19995,Calc!$B$127,Dados!BG$2:BG$19995,"Boa")*3.75+COUNTIFS(Dados!$L$2:$L$19995,Calc!$C244,Dados!$J$2:$J$19995,Calc!$B$127,Dados!BG$2:BG$19995,"Regular")*2.5+COUNTIFS(Dados!$L$2:$L$19995,Calc!$C244,Dados!$J$2:$J$19995,Calc!$B$127,Dados!BG$2:BG$19995,"Ruim")*1.25+COUNTIFS(Dados!$L$2:$L$19995,Calc!$C244,Dados!$J$2:$J$19995,Calc!$B$127,Dados!BG$2:BG$19995,"Péssima")*0)/COUNTIFS(Dados!$L$2:$L$19995,Calc!$C244,Dados!$J$2:$J$19995,Calc!$B$127,Dados!BG$2:BG$19995,"&lt;&gt;Sem resposta",Dados!BG$2:BG$19995,"&lt;&gt;""")</f>
        <v>#DIV/0!</v>
      </c>
      <c r="F129" s="142" t="e">
        <f>(COUNTIFS(Dados!$L$2:$L$19995,Calc!$C244,Dados!$J$2:$J$19995,Calc!$B$127,Dados!BH$2:BH$19995,"Ótima")*5+COUNTIFS(Dados!$L$2:$L$19995,Calc!$C244,Dados!$J$2:$J$19995,Calc!$B$127,Dados!BH$2:BH$19995,"Boa")*3.75+COUNTIFS(Dados!$L$2:$L$19995,Calc!$C244,Dados!$J$2:$J$19995,Calc!$B$127,Dados!BH$2:BH$19995,"Regular")*2.5+COUNTIFS(Dados!$L$2:$L$19995,Calc!$C244,Dados!$J$2:$J$19995,Calc!$B$127,Dados!BH$2:BH$19995,"Ruim")*1.25+COUNTIFS(Dados!$L$2:$L$19995,Calc!$C244,Dados!$J$2:$J$19995,Calc!$B$127,Dados!BH$2:BH$19995,"Péssima")*0)/COUNTIFS(Dados!$L$2:$L$19995,Calc!$C244,Dados!$J$2:$J$19995,Calc!$B$127,Dados!BH$2:BH$19995,"&lt;&gt;Sem resposta",Dados!BH$2:BH$19995,"&lt;&gt;""")</f>
        <v>#DIV/0!</v>
      </c>
      <c r="G129" s="142" t="e">
        <f>(COUNTIFS(Dados!$L$2:$L$19995,Calc!$C244,Dados!$J$2:$J$19995,Calc!$B$127,Dados!BI$2:BI$19995,"Ótima")*5+COUNTIFS(Dados!$L$2:$L$19995,Calc!$C244,Dados!$J$2:$J$19995,Calc!$B$127,Dados!BI$2:BI$19995,"Boa")*3.75+COUNTIFS(Dados!$L$2:$L$19995,Calc!$C244,Dados!$J$2:$J$19995,Calc!$B$127,Dados!BI$2:BI$19995,"Regular")*2.5+COUNTIFS(Dados!$L$2:$L$19995,Calc!$C244,Dados!$J$2:$J$19995,Calc!$B$127,Dados!BI$2:BI$19995,"Ruim")*1.25+COUNTIFS(Dados!$L$2:$L$19995,Calc!$C244,Dados!$J$2:$J$19995,Calc!$B$127,Dados!BI$2:BI$19995,"Péssima")*0)/COUNTIFS(Dados!$L$2:$L$19995,Calc!$C244,Dados!$J$2:$J$19995,Calc!$B$127,Dados!BI$2:BI$19995,"&lt;&gt;Sem resposta",Dados!BI$2:BI$19995,"&lt;&gt;""")</f>
        <v>#DIV/0!</v>
      </c>
      <c r="H129" s="142" t="e">
        <f>(COUNTIFS(Dados!$L$2:$L$19995,Calc!$C244,Dados!$J$2:$J$19995,Calc!$B$127,Dados!BJ$2:BJ$19995,"Ótima")*5+COUNTIFS(Dados!$L$2:$L$19995,Calc!$C244,Dados!$J$2:$J$19995,Calc!$B$127,Dados!BJ$2:BJ$19995,"Boa")*3.75+COUNTIFS(Dados!$L$2:$L$19995,Calc!$C244,Dados!$J$2:$J$19995,Calc!$B$127,Dados!BJ$2:BJ$19995,"Regular")*2.5+COUNTIFS(Dados!$L$2:$L$19995,Calc!$C244,Dados!$J$2:$J$19995,Calc!$B$127,Dados!BJ$2:BJ$19995,"Ruim")*1.25+COUNTIFS(Dados!$L$2:$L$19995,Calc!$C244,Dados!$J$2:$J$19995,Calc!$B$127,Dados!BJ$2:BJ$19995,"Péssima")*0)/COUNTIFS(Dados!$L$2:$L$19995,Calc!$C244,Dados!$J$2:$J$19995,Calc!$B$127,Dados!BJ$2:BJ$19995,"&lt;&gt;Sem resposta",Dados!BJ$2:BJ$19995,"&lt;&gt;""")</f>
        <v>#DIV/0!</v>
      </c>
      <c r="I129" s="142" t="e">
        <f>(COUNTIFS(Dados!$L$2:$L$19995,Calc!$C244,Dados!$J$2:$J$19995,Calc!$B$127,Dados!BK$2:BK$19995,"Superou as expectativas")*5+COUNTIFS(Dados!$L$2:$L$19995,Calc!$C244,Dados!$J$2:$J$19995,Calc!$B$127,Dados!BK$2:BK$19995,"Atendeu as expectativas")*2.5+COUNTIFS(Dados!$L$2:$L$19995,Calc!$C244,Dados!$J$2:$J$19995,Calc!$B$127,Dados!BK$2:BK$19995,"Não atendeu as expectativas")*0)/COUNTIFS(Dados!$L$2:$L$19995,Calc!$C244,Dados!$J$2:$J$19995,Calc!$B$127,Dados!BK$2:BK$19995,"&lt;&gt;Sem resposta",Dados!BK$2:BK$19995,"&lt;&gt;""")</f>
        <v>#DIV/0!</v>
      </c>
      <c r="J129" s="142" t="e">
        <f>(COUNTIFS(Dados!$L$2:$L$19995,Calc!$C244,Dados!$J$2:$J$19995,Calc!$B$127,Dados!BL$2:BL$19995,"Superou as expectativas")*5+COUNTIFS(Dados!$L$2:$L$19995,Calc!$C244,Dados!$J$2:$J$19995,Calc!$B$127,Dados!BL$2:BL$19995,"Atendeu as expectativas")*2.5+COUNTIFS(Dados!$L$2:$L$19995,Calc!$C244,Dados!$J$2:$J$19995,Calc!$B$127,Dados!BL$2:BL$19995,"Não atendeu as expectativas")*0)/COUNTIFS(Dados!$L$2:$L$19995,Calc!$C244,Dados!$J$2:$J$19995,Calc!$B$127,Dados!BL$2:BL$19995,"&lt;&gt;Sem resposta",Dados!BL$2:BL$19995,"&lt;&gt;""")</f>
        <v>#DIV/0!</v>
      </c>
      <c r="K129" s="195" t="e">
        <f t="shared" si="6"/>
        <v>#DIV/0!</v>
      </c>
    </row>
    <row r="130" spans="1:11">
      <c r="A130" s="170" t="s">
        <v>226</v>
      </c>
      <c r="B130" s="174" t="s">
        <v>99</v>
      </c>
      <c r="C130" s="21" t="e">
        <f>(COUNTIFS(Dados!$L$2:$L$19995,Calc!$C245,Dados!$J$2:$J$19995,Calc!$B$127,Dados!BE$2:BE$19995,"Ótima")*5+COUNTIFS(Dados!$L$2:$L$19995,Calc!$C245,Dados!$J$2:$J$19995,Calc!$B$127,Dados!BE$2:BE$19995,"Boa")*3.75+COUNTIFS(Dados!$L$2:$L$19995,Calc!$C245,Dados!$J$2:$J$19995,Calc!$B$127,Dados!BE$2:BE$19995,"Regular")*2.5+COUNTIFS(Dados!$L$2:$L$19995,Calc!$C245,Dados!$J$2:$J$19995,Calc!$B$127,Dados!BE$2:BE$19995,"Ruim")*1.25+COUNTIFS(Dados!$L$2:$L$19995,Calc!$C245,Dados!$J$2:$J$19995,Calc!$B$127,Dados!BE$2:BE$19995,"Péssima")*0)/COUNTIFS(Dados!$L$2:$L$19995,Calc!$C245,Dados!$J$2:$J$19995,Calc!$B$127,Dados!BE$2:BE$19995,"&lt;&gt;Sem resposta",Dados!BE$2:BE$19995,"&lt;&gt;""")</f>
        <v>#DIV/0!</v>
      </c>
      <c r="D130" s="142" t="e">
        <f>(COUNTIFS(Dados!$L$2:$L$19995,Calc!$C245,Dados!$J$2:$J$19995,Calc!$B$127,Dados!BF$2:BF$19995,"Ótima")*5+COUNTIFS(Dados!$L$2:$L$19995,Calc!$C245,Dados!$J$2:$J$19995,Calc!$B$127,Dados!BF$2:BF$19995,"Boa")*3.75+COUNTIFS(Dados!$L$2:$L$19995,Calc!$C245,Dados!$J$2:$J$19995,Calc!$B$127,Dados!BF$2:BF$19995,"Regular")*2.5+COUNTIFS(Dados!$L$2:$L$19995,Calc!$C245,Dados!$J$2:$J$19995,Calc!$B$127,Dados!BF$2:BF$19995,"Ruim")*1.25+COUNTIFS(Dados!$L$2:$L$19995,Calc!$C245,Dados!$J$2:$J$19995,Calc!$B$127,Dados!BF$2:BF$19995,"Péssima")*0)/COUNTIFS(Dados!$L$2:$L$19995,Calc!$C245,Dados!$J$2:$J$19995,Calc!$B$127,Dados!BF$2:BF$19995,"&lt;&gt;Sem resposta",Dados!BF$2:BF$19995,"&lt;&gt;""")</f>
        <v>#DIV/0!</v>
      </c>
      <c r="E130" s="142" t="e">
        <f>(COUNTIFS(Dados!$L$2:$L$19995,Calc!$C245,Dados!$J$2:$J$19995,Calc!$B$127,Dados!BG$2:BG$19995,"Ótima")*5+COUNTIFS(Dados!$L$2:$L$19995,Calc!$C245,Dados!$J$2:$J$19995,Calc!$B$127,Dados!BG$2:BG$19995,"Boa")*3.75+COUNTIFS(Dados!$L$2:$L$19995,Calc!$C245,Dados!$J$2:$J$19995,Calc!$B$127,Dados!BG$2:BG$19995,"Regular")*2.5+COUNTIFS(Dados!$L$2:$L$19995,Calc!$C245,Dados!$J$2:$J$19995,Calc!$B$127,Dados!BG$2:BG$19995,"Ruim")*1.25+COUNTIFS(Dados!$L$2:$L$19995,Calc!$C245,Dados!$J$2:$J$19995,Calc!$B$127,Dados!BG$2:BG$19995,"Péssima")*0)/COUNTIFS(Dados!$L$2:$L$19995,Calc!$C245,Dados!$J$2:$J$19995,Calc!$B$127,Dados!BG$2:BG$19995,"&lt;&gt;Sem resposta",Dados!BG$2:BG$19995,"&lt;&gt;""")</f>
        <v>#DIV/0!</v>
      </c>
      <c r="F130" s="142" t="e">
        <f>(COUNTIFS(Dados!$L$2:$L$19995,Calc!$C245,Dados!$J$2:$J$19995,Calc!$B$127,Dados!BH$2:BH$19995,"Ótima")*5+COUNTIFS(Dados!$L$2:$L$19995,Calc!$C245,Dados!$J$2:$J$19995,Calc!$B$127,Dados!BH$2:BH$19995,"Boa")*3.75+COUNTIFS(Dados!$L$2:$L$19995,Calc!$C245,Dados!$J$2:$J$19995,Calc!$B$127,Dados!BH$2:BH$19995,"Regular")*2.5+COUNTIFS(Dados!$L$2:$L$19995,Calc!$C245,Dados!$J$2:$J$19995,Calc!$B$127,Dados!BH$2:BH$19995,"Ruim")*1.25+COUNTIFS(Dados!$L$2:$L$19995,Calc!$C245,Dados!$J$2:$J$19995,Calc!$B$127,Dados!BH$2:BH$19995,"Péssima")*0)/COUNTIFS(Dados!$L$2:$L$19995,Calc!$C245,Dados!$J$2:$J$19995,Calc!$B$127,Dados!BH$2:BH$19995,"&lt;&gt;Sem resposta",Dados!BH$2:BH$19995,"&lt;&gt;""")</f>
        <v>#DIV/0!</v>
      </c>
      <c r="G130" s="142" t="e">
        <f>(COUNTIFS(Dados!$L$2:$L$19995,Calc!$C245,Dados!$J$2:$J$19995,Calc!$B$127,Dados!BI$2:BI$19995,"Ótima")*5+COUNTIFS(Dados!$L$2:$L$19995,Calc!$C245,Dados!$J$2:$J$19995,Calc!$B$127,Dados!BI$2:BI$19995,"Boa")*3.75+COUNTIFS(Dados!$L$2:$L$19995,Calc!$C245,Dados!$J$2:$J$19995,Calc!$B$127,Dados!BI$2:BI$19995,"Regular")*2.5+COUNTIFS(Dados!$L$2:$L$19995,Calc!$C245,Dados!$J$2:$J$19995,Calc!$B$127,Dados!BI$2:BI$19995,"Ruim")*1.25+COUNTIFS(Dados!$L$2:$L$19995,Calc!$C245,Dados!$J$2:$J$19995,Calc!$B$127,Dados!BI$2:BI$19995,"Péssima")*0)/COUNTIFS(Dados!$L$2:$L$19995,Calc!$C245,Dados!$J$2:$J$19995,Calc!$B$127,Dados!BI$2:BI$19995,"&lt;&gt;Sem resposta",Dados!BI$2:BI$19995,"&lt;&gt;""")</f>
        <v>#DIV/0!</v>
      </c>
      <c r="H130" s="142" t="e">
        <f>(COUNTIFS(Dados!$L$2:$L$19995,Calc!$C245,Dados!$J$2:$J$19995,Calc!$B$127,Dados!BJ$2:BJ$19995,"Ótima")*5+COUNTIFS(Dados!$L$2:$L$19995,Calc!$C245,Dados!$J$2:$J$19995,Calc!$B$127,Dados!BJ$2:BJ$19995,"Boa")*3.75+COUNTIFS(Dados!$L$2:$L$19995,Calc!$C245,Dados!$J$2:$J$19995,Calc!$B$127,Dados!BJ$2:BJ$19995,"Regular")*2.5+COUNTIFS(Dados!$L$2:$L$19995,Calc!$C245,Dados!$J$2:$J$19995,Calc!$B$127,Dados!BJ$2:BJ$19995,"Ruim")*1.25+COUNTIFS(Dados!$L$2:$L$19995,Calc!$C245,Dados!$J$2:$J$19995,Calc!$B$127,Dados!BJ$2:BJ$19995,"Péssima")*0)/COUNTIFS(Dados!$L$2:$L$19995,Calc!$C245,Dados!$J$2:$J$19995,Calc!$B$127,Dados!BJ$2:BJ$19995,"&lt;&gt;Sem resposta",Dados!BJ$2:BJ$19995,"&lt;&gt;""")</f>
        <v>#DIV/0!</v>
      </c>
      <c r="I130" s="142" t="e">
        <f>(COUNTIFS(Dados!$L$2:$L$19995,Calc!$C245,Dados!$J$2:$J$19995,Calc!$B$127,Dados!BK$2:BK$19995,"Superou as expectativas")*5+COUNTIFS(Dados!$L$2:$L$19995,Calc!$C245,Dados!$J$2:$J$19995,Calc!$B$127,Dados!BK$2:BK$19995,"Atendeu as expectativas")*2.5+COUNTIFS(Dados!$L$2:$L$19995,Calc!$C245,Dados!$J$2:$J$19995,Calc!$B$127,Dados!BK$2:BK$19995,"Não atendeu as expectativas")*0)/COUNTIFS(Dados!$L$2:$L$19995,Calc!$C245,Dados!$J$2:$J$19995,Calc!$B$127,Dados!BK$2:BK$19995,"&lt;&gt;Sem resposta",Dados!BK$2:BK$19995,"&lt;&gt;""")</f>
        <v>#DIV/0!</v>
      </c>
      <c r="J130" s="142" t="e">
        <f>(COUNTIFS(Dados!$L$2:$L$19995,Calc!$C245,Dados!$J$2:$J$19995,Calc!$B$127,Dados!BL$2:BL$19995,"Superou as expectativas")*5+COUNTIFS(Dados!$L$2:$L$19995,Calc!$C245,Dados!$J$2:$J$19995,Calc!$B$127,Dados!BL$2:BL$19995,"Atendeu as expectativas")*2.5+COUNTIFS(Dados!$L$2:$L$19995,Calc!$C245,Dados!$J$2:$J$19995,Calc!$B$127,Dados!BL$2:BL$19995,"Não atendeu as expectativas")*0)/COUNTIFS(Dados!$L$2:$L$19995,Calc!$C245,Dados!$J$2:$J$19995,Calc!$B$127,Dados!BL$2:BL$19995,"&lt;&gt;Sem resposta",Dados!BL$2:BL$19995,"&lt;&gt;""")</f>
        <v>#DIV/0!</v>
      </c>
      <c r="K130" s="195" t="e">
        <f t="shared" si="6"/>
        <v>#DIV/0!</v>
      </c>
    </row>
    <row r="131" spans="1:11">
      <c r="A131" s="143" t="s">
        <v>226</v>
      </c>
      <c r="B131" s="145" t="s">
        <v>245</v>
      </c>
      <c r="C131" s="21" t="e">
        <f>(COUNTIFS(Dados!$L$2:$L$19995,Calc!$C245,Dados!$J$2:$J$19995,Calc!$B$127,Dados!BE$2:BE$19995,"Ótima")*5+COUNTIFS(Dados!$L$2:$L$19995,Calc!$C245,Dados!$J$2:$J$19995,Calc!$B$127,Dados!BE$2:BE$19995,"Boa")*3.75+COUNTIFS(Dados!$L$2:$L$19995,Calc!$C245,Dados!$J$2:$J$19995,Calc!$B$127,Dados!BE$2:BE$19995,"Regular")*2.5+COUNTIFS(Dados!$L$2:$L$19995,Calc!$C245,Dados!$J$2:$J$19995,Calc!$B$127,Dados!BE$2:BE$19995,"Ruim")*1.25+COUNTIFS(Dados!$L$2:$L$19995,Calc!$C245,Dados!$J$2:$J$19995,Calc!$B$127,Dados!BE$2:BE$19995,"Péssima")*0)/COUNTIFS(Dados!$L$2:$L$19995,Calc!$C245,Dados!$J$2:$J$19995,Calc!$B$127,Dados!BE$2:BE$19995,"&lt;&gt;Sem resposta",Dados!BE$2:BE$19995,"&lt;&gt;""")</f>
        <v>#DIV/0!</v>
      </c>
      <c r="D131" s="142" t="e">
        <f>(COUNTIFS(Dados!$L$2:$L$19995,Calc!$C245,Dados!$J$2:$J$19995,Calc!$B$127,Dados!BF$2:BF$19995,"Ótima")*5+COUNTIFS(Dados!$L$2:$L$19995,Calc!$C245,Dados!$J$2:$J$19995,Calc!$B$127,Dados!BF$2:BF$19995,"Boa")*3.75+COUNTIFS(Dados!$L$2:$L$19995,Calc!$C245,Dados!$J$2:$J$19995,Calc!$B$127,Dados!BF$2:BF$19995,"Regular")*2.5+COUNTIFS(Dados!$L$2:$L$19995,Calc!$C245,Dados!$J$2:$J$19995,Calc!$B$127,Dados!BF$2:BF$19995,"Ruim")*1.25+COUNTIFS(Dados!$L$2:$L$19995,Calc!$C245,Dados!$J$2:$J$19995,Calc!$B$127,Dados!BF$2:BF$19995,"Péssima")*0)/COUNTIFS(Dados!$L$2:$L$19995,Calc!$C245,Dados!$J$2:$J$19995,Calc!$B$127,Dados!BF$2:BF$19995,"&lt;&gt;Sem resposta",Dados!BF$2:BF$19995,"&lt;&gt;""")</f>
        <v>#DIV/0!</v>
      </c>
      <c r="E131" s="142" t="e">
        <f>(COUNTIFS(Dados!$L$2:$L$19995,Calc!$C245,Dados!$J$2:$J$19995,Calc!$B$127,Dados!BG$2:BG$19995,"Ótima")*5+COUNTIFS(Dados!$L$2:$L$19995,Calc!$C245,Dados!$J$2:$J$19995,Calc!$B$127,Dados!BG$2:BG$19995,"Boa")*3.75+COUNTIFS(Dados!$L$2:$L$19995,Calc!$C245,Dados!$J$2:$J$19995,Calc!$B$127,Dados!BG$2:BG$19995,"Regular")*2.5+COUNTIFS(Dados!$L$2:$L$19995,Calc!$C245,Dados!$J$2:$J$19995,Calc!$B$127,Dados!BG$2:BG$19995,"Ruim")*1.25+COUNTIFS(Dados!$L$2:$L$19995,Calc!$C245,Dados!$J$2:$J$19995,Calc!$B$127,Dados!BG$2:BG$19995,"Péssima")*0)/COUNTIFS(Dados!$L$2:$L$19995,Calc!$C245,Dados!$J$2:$J$19995,Calc!$B$127,Dados!BG$2:BG$19995,"&lt;&gt;Sem resposta",Dados!BG$2:BG$19995,"&lt;&gt;""")</f>
        <v>#DIV/0!</v>
      </c>
      <c r="F131" s="142" t="e">
        <f>(COUNTIFS(Dados!$L$2:$L$19995,Calc!$C245,Dados!$J$2:$J$19995,Calc!$B$127,Dados!BH$2:BH$19995,"Ótima")*5+COUNTIFS(Dados!$L$2:$L$19995,Calc!$C245,Dados!$J$2:$J$19995,Calc!$B$127,Dados!BH$2:BH$19995,"Boa")*3.75+COUNTIFS(Dados!$L$2:$L$19995,Calc!$C245,Dados!$J$2:$J$19995,Calc!$B$127,Dados!BH$2:BH$19995,"Regular")*2.5+COUNTIFS(Dados!$L$2:$L$19995,Calc!$C245,Dados!$J$2:$J$19995,Calc!$B$127,Dados!BH$2:BH$19995,"Ruim")*1.25+COUNTIFS(Dados!$L$2:$L$19995,Calc!$C245,Dados!$J$2:$J$19995,Calc!$B$127,Dados!BH$2:BH$19995,"Péssima")*0)/COUNTIFS(Dados!$L$2:$L$19995,Calc!$C245,Dados!$J$2:$J$19995,Calc!$B$127,Dados!BH$2:BH$19995,"&lt;&gt;Sem resposta",Dados!BH$2:BH$19995,"&lt;&gt;""")</f>
        <v>#DIV/0!</v>
      </c>
      <c r="G131" s="142" t="e">
        <f>(COUNTIFS(Dados!$L$2:$L$19995,Calc!$C245,Dados!$J$2:$J$19995,Calc!$B$127,Dados!BI$2:BI$19995,"Ótima")*5+COUNTIFS(Dados!$L$2:$L$19995,Calc!$C245,Dados!$J$2:$J$19995,Calc!$B$127,Dados!BI$2:BI$19995,"Boa")*3.75+COUNTIFS(Dados!$L$2:$L$19995,Calc!$C245,Dados!$J$2:$J$19995,Calc!$B$127,Dados!BI$2:BI$19995,"Regular")*2.5+COUNTIFS(Dados!$L$2:$L$19995,Calc!$C245,Dados!$J$2:$J$19995,Calc!$B$127,Dados!BI$2:BI$19995,"Ruim")*1.25+COUNTIFS(Dados!$L$2:$L$19995,Calc!$C245,Dados!$J$2:$J$19995,Calc!$B$127,Dados!BI$2:BI$19995,"Péssima")*0)/COUNTIFS(Dados!$L$2:$L$19995,Calc!$C245,Dados!$J$2:$J$19995,Calc!$B$127,Dados!BI$2:BI$19995,"&lt;&gt;Sem resposta",Dados!BI$2:BI$19995,"&lt;&gt;""")</f>
        <v>#DIV/0!</v>
      </c>
      <c r="H131" s="142" t="e">
        <f>(COUNTIFS(Dados!$L$2:$L$19995,Calc!$C245,Dados!$J$2:$J$19995,Calc!$B$127,Dados!BJ$2:BJ$19995,"Ótima")*5+COUNTIFS(Dados!$L$2:$L$19995,Calc!$C245,Dados!$J$2:$J$19995,Calc!$B$127,Dados!BJ$2:BJ$19995,"Boa")*3.75+COUNTIFS(Dados!$L$2:$L$19995,Calc!$C245,Dados!$J$2:$J$19995,Calc!$B$127,Dados!BJ$2:BJ$19995,"Regular")*2.5+COUNTIFS(Dados!$L$2:$L$19995,Calc!$C245,Dados!$J$2:$J$19995,Calc!$B$127,Dados!BJ$2:BJ$19995,"Ruim")*1.25+COUNTIFS(Dados!$L$2:$L$19995,Calc!$C245,Dados!$J$2:$J$19995,Calc!$B$127,Dados!BJ$2:BJ$19995,"Péssima")*0)/COUNTIFS(Dados!$L$2:$L$19995,Calc!$C245,Dados!$J$2:$J$19995,Calc!$B$127,Dados!BJ$2:BJ$19995,"&lt;&gt;Sem resposta",Dados!BJ$2:BJ$19995,"&lt;&gt;""")</f>
        <v>#DIV/0!</v>
      </c>
      <c r="I131" s="142" t="e">
        <f>(COUNTIFS(Dados!$L$2:$L$19995,Calc!$C245,Dados!$J$2:$J$19995,Calc!$B$127,Dados!BK$2:BK$19995,"Superou as expectativas")*5+COUNTIFS(Dados!$L$2:$L$19995,Calc!$C245,Dados!$J$2:$J$19995,Calc!$B$127,Dados!BK$2:BK$19995,"Atendeu as expectativas")*2.5+COUNTIFS(Dados!$L$2:$L$19995,Calc!$C245,Dados!$J$2:$J$19995,Calc!$B$127,Dados!BK$2:BK$19995,"Não atendeu as expectativas")*0)/COUNTIFS(Dados!$L$2:$L$19995,Calc!$C245,Dados!$J$2:$J$19995,Calc!$B$127,Dados!BK$2:BK$19995,"&lt;&gt;Sem resposta",Dados!BK$2:BK$19995,"&lt;&gt;""")</f>
        <v>#DIV/0!</v>
      </c>
      <c r="J131" s="142" t="e">
        <f>(COUNTIFS(Dados!$L$2:$L$19995,Calc!$C245,Dados!$J$2:$J$19995,Calc!$B$127,Dados!BL$2:BL$19995,"Superou as expectativas")*5+COUNTIFS(Dados!$L$2:$L$19995,Calc!$C245,Dados!$J$2:$J$19995,Calc!$B$127,Dados!BL$2:BL$19995,"Atendeu as expectativas")*2.5+COUNTIFS(Dados!$L$2:$L$19995,Calc!$C245,Dados!$J$2:$J$19995,Calc!$B$127,Dados!BL$2:BL$19995,"Não atendeu as expectativas")*0)/COUNTIFS(Dados!$L$2:$L$19995,Calc!$C245,Dados!$J$2:$J$19995,Calc!$B$127,Dados!BL$2:BL$19995,"&lt;&gt;Sem resposta",Dados!BL$2:BL$19995,"&lt;&gt;""")</f>
        <v>#DIV/0!</v>
      </c>
      <c r="K131" s="195" t="e">
        <f t="shared" si="6"/>
        <v>#DIV/0!</v>
      </c>
    </row>
    <row r="132" spans="1:11" ht="25.5">
      <c r="A132" s="143" t="s">
        <v>802</v>
      </c>
      <c r="B132" s="143" t="s">
        <v>802</v>
      </c>
      <c r="C132" s="150">
        <f>(COUNTIFS(Dados!$J$2:$J$19995,Calc!$B$130,Dados!BE$2:BE$19995,"Ótima")*5+COUNTIFS(Dados!$J$2:$J$19995,Calc!$B$130,Dados!BE$2:BE$19995,"Boa")*3.75+COUNTIFS(Dados!$J$2:$J$19995,Calc!$B$130,Dados!BE$2:BE$19995,"Regular")*2.5+COUNTIFS(Dados!$J$2:$J$19995,Calc!$B$130,Dados!BE$2:BE$19995,"Ruim")*1.25+COUNTIFS(Dados!$J$2:$J$19995,Calc!$B$130,Dados!BE$2:BE$19995,"Péssima")*0)/COUNTIFS(Dados!$J$2:$J$19995,Calc!$B$130,Dados!BE$2:BE$19995,"&lt;&gt;Sem resposta",Dados!BE$2:BE$19995,"&lt;&gt;""")</f>
        <v>4.5535714285714288</v>
      </c>
      <c r="D132" s="150">
        <f>(COUNTIFS(Dados!$J$2:$J$19995,Calc!$B$130,Dados!BF$2:BF$19995,"Ótima")*5+COUNTIFS(Dados!$J$2:$J$19995,Calc!$B$130,Dados!BF$2:BF$19995,"Boa")*3.75+COUNTIFS(Dados!$J$2:$J$19995,Calc!$B$130,Dados!BF$2:BF$19995,"Regular")*2.5+COUNTIFS(Dados!$J$2:$J$19995,Calc!$B$130,Dados!BF$2:BF$19995,"Ruim")*1.25+COUNTIFS(Dados!$J$2:$J$19995,Calc!$B$130,Dados!BF$2:BF$19995,"Péssima")*0)/COUNTIFS(Dados!$J$2:$J$19995,Calc!$B$130,Dados!BF$2:BF$19995,"&lt;&gt;Sem resposta",Dados!BF$2:BF$19995,"&lt;&gt;""")</f>
        <v>4.2857142857142856</v>
      </c>
      <c r="E132" s="150">
        <f>(COUNTIFS(Dados!$J$2:$J$19995,Calc!$B$130,Dados!BG$2:BG$19995,"Ótima")*5+COUNTIFS(Dados!$J$2:$J$19995,Calc!$B$130,Dados!BG$2:BG$19995,"Boa")*3.75+COUNTIFS(Dados!$J$2:$J$19995,Calc!$B$130,Dados!BG$2:BG$19995,"Regular")*2.5+COUNTIFS(Dados!$J$2:$J$19995,Calc!$B$130,Dados!BG$2:BG$19995,"Ruim")*1.25+COUNTIFS(Dados!$J$2:$J$19995,Calc!$B$130,Dados!BG$2:BG$19995,"Péssima")*0)/COUNTIFS(Dados!$J$2:$J$19995,Calc!$B$130,Dados!BG$2:BG$19995,"&lt;&gt;Sem resposta",Dados!BG$2:BG$19995,"&lt;&gt;""")</f>
        <v>3.9423076923076925</v>
      </c>
      <c r="F132" s="150">
        <f>(COUNTIFS(Dados!$J$2:$J$19995,Calc!$B$130,Dados!BH$2:BH$19995,"Ótima")*5+COUNTIFS(Dados!$J$2:$J$19995,Calc!$B$130,Dados!BH$2:BH$19995,"Boa")*3.75+COUNTIFS(Dados!$J$2:$J$19995,Calc!$B$130,Dados!BH$2:BH$19995,"Regular")*2.5+COUNTIFS(Dados!$J$2:$J$19995,Calc!$B$130,Dados!BH$2:BH$19995,"Ruim")*1.25+COUNTIFS(Dados!$J$2:$J$19995,Calc!$B$130,Dados!BH$2:BH$19995,"Péssima")*0)/COUNTIFS(Dados!$J$2:$J$19995,Calc!$B$130,Dados!BH$2:BH$19995,"&lt;&gt;Sem resposta",Dados!BH$2:BH$19995,"&lt;&gt;""")</f>
        <v>4.1964285714285712</v>
      </c>
      <c r="G132" s="150">
        <f>(COUNTIFS(Dados!$J$2:$J$19995,Calc!$B$130,Dados!BI$2:BI$19995,"Ótima")*5+COUNTIFS(Dados!$J$2:$J$19995,Calc!$B$130,Dados!BI$2:BI$19995,"Boa")*3.75+COUNTIFS(Dados!$J$2:$J$19995,Calc!$B$130,Dados!BI$2:BI$19995,"Regular")*2.5+COUNTIFS(Dados!$J$2:$J$19995,Calc!$B$130,Dados!BI$2:BI$19995,"Ruim")*1.25+COUNTIFS(Dados!$J$2:$J$19995,Calc!$B$130,Dados!BI$2:BI$19995,"Péssima")*0)/COUNTIFS(Dados!$J$2:$J$19995,Calc!$B$130,Dados!BI$2:BI$19995,"&lt;&gt;Sem resposta",Dados!BI$2:BI$19995,"&lt;&gt;""")</f>
        <v>3.3928571428571428</v>
      </c>
      <c r="H132" s="150">
        <f>(COUNTIFS(Dados!$J$2:$J$19995,Calc!$B$130,Dados!BJ$2:BJ$19995,"Ótima")*5+COUNTIFS(Dados!$J$2:$J$19995,Calc!$B$130,Dados!BJ$2:BJ$19995,"Boa")*3.75+COUNTIFS(Dados!$J$2:$J$19995,Calc!$B$130,Dados!BJ$2:BJ$19995,"Regular")*2.5+COUNTIFS(Dados!$J$2:$J$19995,Calc!$B$130,Dados!BJ$2:BJ$19995,"Ruim")*1.25+COUNTIFS(Dados!$J$2:$J$19995,Calc!$B$130,Dados!BJ$2:BJ$19995,"Péssima")*0)/COUNTIFS(Dados!$J$2:$J$19995,Calc!$B$130,Dados!BJ$2:BJ$19995,"&lt;&gt;Sem resposta",Dados!BJ$2:BJ$19995,"&lt;&gt;""")</f>
        <v>4.5535714285714288</v>
      </c>
      <c r="I132" s="150">
        <f>(COUNTIFS(Dados!$J$2:$J$19995,Calc!$B$130,Dados!BK$2:BK$19995,"Superou as expectativas")*5+COUNTIFS(Dados!$J$2:$J$19995,Calc!$B$130,Dados!BK$2:BK$19995,"Atendeu as expectativas")*2.5+COUNTIFS(Dados!$J$2:$J$19995,Calc!$B$130,Dados!BK$2:BK$19995,"Não atendeu as expectativas")*0)/COUNTIFS(Dados!$J$2:$J$19995,Calc!$B$130,Dados!BK$2:BK$19995,"&lt;&gt;Sem resposta",Dados!BK$2:BK$19995,"&lt;&gt;""")</f>
        <v>3.2692307692307692</v>
      </c>
      <c r="J132" s="150">
        <f>(COUNTIFS(Dados!$J$2:$J$19995,Calc!$B$130,Dados!BL$2:BL$19995,"Superou as expectativas")*5+COUNTIFS(Dados!$J$2:$J$19995,Calc!$B$130,Dados!BL$2:BL$19995,"Atendeu as expectativas")*2.5+COUNTIFS(Dados!$J$2:$J$19995,Calc!$B$130,Dados!BL$2:BL$19995,"Não atendeu as expectativas")*0)/COUNTIFS(Dados!$J$2:$J$19995,Calc!$B$130,Dados!BL$2:BL$19995,"&lt;&gt;Sem resposta",Dados!BL$2:BL$19995,"&lt;&gt;""")</f>
        <v>4.0384615384615383</v>
      </c>
      <c r="K132" s="195">
        <f t="shared" si="6"/>
        <v>4.0290178571428568</v>
      </c>
    </row>
    <row r="133" spans="1:11" ht="25.5">
      <c r="A133" s="143" t="s">
        <v>802</v>
      </c>
      <c r="B133" s="145" t="s">
        <v>569</v>
      </c>
      <c r="C133" s="142" t="e">
        <f>(COUNTIFS(Dados!$M$2:$M$19995,Calc!$C247,Dados!$J$2:$J$19995,Calc!$B$130,Dados!BE$2:BE$19995,"Ótima")*5+COUNTIFS(Dados!$M$2:$M$19995,Calc!$C247,Dados!$J$2:$J$19995,Calc!$B$130,Dados!BE$2:BE$19995,"Boa")*3.75+COUNTIFS(Dados!$M$2:$M$19995,Calc!$C247,Dados!$J$2:$J$19995,Calc!$B$130,Dados!BE$2:BE$19995,"Regular")*2.5+COUNTIFS(Dados!$M$2:$M$19995,Calc!$C247,Dados!$J$2:$J$19995,Calc!$B$130,Dados!BE$2:BE$19995,"Ruim")*1.25+COUNTIFS(Dados!$M$2:$M$19995,Calc!$C247,Dados!$J$2:$J$19995,Calc!$B$130,Dados!BE$2:BE$19995,"Péssima")*0)/COUNTIFS(Dados!$M$2:$M$19995,Calc!$C247,Dados!$J$2:$J$19995,Calc!$B$130,Dados!BE$2:BE$19995,"&lt;&gt;Sem resposta",Dados!BE$2:BE$19995,"&lt;&gt;""")</f>
        <v>#DIV/0!</v>
      </c>
      <c r="D133" s="142" t="e">
        <f>(COUNTIFS(Dados!$M$2:$M$19995,Calc!$C247,Dados!$J$2:$J$19995,Calc!$B$130,Dados!BF$2:BF$19995,"Ótima")*5+COUNTIFS(Dados!$M$2:$M$19995,Calc!$C247,Dados!$J$2:$J$19995,Calc!$B$130,Dados!BF$2:BF$19995,"Boa")*3.75+COUNTIFS(Dados!$M$2:$M$19995,Calc!$C247,Dados!$J$2:$J$19995,Calc!$B$130,Dados!BF$2:BF$19995,"Regular")*2.5+COUNTIFS(Dados!$M$2:$M$19995,Calc!$C247,Dados!$J$2:$J$19995,Calc!$B$130,Dados!BF$2:BF$19995,"Ruim")*1.25+COUNTIFS(Dados!$M$2:$M$19995,Calc!$C247,Dados!$J$2:$J$19995,Calc!$B$130,Dados!BF$2:BF$19995,"Péssima")*0)/COUNTIFS(Dados!$M$2:$M$19995,Calc!$C247,Dados!$J$2:$J$19995,Calc!$B$130,Dados!BF$2:BF$19995,"&lt;&gt;Sem resposta",Dados!BF$2:BF$19995,"&lt;&gt;""")</f>
        <v>#DIV/0!</v>
      </c>
      <c r="E133" s="142" t="e">
        <f>(COUNTIFS(Dados!$M$2:$M$19995,Calc!$C247,Dados!$J$2:$J$19995,Calc!$B$130,Dados!BG$2:BG$19995,"Ótima")*5+COUNTIFS(Dados!$M$2:$M$19995,Calc!$C247,Dados!$J$2:$J$19995,Calc!$B$130,Dados!BG$2:BG$19995,"Boa")*3.75+COUNTIFS(Dados!$M$2:$M$19995,Calc!$C247,Dados!$J$2:$J$19995,Calc!$B$130,Dados!BG$2:BG$19995,"Regular")*2.5+COUNTIFS(Dados!$M$2:$M$19995,Calc!$C247,Dados!$J$2:$J$19995,Calc!$B$130,Dados!BG$2:BG$19995,"Ruim")*1.25+COUNTIFS(Dados!$M$2:$M$19995,Calc!$C247,Dados!$J$2:$J$19995,Calc!$B$130,Dados!BG$2:BG$19995,"Péssima")*0)/COUNTIFS(Dados!$M$2:$M$19995,Calc!$C247,Dados!$J$2:$J$19995,Calc!$B$130,Dados!BG$2:BG$19995,"&lt;&gt;Sem resposta",Dados!BG$2:BG$19995,"&lt;&gt;""")</f>
        <v>#DIV/0!</v>
      </c>
      <c r="F133" s="142" t="e">
        <f>(COUNTIFS(Dados!$M$2:$M$19995,Calc!$C247,Dados!$J$2:$J$19995,Calc!$B$130,Dados!BH$2:BH$19995,"Ótima")*5+COUNTIFS(Dados!$M$2:$M$19995,Calc!$C247,Dados!$J$2:$J$19995,Calc!$B$130,Dados!BH$2:BH$19995,"Boa")*3.75+COUNTIFS(Dados!$M$2:$M$19995,Calc!$C247,Dados!$J$2:$J$19995,Calc!$B$130,Dados!BH$2:BH$19995,"Regular")*2.5+COUNTIFS(Dados!$M$2:$M$19995,Calc!$C247,Dados!$J$2:$J$19995,Calc!$B$130,Dados!BH$2:BH$19995,"Ruim")*1.25+COUNTIFS(Dados!$M$2:$M$19995,Calc!$C247,Dados!$J$2:$J$19995,Calc!$B$130,Dados!BH$2:BH$19995,"Péssima")*0)/COUNTIFS(Dados!$M$2:$M$19995,Calc!$C247,Dados!$J$2:$J$19995,Calc!$B$130,Dados!BH$2:BH$19995,"&lt;&gt;Sem resposta",Dados!BH$2:BH$19995,"&lt;&gt;""")</f>
        <v>#DIV/0!</v>
      </c>
      <c r="G133" s="142" t="e">
        <f>(COUNTIFS(Dados!$M$2:$M$19995,Calc!$C247,Dados!$J$2:$J$19995,Calc!$B$130,Dados!BI$2:BI$19995,"Ótima")*5+COUNTIFS(Dados!$M$2:$M$19995,Calc!$C247,Dados!$J$2:$J$19995,Calc!$B$130,Dados!BI$2:BI$19995,"Boa")*3.75+COUNTIFS(Dados!$M$2:$M$19995,Calc!$C247,Dados!$J$2:$J$19995,Calc!$B$130,Dados!BI$2:BI$19995,"Regular")*2.5+COUNTIFS(Dados!$M$2:$M$19995,Calc!$C247,Dados!$J$2:$J$19995,Calc!$B$130,Dados!BI$2:BI$19995,"Ruim")*1.25+COUNTIFS(Dados!$M$2:$M$19995,Calc!$C247,Dados!$J$2:$J$19995,Calc!$B$130,Dados!BI$2:BI$19995,"Péssima")*0)/COUNTIFS(Dados!$M$2:$M$19995,Calc!$C247,Dados!$J$2:$J$19995,Calc!$B$130,Dados!BI$2:BI$19995,"&lt;&gt;Sem resposta",Dados!BI$2:BI$19995,"&lt;&gt;""")</f>
        <v>#DIV/0!</v>
      </c>
      <c r="H133" s="142" t="e">
        <f>(COUNTIFS(Dados!$M$2:$M$19995,Calc!$C247,Dados!$J$2:$J$19995,Calc!$B$130,Dados!BJ$2:BJ$19995,"Ótima")*5+COUNTIFS(Dados!$M$2:$M$19995,Calc!$C247,Dados!$J$2:$J$19995,Calc!$B$130,Dados!BJ$2:BJ$19995,"Boa")*3.75+COUNTIFS(Dados!$M$2:$M$19995,Calc!$C247,Dados!$J$2:$J$19995,Calc!$B$130,Dados!BJ$2:BJ$19995,"Regular")*2.5+COUNTIFS(Dados!$M$2:$M$19995,Calc!$C247,Dados!$J$2:$J$19995,Calc!$B$130,Dados!BJ$2:BJ$19995,"Ruim")*1.25+COUNTIFS(Dados!$M$2:$M$19995,Calc!$C247,Dados!$J$2:$J$19995,Calc!$B$130,Dados!BJ$2:BJ$19995,"Péssima")*0)/COUNTIFS(Dados!$M$2:$M$19995,Calc!$C247,Dados!$J$2:$J$19995,Calc!$B$130,Dados!BJ$2:BJ$19995,"&lt;&gt;Sem resposta",Dados!BJ$2:BJ$19995,"&lt;&gt;""")</f>
        <v>#DIV/0!</v>
      </c>
      <c r="I133" s="142" t="e">
        <f>(COUNTIFS(Dados!$M$2:$M$19995,Calc!$C247,Dados!$J$2:$J$19995,Calc!$B$130,Dados!BK$2:BK$19995,"Superou as expectativas")*5+COUNTIFS(Dados!$M$2:$M$19995,Calc!$C247,Dados!$J$2:$J$19995,Calc!$B$130,Dados!BK$2:BK$19995,"Atendeu as expectativas")*2.5+COUNTIFS(Dados!$M$2:$M$19995,Calc!$C247,Dados!$J$2:$J$19995,Calc!$B$130,Dados!BK$2:BK$19995,"Não atendeu as expectativas")*0)/COUNTIFS(Dados!$M$2:$M$19995,Calc!$C247,Dados!$J$2:$J$19995,Calc!$B$130,Dados!BK$2:BK$19995,"&lt;&gt;Sem resposta",Dados!BK$2:BK$19995,"&lt;&gt;""")</f>
        <v>#DIV/0!</v>
      </c>
      <c r="J133" s="142" t="e">
        <f>(COUNTIFS(Dados!$M$2:$M$19995,Calc!$C247,Dados!$J$2:$J$19995,Calc!$B$130,Dados!BL$2:BL$19995,"Superou as expectativas")*5+COUNTIFS(Dados!$M$2:$M$19995,Calc!$C247,Dados!$J$2:$J$19995,Calc!$B$130,Dados!BL$2:BL$19995,"Atendeu as expectativas")*2.5+COUNTIFS(Dados!$M$2:$M$19995,Calc!$C247,Dados!$J$2:$J$19995,Calc!$B$130,Dados!BL$2:BL$19995,"Não atendeu as expectativas")*0)/COUNTIFS(Dados!$M$2:$M$19995,Calc!$C247,Dados!$J$2:$J$19995,Calc!$B$130,Dados!BL$2:BL$19995,"&lt;&gt;Sem resposta",Dados!BL$2:BL$19995,"&lt;&gt;""")</f>
        <v>#DIV/0!</v>
      </c>
      <c r="K133" s="195" t="e">
        <f t="shared" si="6"/>
        <v>#DIV/0!</v>
      </c>
    </row>
    <row r="134" spans="1:11" ht="25.5">
      <c r="A134" s="143" t="s">
        <v>802</v>
      </c>
      <c r="B134" s="144" t="s">
        <v>1078</v>
      </c>
      <c r="C134" s="142" t="e">
        <f>(COUNTIFS(Dados!$M$2:$M$19995,Calc!$C248,Dados!$J$2:$J$19995,Calc!$B$130,Dados!BE$2:BE$19995,"Ótima")*5+COUNTIFS(Dados!$M$2:$M$19995,Calc!$C248,Dados!$J$2:$J$19995,Calc!$B$130,Dados!BE$2:BE$19995,"Boa")*3.75+COUNTIFS(Dados!$M$2:$M$19995,Calc!$C248,Dados!$J$2:$J$19995,Calc!$B$130,Dados!BE$2:BE$19995,"Regular")*2.5+COUNTIFS(Dados!$M$2:$M$19995,Calc!$C248,Dados!$J$2:$J$19995,Calc!$B$130,Dados!BE$2:BE$19995,"Ruim")*1.25+COUNTIFS(Dados!$M$2:$M$19995,Calc!$C248,Dados!$J$2:$J$19995,Calc!$B$130,Dados!BE$2:BE$19995,"Péssima")*0)/COUNTIFS(Dados!$M$2:$M$19995,Calc!$C248,Dados!$J$2:$J$19995,Calc!$B$130,Dados!BE$2:BE$19995,"&lt;&gt;Sem resposta",Dados!BE$2:BE$19995,"&lt;&gt;""")</f>
        <v>#DIV/0!</v>
      </c>
      <c r="D134" s="142" t="e">
        <f>(COUNTIFS(Dados!$M$2:$M$19995,Calc!$C248,Dados!$J$2:$J$19995,Calc!$B$130,Dados!BF$2:BF$19995,"Ótima")*5+COUNTIFS(Dados!$M$2:$M$19995,Calc!$C248,Dados!$J$2:$J$19995,Calc!$B$130,Dados!BF$2:BF$19995,"Boa")*3.75+COUNTIFS(Dados!$M$2:$M$19995,Calc!$C248,Dados!$J$2:$J$19995,Calc!$B$130,Dados!BF$2:BF$19995,"Regular")*2.5+COUNTIFS(Dados!$M$2:$M$19995,Calc!$C248,Dados!$J$2:$J$19995,Calc!$B$130,Dados!BF$2:BF$19995,"Ruim")*1.25+COUNTIFS(Dados!$M$2:$M$19995,Calc!$C248,Dados!$J$2:$J$19995,Calc!$B$130,Dados!BF$2:BF$19995,"Péssima")*0)/COUNTIFS(Dados!$M$2:$M$19995,Calc!$C248,Dados!$J$2:$J$19995,Calc!$B$130,Dados!BF$2:BF$19995,"&lt;&gt;Sem resposta",Dados!BF$2:BF$19995,"&lt;&gt;""")</f>
        <v>#DIV/0!</v>
      </c>
      <c r="E134" s="142" t="e">
        <f>(COUNTIFS(Dados!$M$2:$M$19995,Calc!$C248,Dados!$J$2:$J$19995,Calc!$B$130,Dados!BG$2:BG$19995,"Ótima")*5+COUNTIFS(Dados!$M$2:$M$19995,Calc!$C248,Dados!$J$2:$J$19995,Calc!$B$130,Dados!BG$2:BG$19995,"Boa")*3.75+COUNTIFS(Dados!$M$2:$M$19995,Calc!$C248,Dados!$J$2:$J$19995,Calc!$B$130,Dados!BG$2:BG$19995,"Regular")*2.5+COUNTIFS(Dados!$M$2:$M$19995,Calc!$C248,Dados!$J$2:$J$19995,Calc!$B$130,Dados!BG$2:BG$19995,"Ruim")*1.25+COUNTIFS(Dados!$M$2:$M$19995,Calc!$C248,Dados!$J$2:$J$19995,Calc!$B$130,Dados!BG$2:BG$19995,"Péssima")*0)/COUNTIFS(Dados!$M$2:$M$19995,Calc!$C248,Dados!$J$2:$J$19995,Calc!$B$130,Dados!BG$2:BG$19995,"&lt;&gt;Sem resposta",Dados!BG$2:BG$19995,"&lt;&gt;""")</f>
        <v>#DIV/0!</v>
      </c>
      <c r="F134" s="142" t="e">
        <f>(COUNTIFS(Dados!$M$2:$M$19995,Calc!$C248,Dados!$J$2:$J$19995,Calc!$B$130,Dados!BH$2:BH$19995,"Ótima")*5+COUNTIFS(Dados!$M$2:$M$19995,Calc!$C248,Dados!$J$2:$J$19995,Calc!$B$130,Dados!BH$2:BH$19995,"Boa")*3.75+COUNTIFS(Dados!$M$2:$M$19995,Calc!$C248,Dados!$J$2:$J$19995,Calc!$B$130,Dados!BH$2:BH$19995,"Regular")*2.5+COUNTIFS(Dados!$M$2:$M$19995,Calc!$C248,Dados!$J$2:$J$19995,Calc!$B$130,Dados!BH$2:BH$19995,"Ruim")*1.25+COUNTIFS(Dados!$M$2:$M$19995,Calc!$C248,Dados!$J$2:$J$19995,Calc!$B$130,Dados!BH$2:BH$19995,"Péssima")*0)/COUNTIFS(Dados!$M$2:$M$19995,Calc!$C248,Dados!$J$2:$J$19995,Calc!$B$130,Dados!BH$2:BH$19995,"&lt;&gt;Sem resposta",Dados!BH$2:BH$19995,"&lt;&gt;""")</f>
        <v>#DIV/0!</v>
      </c>
      <c r="G134" s="142" t="e">
        <f>(COUNTIFS(Dados!$M$2:$M$19995,Calc!$C248,Dados!$J$2:$J$19995,Calc!$B$130,Dados!BI$2:BI$19995,"Ótima")*5+COUNTIFS(Dados!$M$2:$M$19995,Calc!$C248,Dados!$J$2:$J$19995,Calc!$B$130,Dados!BI$2:BI$19995,"Boa")*3.75+COUNTIFS(Dados!$M$2:$M$19995,Calc!$C248,Dados!$J$2:$J$19995,Calc!$B$130,Dados!BI$2:BI$19995,"Regular")*2.5+COUNTIFS(Dados!$M$2:$M$19995,Calc!$C248,Dados!$J$2:$J$19995,Calc!$B$130,Dados!BI$2:BI$19995,"Ruim")*1.25+COUNTIFS(Dados!$M$2:$M$19995,Calc!$C248,Dados!$J$2:$J$19995,Calc!$B$130,Dados!BI$2:BI$19995,"Péssima")*0)/COUNTIFS(Dados!$M$2:$M$19995,Calc!$C248,Dados!$J$2:$J$19995,Calc!$B$130,Dados!BI$2:BI$19995,"&lt;&gt;Sem resposta",Dados!BI$2:BI$19995,"&lt;&gt;""")</f>
        <v>#DIV/0!</v>
      </c>
      <c r="H134" s="142" t="e">
        <f>(COUNTIFS(Dados!$M$2:$M$19995,Calc!$C248,Dados!$J$2:$J$19995,Calc!$B$130,Dados!BJ$2:BJ$19995,"Ótima")*5+COUNTIFS(Dados!$M$2:$M$19995,Calc!$C248,Dados!$J$2:$J$19995,Calc!$B$130,Dados!BJ$2:BJ$19995,"Boa")*3.75+COUNTIFS(Dados!$M$2:$M$19995,Calc!$C248,Dados!$J$2:$J$19995,Calc!$B$130,Dados!BJ$2:BJ$19995,"Regular")*2.5+COUNTIFS(Dados!$M$2:$M$19995,Calc!$C248,Dados!$J$2:$J$19995,Calc!$B$130,Dados!BJ$2:BJ$19995,"Ruim")*1.25+COUNTIFS(Dados!$M$2:$M$19995,Calc!$C248,Dados!$J$2:$J$19995,Calc!$B$130,Dados!BJ$2:BJ$19995,"Péssima")*0)/COUNTIFS(Dados!$M$2:$M$19995,Calc!$C248,Dados!$J$2:$J$19995,Calc!$B$130,Dados!BJ$2:BJ$19995,"&lt;&gt;Sem resposta",Dados!BJ$2:BJ$19995,"&lt;&gt;""")</f>
        <v>#DIV/0!</v>
      </c>
      <c r="I134" s="142" t="e">
        <f>(COUNTIFS(Dados!$M$2:$M$19995,Calc!$C248,Dados!$J$2:$J$19995,Calc!$B$130,Dados!BK$2:BK$19995,"Superou as expectativas")*5+COUNTIFS(Dados!$M$2:$M$19995,Calc!$C248,Dados!$J$2:$J$19995,Calc!$B$130,Dados!BK$2:BK$19995,"Atendeu as expectativas")*2.5+COUNTIFS(Dados!$M$2:$M$19995,Calc!$C248,Dados!$J$2:$J$19995,Calc!$B$130,Dados!BK$2:BK$19995,"Não atendeu as expectativas")*0)/COUNTIFS(Dados!$M$2:$M$19995,Calc!$C248,Dados!$J$2:$J$19995,Calc!$B$130,Dados!BK$2:BK$19995,"&lt;&gt;Sem resposta",Dados!BK$2:BK$19995,"&lt;&gt;""")</f>
        <v>#DIV/0!</v>
      </c>
      <c r="J134" s="142" t="e">
        <f>(COUNTIFS(Dados!$M$2:$M$19995,Calc!$C248,Dados!$J$2:$J$19995,Calc!$B$130,Dados!BL$2:BL$19995,"Superou as expectativas")*5+COUNTIFS(Dados!$M$2:$M$19995,Calc!$C248,Dados!$J$2:$J$19995,Calc!$B$130,Dados!BL$2:BL$19995,"Atendeu as expectativas")*2.5+COUNTIFS(Dados!$M$2:$M$19995,Calc!$C248,Dados!$J$2:$J$19995,Calc!$B$130,Dados!BL$2:BL$19995,"Não atendeu as expectativas")*0)/COUNTIFS(Dados!$M$2:$M$19995,Calc!$C248,Dados!$J$2:$J$19995,Calc!$B$130,Dados!BL$2:BL$19995,"&lt;&gt;Sem resposta",Dados!BL$2:BL$19995,"&lt;&gt;""")</f>
        <v>#DIV/0!</v>
      </c>
      <c r="K134" s="195" t="e">
        <f t="shared" si="6"/>
        <v>#DIV/0!</v>
      </c>
    </row>
    <row r="135" spans="1:11" ht="25.5">
      <c r="A135" s="143" t="s">
        <v>802</v>
      </c>
      <c r="B135" s="144" t="s">
        <v>98</v>
      </c>
      <c r="C135" s="142" t="e">
        <f>(COUNTIFS(Dados!$M$2:$M$19995,Calc!$C249,Dados!$J$2:$J$19995,Calc!$B$130,Dados!BE$2:BE$19995,"Ótima")*5+COUNTIFS(Dados!$M$2:$M$19995,Calc!$C249,Dados!$J$2:$J$19995,Calc!$B$130,Dados!BE$2:BE$19995,"Boa")*3.75+COUNTIFS(Dados!$M$2:$M$19995,Calc!$C249,Dados!$J$2:$J$19995,Calc!$B$130,Dados!BE$2:BE$19995,"Regular")*2.5+COUNTIFS(Dados!$M$2:$M$19995,Calc!$C249,Dados!$J$2:$J$19995,Calc!$B$130,Dados!BE$2:BE$19995,"Ruim")*1.25+COUNTIFS(Dados!$M$2:$M$19995,Calc!$C249,Dados!$J$2:$J$19995,Calc!$B$130,Dados!BE$2:BE$19995,"Péssima")*0)/COUNTIFS(Dados!$M$2:$M$19995,Calc!$C249,Dados!$J$2:$J$19995,Calc!$B$130,Dados!BE$2:BE$19995,"&lt;&gt;Sem resposta",Dados!BE$2:BE$19995,"&lt;&gt;""")</f>
        <v>#DIV/0!</v>
      </c>
      <c r="D135" s="142" t="e">
        <f>(COUNTIFS(Dados!$M$2:$M$19995,Calc!$C249,Dados!$J$2:$J$19995,Calc!$B$130,Dados!BF$2:BF$19995,"Ótima")*5+COUNTIFS(Dados!$M$2:$M$19995,Calc!$C249,Dados!$J$2:$J$19995,Calc!$B$130,Dados!BF$2:BF$19995,"Boa")*3.75+COUNTIFS(Dados!$M$2:$M$19995,Calc!$C249,Dados!$J$2:$J$19995,Calc!$B$130,Dados!BF$2:BF$19995,"Regular")*2.5+COUNTIFS(Dados!$M$2:$M$19995,Calc!$C249,Dados!$J$2:$J$19995,Calc!$B$130,Dados!BF$2:BF$19995,"Ruim")*1.25+COUNTIFS(Dados!$M$2:$M$19995,Calc!$C249,Dados!$J$2:$J$19995,Calc!$B$130,Dados!BF$2:BF$19995,"Péssima")*0)/COUNTIFS(Dados!$M$2:$M$19995,Calc!$C249,Dados!$J$2:$J$19995,Calc!$B$130,Dados!BF$2:BF$19995,"&lt;&gt;Sem resposta",Dados!BF$2:BF$19995,"&lt;&gt;""")</f>
        <v>#DIV/0!</v>
      </c>
      <c r="E135" s="142" t="e">
        <f>(COUNTIFS(Dados!$M$2:$M$19995,Calc!$C249,Dados!$J$2:$J$19995,Calc!$B$130,Dados!BG$2:BG$19995,"Ótima")*5+COUNTIFS(Dados!$M$2:$M$19995,Calc!$C249,Dados!$J$2:$J$19995,Calc!$B$130,Dados!BG$2:BG$19995,"Boa")*3.75+COUNTIFS(Dados!$M$2:$M$19995,Calc!$C249,Dados!$J$2:$J$19995,Calc!$B$130,Dados!BG$2:BG$19995,"Regular")*2.5+COUNTIFS(Dados!$M$2:$M$19995,Calc!$C249,Dados!$J$2:$J$19995,Calc!$B$130,Dados!BG$2:BG$19995,"Ruim")*1.25+COUNTIFS(Dados!$M$2:$M$19995,Calc!$C249,Dados!$J$2:$J$19995,Calc!$B$130,Dados!BG$2:BG$19995,"Péssima")*0)/COUNTIFS(Dados!$M$2:$M$19995,Calc!$C249,Dados!$J$2:$J$19995,Calc!$B$130,Dados!BG$2:BG$19995,"&lt;&gt;Sem resposta",Dados!BG$2:BG$19995,"&lt;&gt;""")</f>
        <v>#DIV/0!</v>
      </c>
      <c r="F135" s="142" t="e">
        <f>(COUNTIFS(Dados!$M$2:$M$19995,Calc!$C249,Dados!$J$2:$J$19995,Calc!$B$130,Dados!BH$2:BH$19995,"Ótima")*5+COUNTIFS(Dados!$M$2:$M$19995,Calc!$C249,Dados!$J$2:$J$19995,Calc!$B$130,Dados!BH$2:BH$19995,"Boa")*3.75+COUNTIFS(Dados!$M$2:$M$19995,Calc!$C249,Dados!$J$2:$J$19995,Calc!$B$130,Dados!BH$2:BH$19995,"Regular")*2.5+COUNTIFS(Dados!$M$2:$M$19995,Calc!$C249,Dados!$J$2:$J$19995,Calc!$B$130,Dados!BH$2:BH$19995,"Ruim")*1.25+COUNTIFS(Dados!$M$2:$M$19995,Calc!$C249,Dados!$J$2:$J$19995,Calc!$B$130,Dados!BH$2:BH$19995,"Péssima")*0)/COUNTIFS(Dados!$M$2:$M$19995,Calc!$C249,Dados!$J$2:$J$19995,Calc!$B$130,Dados!BH$2:BH$19995,"&lt;&gt;Sem resposta",Dados!BH$2:BH$19995,"&lt;&gt;""")</f>
        <v>#DIV/0!</v>
      </c>
      <c r="G135" s="142" t="e">
        <f>(COUNTIFS(Dados!$M$2:$M$19995,Calc!$C249,Dados!$J$2:$J$19995,Calc!$B$130,Dados!BI$2:BI$19995,"Ótima")*5+COUNTIFS(Dados!$M$2:$M$19995,Calc!$C249,Dados!$J$2:$J$19995,Calc!$B$130,Dados!BI$2:BI$19995,"Boa")*3.75+COUNTIFS(Dados!$M$2:$M$19995,Calc!$C249,Dados!$J$2:$J$19995,Calc!$B$130,Dados!BI$2:BI$19995,"Regular")*2.5+COUNTIFS(Dados!$M$2:$M$19995,Calc!$C249,Dados!$J$2:$J$19995,Calc!$B$130,Dados!BI$2:BI$19995,"Ruim")*1.25+COUNTIFS(Dados!$M$2:$M$19995,Calc!$C249,Dados!$J$2:$J$19995,Calc!$B$130,Dados!BI$2:BI$19995,"Péssima")*0)/COUNTIFS(Dados!$M$2:$M$19995,Calc!$C249,Dados!$J$2:$J$19995,Calc!$B$130,Dados!BI$2:BI$19995,"&lt;&gt;Sem resposta",Dados!BI$2:BI$19995,"&lt;&gt;""")</f>
        <v>#DIV/0!</v>
      </c>
      <c r="H135" s="142" t="e">
        <f>(COUNTIFS(Dados!$M$2:$M$19995,Calc!$C249,Dados!$J$2:$J$19995,Calc!$B$130,Dados!BJ$2:BJ$19995,"Ótima")*5+COUNTIFS(Dados!$M$2:$M$19995,Calc!$C249,Dados!$J$2:$J$19995,Calc!$B$130,Dados!BJ$2:BJ$19995,"Boa")*3.75+COUNTIFS(Dados!$M$2:$M$19995,Calc!$C249,Dados!$J$2:$J$19995,Calc!$B$130,Dados!BJ$2:BJ$19995,"Regular")*2.5+COUNTIFS(Dados!$M$2:$M$19995,Calc!$C249,Dados!$J$2:$J$19995,Calc!$B$130,Dados!BJ$2:BJ$19995,"Ruim")*1.25+COUNTIFS(Dados!$M$2:$M$19995,Calc!$C249,Dados!$J$2:$J$19995,Calc!$B$130,Dados!BJ$2:BJ$19995,"Péssima")*0)/COUNTIFS(Dados!$M$2:$M$19995,Calc!$C249,Dados!$J$2:$J$19995,Calc!$B$130,Dados!BJ$2:BJ$19995,"&lt;&gt;Sem resposta",Dados!BJ$2:BJ$19995,"&lt;&gt;""")</f>
        <v>#DIV/0!</v>
      </c>
      <c r="I135" s="142" t="e">
        <f>(COUNTIFS(Dados!$M$2:$M$19995,Calc!$C249,Dados!$J$2:$J$19995,Calc!$B$130,Dados!BK$2:BK$19995,"Superou as expectativas")*5+COUNTIFS(Dados!$M$2:$M$19995,Calc!$C249,Dados!$J$2:$J$19995,Calc!$B$130,Dados!BK$2:BK$19995,"Atendeu as expectativas")*2.5+COUNTIFS(Dados!$M$2:$M$19995,Calc!$C249,Dados!$J$2:$J$19995,Calc!$B$130,Dados!BK$2:BK$19995,"Não atendeu as expectativas")*0)/COUNTIFS(Dados!$M$2:$M$19995,Calc!$C249,Dados!$J$2:$J$19995,Calc!$B$130,Dados!BK$2:BK$19995,"&lt;&gt;Sem resposta",Dados!BK$2:BK$19995,"&lt;&gt;""")</f>
        <v>#DIV/0!</v>
      </c>
      <c r="J135" s="142" t="e">
        <f>(COUNTIFS(Dados!$M$2:$M$19995,Calc!$C249,Dados!$J$2:$J$19995,Calc!$B$130,Dados!BL$2:BL$19995,"Superou as expectativas")*5+COUNTIFS(Dados!$M$2:$M$19995,Calc!$C249,Dados!$J$2:$J$19995,Calc!$B$130,Dados!BL$2:BL$19995,"Atendeu as expectativas")*2.5+COUNTIFS(Dados!$M$2:$M$19995,Calc!$C249,Dados!$J$2:$J$19995,Calc!$B$130,Dados!BL$2:BL$19995,"Não atendeu as expectativas")*0)/COUNTIFS(Dados!$M$2:$M$19995,Calc!$C249,Dados!$J$2:$J$19995,Calc!$B$130,Dados!BL$2:BL$19995,"&lt;&gt;Sem resposta",Dados!BL$2:BL$19995,"&lt;&gt;""")</f>
        <v>#DIV/0!</v>
      </c>
      <c r="K135" s="195" t="e">
        <f t="shared" si="6"/>
        <v>#DIV/0!</v>
      </c>
    </row>
    <row r="136" spans="1:11" ht="25.5">
      <c r="A136" s="170" t="s">
        <v>802</v>
      </c>
      <c r="B136" s="171" t="s">
        <v>3714</v>
      </c>
      <c r="C136" s="172" t="e">
        <f>(COUNTIFS(Dados!$M$2:$M$19995,Calc!#REF!,Dados!$J$2:$J$19995,Calc!$B$130,Dados!BE$2:BE$19995,"Ótima")*5+COUNTIFS(Dados!$M$2:$M$19995,Calc!#REF!,Dados!$J$2:$J$19995,Calc!$B$130,Dados!BE$2:BE$19995,"Boa")*3.75+COUNTIFS(Dados!$M$2:$M$19995,Calc!#REF!,Dados!$J$2:$J$19995,Calc!$B$130,Dados!BE$2:BE$19995,"Regular")*2.5+COUNTIFS(Dados!$M$2:$M$19995,Calc!#REF!,Dados!$J$2:$J$19995,Calc!$B$130,Dados!BE$2:BE$19995,"Ruim")*1.25+COUNTIFS(Dados!$M$2:$M$19995,Calc!#REF!,Dados!$J$2:$J$19995,Calc!$B$130,Dados!BE$2:BE$19995,"Péssima")*0)/COUNTIFS(Dados!$M$2:$M$19995,Calc!#REF!,Dados!$J$2:$J$19995,Calc!$B$130,Dados!BE$2:BE$19995,"&lt;&gt;Sem resposta",Dados!BE$2:BE$19995,"&lt;&gt;""")</f>
        <v>#DIV/0!</v>
      </c>
      <c r="D136" s="172" t="e">
        <f>(COUNTIFS(Dados!$M$2:$M$19995,Calc!#REF!,Dados!$J$2:$J$19995,Calc!$B$130,Dados!BF$2:BF$19995,"Ótima")*5+COUNTIFS(Dados!$M$2:$M$19995,Calc!#REF!,Dados!$J$2:$J$19995,Calc!$B$130,Dados!BF$2:BF$19995,"Boa")*3.75+COUNTIFS(Dados!$M$2:$M$19995,Calc!#REF!,Dados!$J$2:$J$19995,Calc!$B$130,Dados!BF$2:BF$19995,"Regular")*2.5+COUNTIFS(Dados!$M$2:$M$19995,Calc!#REF!,Dados!$J$2:$J$19995,Calc!$B$130,Dados!BF$2:BF$19995,"Ruim")*1.25+COUNTIFS(Dados!$M$2:$M$19995,Calc!#REF!,Dados!$J$2:$J$19995,Calc!$B$130,Dados!BF$2:BF$19995,"Péssima")*0)/COUNTIFS(Dados!$M$2:$M$19995,Calc!#REF!,Dados!$J$2:$J$19995,Calc!$B$130,Dados!BF$2:BF$19995,"&lt;&gt;Sem resposta",Dados!BF$2:BF$19995,"&lt;&gt;""")</f>
        <v>#DIV/0!</v>
      </c>
      <c r="E136" s="172" t="e">
        <f>(COUNTIFS(Dados!$M$2:$M$19995,Calc!#REF!,Dados!$J$2:$J$19995,Calc!$B$130,Dados!BG$2:BG$19995,"Ótima")*5+COUNTIFS(Dados!$M$2:$M$19995,Calc!#REF!,Dados!$J$2:$J$19995,Calc!$B$130,Dados!BG$2:BG$19995,"Boa")*3.75+COUNTIFS(Dados!$M$2:$M$19995,Calc!#REF!,Dados!$J$2:$J$19995,Calc!$B$130,Dados!BG$2:BG$19995,"Regular")*2.5+COUNTIFS(Dados!$M$2:$M$19995,Calc!#REF!,Dados!$J$2:$J$19995,Calc!$B$130,Dados!BG$2:BG$19995,"Ruim")*1.25+COUNTIFS(Dados!$M$2:$M$19995,Calc!#REF!,Dados!$J$2:$J$19995,Calc!$B$130,Dados!BG$2:BG$19995,"Péssima")*0)/COUNTIFS(Dados!$M$2:$M$19995,Calc!#REF!,Dados!$J$2:$J$19995,Calc!$B$130,Dados!BG$2:BG$19995,"&lt;&gt;Sem resposta",Dados!BG$2:BG$19995,"&lt;&gt;""")</f>
        <v>#DIV/0!</v>
      </c>
      <c r="F136" s="172" t="e">
        <f>(COUNTIFS(Dados!$M$2:$M$19995,Calc!#REF!,Dados!$J$2:$J$19995,Calc!$B$130,Dados!BH$2:BH$19995,"Ótima")*5+COUNTIFS(Dados!$M$2:$M$19995,Calc!#REF!,Dados!$J$2:$J$19995,Calc!$B$130,Dados!BH$2:BH$19995,"Boa")*3.75+COUNTIFS(Dados!$M$2:$M$19995,Calc!#REF!,Dados!$J$2:$J$19995,Calc!$B$130,Dados!BH$2:BH$19995,"Regular")*2.5+COUNTIFS(Dados!$M$2:$M$19995,Calc!#REF!,Dados!$J$2:$J$19995,Calc!$B$130,Dados!BH$2:BH$19995,"Ruim")*1.25+COUNTIFS(Dados!$M$2:$M$19995,Calc!#REF!,Dados!$J$2:$J$19995,Calc!$B$130,Dados!BH$2:BH$19995,"Péssima")*0)/COUNTIFS(Dados!$M$2:$M$19995,Calc!#REF!,Dados!$J$2:$J$19995,Calc!$B$130,Dados!BH$2:BH$19995,"&lt;&gt;Sem resposta",Dados!BH$2:BH$19995,"&lt;&gt;""")</f>
        <v>#DIV/0!</v>
      </c>
      <c r="G136" s="172" t="e">
        <f>(COUNTIFS(Dados!$M$2:$M$19995,Calc!#REF!,Dados!$J$2:$J$19995,Calc!$B$130,Dados!BI$2:BI$19995,"Ótima")*5+COUNTIFS(Dados!$M$2:$M$19995,Calc!#REF!,Dados!$J$2:$J$19995,Calc!$B$130,Dados!BI$2:BI$19995,"Boa")*3.75+COUNTIFS(Dados!$M$2:$M$19995,Calc!#REF!,Dados!$J$2:$J$19995,Calc!$B$130,Dados!BI$2:BI$19995,"Regular")*2.5+COUNTIFS(Dados!$M$2:$M$19995,Calc!#REF!,Dados!$J$2:$J$19995,Calc!$B$130,Dados!BI$2:BI$19995,"Ruim")*1.25+COUNTIFS(Dados!$M$2:$M$19995,Calc!#REF!,Dados!$J$2:$J$19995,Calc!$B$130,Dados!BI$2:BI$19995,"Péssima")*0)/COUNTIFS(Dados!$M$2:$M$19995,Calc!#REF!,Dados!$J$2:$J$19995,Calc!$B$130,Dados!BI$2:BI$19995,"&lt;&gt;Sem resposta",Dados!BI$2:BI$19995,"&lt;&gt;""")</f>
        <v>#DIV/0!</v>
      </c>
      <c r="H136" s="172" t="e">
        <f>(COUNTIFS(Dados!$M$2:$M$19995,Calc!#REF!,Dados!$J$2:$J$19995,Calc!$B$130,Dados!BJ$2:BJ$19995,"Ótima")*5+COUNTIFS(Dados!$M$2:$M$19995,Calc!#REF!,Dados!$J$2:$J$19995,Calc!$B$130,Dados!BJ$2:BJ$19995,"Boa")*3.75+COUNTIFS(Dados!$M$2:$M$19995,Calc!#REF!,Dados!$J$2:$J$19995,Calc!$B$130,Dados!BJ$2:BJ$19995,"Regular")*2.5+COUNTIFS(Dados!$M$2:$M$19995,Calc!#REF!,Dados!$J$2:$J$19995,Calc!$B$130,Dados!BJ$2:BJ$19995,"Ruim")*1.25+COUNTIFS(Dados!$M$2:$M$19995,Calc!#REF!,Dados!$J$2:$J$19995,Calc!$B$130,Dados!BJ$2:BJ$19995,"Péssima")*0)/COUNTIFS(Dados!$M$2:$M$19995,Calc!#REF!,Dados!$J$2:$J$19995,Calc!$B$130,Dados!BJ$2:BJ$19995,"&lt;&gt;Sem resposta",Dados!BJ$2:BJ$19995,"&lt;&gt;""")</f>
        <v>#DIV/0!</v>
      </c>
      <c r="I136" s="172" t="e">
        <f>(COUNTIFS(Dados!$M$2:$M$19995,Calc!#REF!,Dados!$J$2:$J$19995,Calc!$B$130,Dados!BK$2:BK$19995,"Superou as expectativas")*5+COUNTIFS(Dados!$M$2:$M$19995,Calc!#REF!,Dados!$J$2:$J$19995,Calc!$B$130,Dados!BK$2:BK$19995,"Atendeu as expectativas")*2.5+COUNTIFS(Dados!$M$2:$M$19995,Calc!#REF!,Dados!$J$2:$J$19995,Calc!$B$130,Dados!BK$2:BK$19995,"Não atendeu as expectativas")*0)/COUNTIFS(Dados!$M$2:$M$19995,Calc!#REF!,Dados!$J$2:$J$19995,Calc!$B$130,Dados!BK$2:BK$19995,"&lt;&gt;Sem resposta",Dados!BK$2:BK$19995,"&lt;&gt;""")</f>
        <v>#DIV/0!</v>
      </c>
      <c r="J136" s="172" t="e">
        <f>(COUNTIFS(Dados!$M$2:$M$19995,Calc!#REF!,Dados!$J$2:$J$19995,Calc!$B$130,Dados!BL$2:BL$19995,"Superou as expectativas")*5+COUNTIFS(Dados!$M$2:$M$19995,Calc!#REF!,Dados!$J$2:$J$19995,Calc!$B$130,Dados!BL$2:BL$19995,"Atendeu as expectativas")*2.5+COUNTIFS(Dados!$M$2:$M$19995,Calc!#REF!,Dados!$J$2:$J$19995,Calc!$B$130,Dados!BL$2:BL$19995,"Não atendeu as expectativas")*0)/COUNTIFS(Dados!$M$2:$M$19995,Calc!#REF!,Dados!$J$2:$J$19995,Calc!$B$130,Dados!BL$2:BL$19995,"&lt;&gt;Sem resposta",Dados!BL$2:BL$19995,"&lt;&gt;""")</f>
        <v>#DIV/0!</v>
      </c>
      <c r="K136" s="196" t="e">
        <f t="shared" si="6"/>
        <v>#DIV/0!</v>
      </c>
    </row>
    <row r="137" spans="1:11">
      <c r="A137" s="143" t="s">
        <v>72</v>
      </c>
      <c r="B137" s="143" t="s">
        <v>72</v>
      </c>
      <c r="C137" s="150">
        <f>(COUNTIFS(Dados!$J$2:$J$19995,Calc!$B$134,Dados!BE$2:BE$19995,"Ótima")*5+COUNTIFS(Dados!$J$2:$J$19995,Calc!$B$134,Dados!BE$2:BE$19995,"Boa")*3.75+COUNTIFS(Dados!$J$2:$J$19995,Calc!$B$134,Dados!BE$2:BE$19995,"Regular")*2.5+COUNTIFS(Dados!$J$2:$J$19995,Calc!$B$134,Dados!BE$2:BE$19995,"Ruim")*1.25+COUNTIFS(Dados!$J$2:$J$19995,Calc!$B$134,Dados!BE$2:BE$19995,"Péssima")*0)/COUNTIFS(Dados!$J$2:$J$19995,Calc!$B$134,Dados!BE$2:BE$19995,"&lt;&gt;Sem resposta",Dados!BE$2:BE$19995,"&lt;&gt;""")</f>
        <v>4.4038461538461542</v>
      </c>
      <c r="D137" s="150">
        <f>(COUNTIFS(Dados!$J$2:$J$19995,Calc!$B$134,Dados!BF$2:BF$19995,"Ótima")*5+COUNTIFS(Dados!$J$2:$J$19995,Calc!$B$134,Dados!BF$2:BF$19995,"Boa")*3.75+COUNTIFS(Dados!$J$2:$J$19995,Calc!$B$134,Dados!BF$2:BF$19995,"Regular")*2.5+COUNTIFS(Dados!$J$2:$J$19995,Calc!$B$134,Dados!BF$2:BF$19995,"Ruim")*1.25+COUNTIFS(Dados!$J$2:$J$19995,Calc!$B$134,Dados!BF$2:BF$19995,"Péssima")*0)/COUNTIFS(Dados!$J$2:$J$19995,Calc!$B$134,Dados!BF$2:BF$19995,"&lt;&gt;Sem resposta",Dados!BF$2:BF$19995,"&lt;&gt;""")</f>
        <v>4.0769230769230766</v>
      </c>
      <c r="E137" s="150">
        <f>(COUNTIFS(Dados!$J$2:$J$19995,Calc!$B$134,Dados!BG$2:BG$19995,"Ótima")*5+COUNTIFS(Dados!$J$2:$J$19995,Calc!$B$134,Dados!BG$2:BG$19995,"Boa")*3.75+COUNTIFS(Dados!$J$2:$J$19995,Calc!$B$134,Dados!BG$2:BG$19995,"Regular")*2.5+COUNTIFS(Dados!$J$2:$J$19995,Calc!$B$134,Dados!BG$2:BG$19995,"Ruim")*1.25+COUNTIFS(Dados!$J$2:$J$19995,Calc!$B$134,Dados!BG$2:BG$19995,"Péssima")*0)/COUNTIFS(Dados!$J$2:$J$19995,Calc!$B$134,Dados!BG$2:BG$19995,"&lt;&gt;Sem resposta",Dados!BG$2:BG$19995,"&lt;&gt;""")</f>
        <v>3.30078125</v>
      </c>
      <c r="F137" s="150">
        <f>(COUNTIFS(Dados!$J$2:$J$19995,Calc!$B$134,Dados!BH$2:BH$19995,"Ótima")*5+COUNTIFS(Dados!$J$2:$J$19995,Calc!$B$134,Dados!BH$2:BH$19995,"Boa")*3.75+COUNTIFS(Dados!$J$2:$J$19995,Calc!$B$134,Dados!BH$2:BH$19995,"Regular")*2.5+COUNTIFS(Dados!$J$2:$J$19995,Calc!$B$134,Dados!BH$2:BH$19995,"Ruim")*1.25+COUNTIFS(Dados!$J$2:$J$19995,Calc!$B$134,Dados!BH$2:BH$19995,"Péssima")*0)/COUNTIFS(Dados!$J$2:$J$19995,Calc!$B$134,Dados!BH$2:BH$19995,"&lt;&gt;Sem resposta",Dados!BH$2:BH$19995,"&lt;&gt;""")</f>
        <v>3.6328125</v>
      </c>
      <c r="G137" s="150">
        <f>(COUNTIFS(Dados!$J$2:$J$19995,Calc!$B$134,Dados!BI$2:BI$19995,"Ótima")*5+COUNTIFS(Dados!$J$2:$J$19995,Calc!$B$134,Dados!BI$2:BI$19995,"Boa")*3.75+COUNTIFS(Dados!$J$2:$J$19995,Calc!$B$134,Dados!BI$2:BI$19995,"Regular")*2.5+COUNTIFS(Dados!$J$2:$J$19995,Calc!$B$134,Dados!BI$2:BI$19995,"Ruim")*1.25+COUNTIFS(Dados!$J$2:$J$19995,Calc!$B$134,Dados!BI$2:BI$19995,"Péssima")*0)/COUNTIFS(Dados!$J$2:$J$19995,Calc!$B$134,Dados!BI$2:BI$19995,"&lt;&gt;Sem resposta",Dados!BI$2:BI$19995,"&lt;&gt;""")</f>
        <v>2.109375</v>
      </c>
      <c r="H137" s="150">
        <f>(COUNTIFS(Dados!$J$2:$J$19995,Calc!$B$134,Dados!BJ$2:BJ$19995,"Ótima")*5+COUNTIFS(Dados!$J$2:$J$19995,Calc!$B$134,Dados!BJ$2:BJ$19995,"Boa")*3.75+COUNTIFS(Dados!$J$2:$J$19995,Calc!$B$134,Dados!BJ$2:BJ$19995,"Regular")*2.5+COUNTIFS(Dados!$J$2:$J$19995,Calc!$B$134,Dados!BJ$2:BJ$19995,"Ruim")*1.25+COUNTIFS(Dados!$J$2:$J$19995,Calc!$B$134,Dados!BJ$2:BJ$19995,"Péssima")*0)/COUNTIFS(Dados!$J$2:$J$19995,Calc!$B$134,Dados!BJ$2:BJ$19995,"&lt;&gt;Sem resposta",Dados!BJ$2:BJ$19995,"&lt;&gt;""")</f>
        <v>4.3461538461538458</v>
      </c>
      <c r="I137" s="150">
        <f>(COUNTIFS(Dados!$J$2:$J$19995,Calc!$B$134,Dados!BK$2:BK$19995,"Superou as expectativas")*5+COUNTIFS(Dados!$J$2:$J$19995,Calc!$B$134,Dados!BK$2:BK$19995,"Atendeu as expectativas")*2.5+COUNTIFS(Dados!$J$2:$J$19995,Calc!$B$134,Dados!BK$2:BK$19995,"Não atendeu as expectativas")*0)/COUNTIFS(Dados!$J$2:$J$19995,Calc!$B$134,Dados!BK$2:BK$19995,"&lt;&gt;Sem resposta",Dados!BK$2:BK$19995,"&lt;&gt;""")</f>
        <v>2.096774193548387</v>
      </c>
      <c r="J137" s="150">
        <f>(COUNTIFS(Dados!$J$2:$J$19995,Calc!$B$134,Dados!BL$2:BL$19995,"Superou as expectativas")*5+COUNTIFS(Dados!$J$2:$J$19995,Calc!$B$134,Dados!BL$2:BL$19995,"Atendeu as expectativas")*2.5+COUNTIFS(Dados!$J$2:$J$19995,Calc!$B$134,Dados!BL$2:BL$19995,"Não atendeu as expectativas")*0)/COUNTIFS(Dados!$J$2:$J$19995,Calc!$B$134,Dados!BL$2:BL$19995,"&lt;&gt;Sem resposta",Dados!BL$2:BL$19995,"&lt;&gt;""")</f>
        <v>3.7692307692307692</v>
      </c>
      <c r="K137" s="195">
        <f t="shared" si="6"/>
        <v>3.4669870987127793</v>
      </c>
    </row>
    <row r="138" spans="1:11">
      <c r="A138" s="143" t="s">
        <v>72</v>
      </c>
      <c r="B138" s="149" t="s">
        <v>99</v>
      </c>
      <c r="C138" s="142" t="e">
        <f>(COUNTIFS(Dados!$N$2:$N$19995,Calc!$C251,Dados!$J$2:$J$19995,Calc!$B$134,Dados!BE$2:BE$19995,"Ótima")*5+COUNTIFS(Dados!$N$2:$N$19995,Calc!$C251,Dados!$J$2:$J$19995,Calc!$B$134,Dados!BE$2:BE$19995,"Boa")*3.75+COUNTIFS(Dados!$N$2:$N$19995,Calc!$C251,Dados!$J$2:$J$19995,Calc!$B$134,Dados!BE$2:BE$19995,"Regular")*2.5+COUNTIFS(Dados!$N$2:$N$19995,Calc!$C251,Dados!$J$2:$J$19995,Calc!$B$134,Dados!BE$2:BE$19995,"Ruim")*1.25+COUNTIFS(Dados!$N$2:$N$19995,Calc!$C251,Dados!$J$2:$J$19995,Calc!$B$134,Dados!BE$2:BE$19995,"Péssima")*0)/COUNTIFS(Dados!$N$2:$N$19995,Calc!$C251,Dados!$J$2:$J$19995,Calc!$B$134,Dados!BE$2:BE$19995,"&lt;&gt;Sem resposta",Dados!BE$2:BE$19995,"&lt;&gt;""")</f>
        <v>#DIV/0!</v>
      </c>
      <c r="D138" s="142" t="e">
        <f>(COUNTIFS(Dados!$N$2:$N$19995,Calc!$C251,Dados!$J$2:$J$19995,Calc!$B$134,Dados!BF$2:BF$19995,"Ótima")*5+COUNTIFS(Dados!$N$2:$N$19995,Calc!$C251,Dados!$J$2:$J$19995,Calc!$B$134,Dados!BF$2:BF$19995,"Boa")*3.75+COUNTIFS(Dados!$N$2:$N$19995,Calc!$C251,Dados!$J$2:$J$19995,Calc!$B$134,Dados!BF$2:BF$19995,"Regular")*2.5+COUNTIFS(Dados!$N$2:$N$19995,Calc!$C251,Dados!$J$2:$J$19995,Calc!$B$134,Dados!BF$2:BF$19995,"Ruim")*1.25+COUNTIFS(Dados!$N$2:$N$19995,Calc!$C251,Dados!$J$2:$J$19995,Calc!$B$134,Dados!BF$2:BF$19995,"Péssima")*0)/COUNTIFS(Dados!$N$2:$N$19995,Calc!$C251,Dados!$J$2:$J$19995,Calc!$B$134,Dados!BF$2:BF$19995,"&lt;&gt;Sem resposta",Dados!BF$2:BF$19995,"&lt;&gt;""")</f>
        <v>#DIV/0!</v>
      </c>
      <c r="E138" s="142" t="e">
        <f>(COUNTIFS(Dados!$N$2:$N$19995,Calc!$C251,Dados!$J$2:$J$19995,Calc!$B$134,Dados!BG$2:BG$19995,"Ótima")*5+COUNTIFS(Dados!$N$2:$N$19995,Calc!$C251,Dados!$J$2:$J$19995,Calc!$B$134,Dados!BG$2:BG$19995,"Boa")*3.75+COUNTIFS(Dados!$N$2:$N$19995,Calc!$C251,Dados!$J$2:$J$19995,Calc!$B$134,Dados!BG$2:BG$19995,"Regular")*2.5+COUNTIFS(Dados!$N$2:$N$19995,Calc!$C251,Dados!$J$2:$J$19995,Calc!$B$134,Dados!BG$2:BG$19995,"Ruim")*1.25+COUNTIFS(Dados!$N$2:$N$19995,Calc!$C251,Dados!$J$2:$J$19995,Calc!$B$134,Dados!BG$2:BG$19995,"Péssima")*0)/COUNTIFS(Dados!$N$2:$N$19995,Calc!$C251,Dados!$J$2:$J$19995,Calc!$B$134,Dados!BG$2:BG$19995,"&lt;&gt;Sem resposta",Dados!BG$2:BG$19995,"&lt;&gt;""")</f>
        <v>#DIV/0!</v>
      </c>
      <c r="F138" s="142" t="e">
        <f>(COUNTIFS(Dados!$N$2:$N$19995,Calc!$C251,Dados!$J$2:$J$19995,Calc!$B$134,Dados!BH$2:BH$19995,"Ótima")*5+COUNTIFS(Dados!$N$2:$N$19995,Calc!$C251,Dados!$J$2:$J$19995,Calc!$B$134,Dados!BH$2:BH$19995,"Boa")*3.75+COUNTIFS(Dados!$N$2:$N$19995,Calc!$C251,Dados!$J$2:$J$19995,Calc!$B$134,Dados!BH$2:BH$19995,"Regular")*2.5+COUNTIFS(Dados!$N$2:$N$19995,Calc!$C251,Dados!$J$2:$J$19995,Calc!$B$134,Dados!BH$2:BH$19995,"Ruim")*1.25+COUNTIFS(Dados!$N$2:$N$19995,Calc!$C251,Dados!$J$2:$J$19995,Calc!$B$134,Dados!BH$2:BH$19995,"Péssima")*0)/COUNTIFS(Dados!$N$2:$N$19995,Calc!$C251,Dados!$J$2:$J$19995,Calc!$B$134,Dados!BH$2:BH$19995,"&lt;&gt;Sem resposta",Dados!BH$2:BH$19995,"&lt;&gt;""")</f>
        <v>#DIV/0!</v>
      </c>
      <c r="G138" s="142" t="e">
        <f>(COUNTIFS(Dados!$N$2:$N$19995,Calc!$C251,Dados!$J$2:$J$19995,Calc!$B$134,Dados!BI$2:BI$19995,"Ótima")*5+COUNTIFS(Dados!$N$2:$N$19995,Calc!$C251,Dados!$J$2:$J$19995,Calc!$B$134,Dados!BI$2:BI$19995,"Boa")*3.75+COUNTIFS(Dados!$N$2:$N$19995,Calc!$C251,Dados!$J$2:$J$19995,Calc!$B$134,Dados!BI$2:BI$19995,"Regular")*2.5+COUNTIFS(Dados!$N$2:$N$19995,Calc!$C251,Dados!$J$2:$J$19995,Calc!$B$134,Dados!BI$2:BI$19995,"Ruim")*1.25+COUNTIFS(Dados!$N$2:$N$19995,Calc!$C251,Dados!$J$2:$J$19995,Calc!$B$134,Dados!BI$2:BI$19995,"Péssima")*0)/COUNTIFS(Dados!$N$2:$N$19995,Calc!$C251,Dados!$J$2:$J$19995,Calc!$B$134,Dados!BI$2:BI$19995,"&lt;&gt;Sem resposta",Dados!BI$2:BI$19995,"&lt;&gt;""")</f>
        <v>#DIV/0!</v>
      </c>
      <c r="H138" s="142" t="e">
        <f>(COUNTIFS(Dados!$N$2:$N$19995,Calc!$C251,Dados!$J$2:$J$19995,Calc!$B$134,Dados!BJ$2:BJ$19995,"Ótima")*5+COUNTIFS(Dados!$N$2:$N$19995,Calc!$C251,Dados!$J$2:$J$19995,Calc!$B$134,Dados!BJ$2:BJ$19995,"Boa")*3.75+COUNTIFS(Dados!$N$2:$N$19995,Calc!$C251,Dados!$J$2:$J$19995,Calc!$B$134,Dados!BJ$2:BJ$19995,"Regular")*2.5+COUNTIFS(Dados!$N$2:$N$19995,Calc!$C251,Dados!$J$2:$J$19995,Calc!$B$134,Dados!BJ$2:BJ$19995,"Ruim")*1.25+COUNTIFS(Dados!$N$2:$N$19995,Calc!$C251,Dados!$J$2:$J$19995,Calc!$B$134,Dados!BJ$2:BJ$19995,"Péssima")*0)/COUNTIFS(Dados!$N$2:$N$19995,Calc!$C251,Dados!$J$2:$J$19995,Calc!$B$134,Dados!BJ$2:BJ$19995,"&lt;&gt;Sem resposta",Dados!BJ$2:BJ$19995,"&lt;&gt;""")</f>
        <v>#DIV/0!</v>
      </c>
      <c r="I138" s="142" t="e">
        <f>(COUNTIFS(Dados!$N$2:$N$19995,Calc!$C251,Dados!$J$2:$J$19995,Calc!$B$134,Dados!BK$2:BK$19995,"Superou as expectativas")*5+COUNTIFS(Dados!$N$2:$N$19995,Calc!$C251,Dados!$J$2:$J$19995,Calc!$B$134,Dados!BK$2:BK$19995,"Atendeu as expectativas")*2.5+COUNTIFS(Dados!$N$2:$N$19995,Calc!$C251,Dados!$J$2:$J$19995,Calc!$B$134,Dados!BK$2:BK$19995,"Não atendeu as expectativas")*0)/COUNTIFS(Dados!$N$2:$N$19995,Calc!$C251,Dados!$J$2:$J$19995,Calc!$B$134,Dados!BK$2:BK$19995,"&lt;&gt;Sem resposta",Dados!BK$2:BK$19995,"&lt;&gt;""")</f>
        <v>#DIV/0!</v>
      </c>
      <c r="J138" s="142" t="e">
        <f>(COUNTIFS(Dados!$N$2:$N$19995,Calc!$C251,Dados!$J$2:$J$19995,Calc!$B$134,Dados!BL$2:BL$19995,"Superou as expectativas")*5+COUNTIFS(Dados!$N$2:$N$19995,Calc!$C251,Dados!$J$2:$J$19995,Calc!$B$134,Dados!BL$2:BL$19995,"Atendeu as expectativas")*2.5+COUNTIFS(Dados!$N$2:$N$19995,Calc!$C251,Dados!$J$2:$J$19995,Calc!$B$134,Dados!BL$2:BL$19995,"Não atendeu as expectativas")*0)/COUNTIFS(Dados!$N$2:$N$19995,Calc!$C251,Dados!$J$2:$J$19995,Calc!$B$134,Dados!BL$2:BL$19995,"&lt;&gt;Sem resposta",Dados!BL$2:BL$19995,"&lt;&gt;""")</f>
        <v>#DIV/0!</v>
      </c>
      <c r="K138" s="195" t="e">
        <f t="shared" si="6"/>
        <v>#DIV/0!</v>
      </c>
    </row>
    <row r="139" spans="1:11">
      <c r="A139" s="143" t="s">
        <v>72</v>
      </c>
      <c r="B139" s="149" t="s">
        <v>73</v>
      </c>
      <c r="C139" s="142" t="e">
        <f>(COUNTIFS(Dados!$N$2:$N$19995,Calc!$C252,Dados!$J$2:$J$19995,Calc!$B$134,Dados!BE$2:BE$19995,"Ótima")*5+COUNTIFS(Dados!$N$2:$N$19995,Calc!$C252,Dados!$J$2:$J$19995,Calc!$B$134,Dados!BE$2:BE$19995,"Boa")*3.75+COUNTIFS(Dados!$N$2:$N$19995,Calc!$C252,Dados!$J$2:$J$19995,Calc!$B$134,Dados!BE$2:BE$19995,"Regular")*2.5+COUNTIFS(Dados!$N$2:$N$19995,Calc!$C252,Dados!$J$2:$J$19995,Calc!$B$134,Dados!BE$2:BE$19995,"Ruim")*1.25+COUNTIFS(Dados!$N$2:$N$19995,Calc!$C252,Dados!$J$2:$J$19995,Calc!$B$134,Dados!BE$2:BE$19995,"Péssima")*0)/COUNTIFS(Dados!$N$2:$N$19995,Calc!$C252,Dados!$J$2:$J$19995,Calc!$B$134,Dados!BE$2:BE$19995,"&lt;&gt;Sem resposta",Dados!BE$2:BE$19995,"&lt;&gt;""")</f>
        <v>#DIV/0!</v>
      </c>
      <c r="D139" s="142" t="e">
        <f>(COUNTIFS(Dados!$N$2:$N$19995,Calc!$C252,Dados!$J$2:$J$19995,Calc!$B$134,Dados!BF$2:BF$19995,"Ótima")*5+COUNTIFS(Dados!$N$2:$N$19995,Calc!$C252,Dados!$J$2:$J$19995,Calc!$B$134,Dados!BF$2:BF$19995,"Boa")*3.75+COUNTIFS(Dados!$N$2:$N$19995,Calc!$C252,Dados!$J$2:$J$19995,Calc!$B$134,Dados!BF$2:BF$19995,"Regular")*2.5+COUNTIFS(Dados!$N$2:$N$19995,Calc!$C252,Dados!$J$2:$J$19995,Calc!$B$134,Dados!BF$2:BF$19995,"Ruim")*1.25+COUNTIFS(Dados!$N$2:$N$19995,Calc!$C252,Dados!$J$2:$J$19995,Calc!$B$134,Dados!BF$2:BF$19995,"Péssima")*0)/COUNTIFS(Dados!$N$2:$N$19995,Calc!$C252,Dados!$J$2:$J$19995,Calc!$B$134,Dados!BF$2:BF$19995,"&lt;&gt;Sem resposta",Dados!BF$2:BF$19995,"&lt;&gt;""")</f>
        <v>#DIV/0!</v>
      </c>
      <c r="E139" s="142" t="e">
        <f>(COUNTIFS(Dados!$N$2:$N$19995,Calc!$C252,Dados!$J$2:$J$19995,Calc!$B$134,Dados!BG$2:BG$19995,"Ótima")*5+COUNTIFS(Dados!$N$2:$N$19995,Calc!$C252,Dados!$J$2:$J$19995,Calc!$B$134,Dados!BG$2:BG$19995,"Boa")*3.75+COUNTIFS(Dados!$N$2:$N$19995,Calc!$C252,Dados!$J$2:$J$19995,Calc!$B$134,Dados!BG$2:BG$19995,"Regular")*2.5+COUNTIFS(Dados!$N$2:$N$19995,Calc!$C252,Dados!$J$2:$J$19995,Calc!$B$134,Dados!BG$2:BG$19995,"Ruim")*1.25+COUNTIFS(Dados!$N$2:$N$19995,Calc!$C252,Dados!$J$2:$J$19995,Calc!$B$134,Dados!BG$2:BG$19995,"Péssima")*0)/COUNTIFS(Dados!$N$2:$N$19995,Calc!$C252,Dados!$J$2:$J$19995,Calc!$B$134,Dados!BG$2:BG$19995,"&lt;&gt;Sem resposta",Dados!BG$2:BG$19995,"&lt;&gt;""")</f>
        <v>#DIV/0!</v>
      </c>
      <c r="F139" s="142" t="e">
        <f>(COUNTIFS(Dados!$N$2:$N$19995,Calc!$C252,Dados!$J$2:$J$19995,Calc!$B$134,Dados!BH$2:BH$19995,"Ótima")*5+COUNTIFS(Dados!$N$2:$N$19995,Calc!$C252,Dados!$J$2:$J$19995,Calc!$B$134,Dados!BH$2:BH$19995,"Boa")*3.75+COUNTIFS(Dados!$N$2:$N$19995,Calc!$C252,Dados!$J$2:$J$19995,Calc!$B$134,Dados!BH$2:BH$19995,"Regular")*2.5+COUNTIFS(Dados!$N$2:$N$19995,Calc!$C252,Dados!$J$2:$J$19995,Calc!$B$134,Dados!BH$2:BH$19995,"Ruim")*1.25+COUNTIFS(Dados!$N$2:$N$19995,Calc!$C252,Dados!$J$2:$J$19995,Calc!$B$134,Dados!BH$2:BH$19995,"Péssima")*0)/COUNTIFS(Dados!$N$2:$N$19995,Calc!$C252,Dados!$J$2:$J$19995,Calc!$B$134,Dados!BH$2:BH$19995,"&lt;&gt;Sem resposta",Dados!BH$2:BH$19995,"&lt;&gt;""")</f>
        <v>#DIV/0!</v>
      </c>
      <c r="G139" s="142" t="e">
        <f>(COUNTIFS(Dados!$N$2:$N$19995,Calc!$C252,Dados!$J$2:$J$19995,Calc!$B$134,Dados!BI$2:BI$19995,"Ótima")*5+COUNTIFS(Dados!$N$2:$N$19995,Calc!$C252,Dados!$J$2:$J$19995,Calc!$B$134,Dados!BI$2:BI$19995,"Boa")*3.75+COUNTIFS(Dados!$N$2:$N$19995,Calc!$C252,Dados!$J$2:$J$19995,Calc!$B$134,Dados!BI$2:BI$19995,"Regular")*2.5+COUNTIFS(Dados!$N$2:$N$19995,Calc!$C252,Dados!$J$2:$J$19995,Calc!$B$134,Dados!BI$2:BI$19995,"Ruim")*1.25+COUNTIFS(Dados!$N$2:$N$19995,Calc!$C252,Dados!$J$2:$J$19995,Calc!$B$134,Dados!BI$2:BI$19995,"Péssima")*0)/COUNTIFS(Dados!$N$2:$N$19995,Calc!$C252,Dados!$J$2:$J$19995,Calc!$B$134,Dados!BI$2:BI$19995,"&lt;&gt;Sem resposta",Dados!BI$2:BI$19995,"&lt;&gt;""")</f>
        <v>#DIV/0!</v>
      </c>
      <c r="H139" s="142" t="e">
        <f>(COUNTIFS(Dados!$N$2:$N$19995,Calc!$C252,Dados!$J$2:$J$19995,Calc!$B$134,Dados!BJ$2:BJ$19995,"Ótima")*5+COUNTIFS(Dados!$N$2:$N$19995,Calc!$C252,Dados!$J$2:$J$19995,Calc!$B$134,Dados!BJ$2:BJ$19995,"Boa")*3.75+COUNTIFS(Dados!$N$2:$N$19995,Calc!$C252,Dados!$J$2:$J$19995,Calc!$B$134,Dados!BJ$2:BJ$19995,"Regular")*2.5+COUNTIFS(Dados!$N$2:$N$19995,Calc!$C252,Dados!$J$2:$J$19995,Calc!$B$134,Dados!BJ$2:BJ$19995,"Ruim")*1.25+COUNTIFS(Dados!$N$2:$N$19995,Calc!$C252,Dados!$J$2:$J$19995,Calc!$B$134,Dados!BJ$2:BJ$19995,"Péssima")*0)/COUNTIFS(Dados!$N$2:$N$19995,Calc!$C252,Dados!$J$2:$J$19995,Calc!$B$134,Dados!BJ$2:BJ$19995,"&lt;&gt;Sem resposta",Dados!BJ$2:BJ$19995,"&lt;&gt;""")</f>
        <v>#DIV/0!</v>
      </c>
      <c r="I139" s="142" t="e">
        <f>(COUNTIFS(Dados!$N$2:$N$19995,Calc!$C252,Dados!$J$2:$J$19995,Calc!$B$134,Dados!BK$2:BK$19995,"Superou as expectativas")*5+COUNTIFS(Dados!$N$2:$N$19995,Calc!$C252,Dados!$J$2:$J$19995,Calc!$B$134,Dados!BK$2:BK$19995,"Atendeu as expectativas")*2.5+COUNTIFS(Dados!$N$2:$N$19995,Calc!$C252,Dados!$J$2:$J$19995,Calc!$B$134,Dados!BK$2:BK$19995,"Não atendeu as expectativas")*0)/COUNTIFS(Dados!$N$2:$N$19995,Calc!$C252,Dados!$J$2:$J$19995,Calc!$B$134,Dados!BK$2:BK$19995,"&lt;&gt;Sem resposta",Dados!BK$2:BK$19995,"&lt;&gt;""")</f>
        <v>#DIV/0!</v>
      </c>
      <c r="J139" s="142" t="e">
        <f>(COUNTIFS(Dados!$N$2:$N$19995,Calc!$C252,Dados!$J$2:$J$19995,Calc!$B$134,Dados!BL$2:BL$19995,"Superou as expectativas")*5+COUNTIFS(Dados!$N$2:$N$19995,Calc!$C252,Dados!$J$2:$J$19995,Calc!$B$134,Dados!BL$2:BL$19995,"Atendeu as expectativas")*2.5+COUNTIFS(Dados!$N$2:$N$19995,Calc!$C252,Dados!$J$2:$J$19995,Calc!$B$134,Dados!BL$2:BL$19995,"Não atendeu as expectativas")*0)/COUNTIFS(Dados!$N$2:$N$19995,Calc!$C252,Dados!$J$2:$J$19995,Calc!$B$134,Dados!BL$2:BL$19995,"&lt;&gt;Sem resposta",Dados!BL$2:BL$19995,"&lt;&gt;""")</f>
        <v>#DIV/0!</v>
      </c>
      <c r="K139" s="195" t="e">
        <f t="shared" si="6"/>
        <v>#DIV/0!</v>
      </c>
    </row>
    <row r="140" spans="1:11" ht="25.5">
      <c r="A140" s="143" t="s">
        <v>72</v>
      </c>
      <c r="B140" s="149" t="s">
        <v>174</v>
      </c>
      <c r="C140" s="142" t="e">
        <f>(COUNTIFS(Dados!$N$2:$N$19995,Calc!$C253,Dados!$J$2:$J$19995,Calc!$B$134,Dados!BE$2:BE$19995,"Ótima")*5+COUNTIFS(Dados!$N$2:$N$19995,Calc!$C253,Dados!$J$2:$J$19995,Calc!$B$134,Dados!BE$2:BE$19995,"Boa")*3.75+COUNTIFS(Dados!$N$2:$N$19995,Calc!$C253,Dados!$J$2:$J$19995,Calc!$B$134,Dados!BE$2:BE$19995,"Regular")*2.5+COUNTIFS(Dados!$N$2:$N$19995,Calc!$C253,Dados!$J$2:$J$19995,Calc!$B$134,Dados!BE$2:BE$19995,"Ruim")*1.25+COUNTIFS(Dados!$N$2:$N$19995,Calc!$C253,Dados!$J$2:$J$19995,Calc!$B$134,Dados!BE$2:BE$19995,"Péssima")*0)/COUNTIFS(Dados!$N$2:$N$19995,Calc!$C253,Dados!$J$2:$J$19995,Calc!$B$134,Dados!BE$2:BE$19995,"&lt;&gt;Sem resposta",Dados!BE$2:BE$19995,"&lt;&gt;""")</f>
        <v>#DIV/0!</v>
      </c>
      <c r="D140" s="142" t="e">
        <f>(COUNTIFS(Dados!$N$2:$N$19995,Calc!$C253,Dados!$J$2:$J$19995,Calc!$B$134,Dados!BF$2:BF$19995,"Ótima")*5+COUNTIFS(Dados!$N$2:$N$19995,Calc!$C253,Dados!$J$2:$J$19995,Calc!$B$134,Dados!BF$2:BF$19995,"Boa")*3.75+COUNTIFS(Dados!$N$2:$N$19995,Calc!$C253,Dados!$J$2:$J$19995,Calc!$B$134,Dados!BF$2:BF$19995,"Regular")*2.5+COUNTIFS(Dados!$N$2:$N$19995,Calc!$C253,Dados!$J$2:$J$19995,Calc!$B$134,Dados!BF$2:BF$19995,"Ruim")*1.25+COUNTIFS(Dados!$N$2:$N$19995,Calc!$C253,Dados!$J$2:$J$19995,Calc!$B$134,Dados!BF$2:BF$19995,"Péssima")*0)/COUNTIFS(Dados!$N$2:$N$19995,Calc!$C253,Dados!$J$2:$J$19995,Calc!$B$134,Dados!BF$2:BF$19995,"&lt;&gt;Sem resposta",Dados!BF$2:BF$19995,"&lt;&gt;""")</f>
        <v>#DIV/0!</v>
      </c>
      <c r="E140" s="142" t="e">
        <f>(COUNTIFS(Dados!$N$2:$N$19995,Calc!$C253,Dados!$J$2:$J$19995,Calc!$B$134,Dados!BG$2:BG$19995,"Ótima")*5+COUNTIFS(Dados!$N$2:$N$19995,Calc!$C253,Dados!$J$2:$J$19995,Calc!$B$134,Dados!BG$2:BG$19995,"Boa")*3.75+COUNTIFS(Dados!$N$2:$N$19995,Calc!$C253,Dados!$J$2:$J$19995,Calc!$B$134,Dados!BG$2:BG$19995,"Regular")*2.5+COUNTIFS(Dados!$N$2:$N$19995,Calc!$C253,Dados!$J$2:$J$19995,Calc!$B$134,Dados!BG$2:BG$19995,"Ruim")*1.25+COUNTIFS(Dados!$N$2:$N$19995,Calc!$C253,Dados!$J$2:$J$19995,Calc!$B$134,Dados!BG$2:BG$19995,"Péssima")*0)/COUNTIFS(Dados!$N$2:$N$19995,Calc!$C253,Dados!$J$2:$J$19995,Calc!$B$134,Dados!BG$2:BG$19995,"&lt;&gt;Sem resposta",Dados!BG$2:BG$19995,"&lt;&gt;""")</f>
        <v>#DIV/0!</v>
      </c>
      <c r="F140" s="142" t="e">
        <f>(COUNTIFS(Dados!$N$2:$N$19995,Calc!$C253,Dados!$J$2:$J$19995,Calc!$B$134,Dados!BH$2:BH$19995,"Ótima")*5+COUNTIFS(Dados!$N$2:$N$19995,Calc!$C253,Dados!$J$2:$J$19995,Calc!$B$134,Dados!BH$2:BH$19995,"Boa")*3.75+COUNTIFS(Dados!$N$2:$N$19995,Calc!$C253,Dados!$J$2:$J$19995,Calc!$B$134,Dados!BH$2:BH$19995,"Regular")*2.5+COUNTIFS(Dados!$N$2:$N$19995,Calc!$C253,Dados!$J$2:$J$19995,Calc!$B$134,Dados!BH$2:BH$19995,"Ruim")*1.25+COUNTIFS(Dados!$N$2:$N$19995,Calc!$C253,Dados!$J$2:$J$19995,Calc!$B$134,Dados!BH$2:BH$19995,"Péssima")*0)/COUNTIFS(Dados!$N$2:$N$19995,Calc!$C253,Dados!$J$2:$J$19995,Calc!$B$134,Dados!BH$2:BH$19995,"&lt;&gt;Sem resposta",Dados!BH$2:BH$19995,"&lt;&gt;""")</f>
        <v>#DIV/0!</v>
      </c>
      <c r="G140" s="142" t="e">
        <f>(COUNTIFS(Dados!$N$2:$N$19995,Calc!$C253,Dados!$J$2:$J$19995,Calc!$B$134,Dados!BI$2:BI$19995,"Ótima")*5+COUNTIFS(Dados!$N$2:$N$19995,Calc!$C253,Dados!$J$2:$J$19995,Calc!$B$134,Dados!BI$2:BI$19995,"Boa")*3.75+COUNTIFS(Dados!$N$2:$N$19995,Calc!$C253,Dados!$J$2:$J$19995,Calc!$B$134,Dados!BI$2:BI$19995,"Regular")*2.5+COUNTIFS(Dados!$N$2:$N$19995,Calc!$C253,Dados!$J$2:$J$19995,Calc!$B$134,Dados!BI$2:BI$19995,"Ruim")*1.25+COUNTIFS(Dados!$N$2:$N$19995,Calc!$C253,Dados!$J$2:$J$19995,Calc!$B$134,Dados!BI$2:BI$19995,"Péssima")*0)/COUNTIFS(Dados!$N$2:$N$19995,Calc!$C253,Dados!$J$2:$J$19995,Calc!$B$134,Dados!BI$2:BI$19995,"&lt;&gt;Sem resposta",Dados!BI$2:BI$19995,"&lt;&gt;""")</f>
        <v>#DIV/0!</v>
      </c>
      <c r="H140" s="142" t="e">
        <f>(COUNTIFS(Dados!$N$2:$N$19995,Calc!$C253,Dados!$J$2:$J$19995,Calc!$B$134,Dados!BJ$2:BJ$19995,"Ótima")*5+COUNTIFS(Dados!$N$2:$N$19995,Calc!$C253,Dados!$J$2:$J$19995,Calc!$B$134,Dados!BJ$2:BJ$19995,"Boa")*3.75+COUNTIFS(Dados!$N$2:$N$19995,Calc!$C253,Dados!$J$2:$J$19995,Calc!$B$134,Dados!BJ$2:BJ$19995,"Regular")*2.5+COUNTIFS(Dados!$N$2:$N$19995,Calc!$C253,Dados!$J$2:$J$19995,Calc!$B$134,Dados!BJ$2:BJ$19995,"Ruim")*1.25+COUNTIFS(Dados!$N$2:$N$19995,Calc!$C253,Dados!$J$2:$J$19995,Calc!$B$134,Dados!BJ$2:BJ$19995,"Péssima")*0)/COUNTIFS(Dados!$N$2:$N$19995,Calc!$C253,Dados!$J$2:$J$19995,Calc!$B$134,Dados!BJ$2:BJ$19995,"&lt;&gt;Sem resposta",Dados!BJ$2:BJ$19995,"&lt;&gt;""")</f>
        <v>#DIV/0!</v>
      </c>
      <c r="I140" s="142" t="e">
        <f>(COUNTIFS(Dados!$N$2:$N$19995,Calc!$C253,Dados!$J$2:$J$19995,Calc!$B$134,Dados!BK$2:BK$19995,"Superou as expectativas")*5+COUNTIFS(Dados!$N$2:$N$19995,Calc!$C253,Dados!$J$2:$J$19995,Calc!$B$134,Dados!BK$2:BK$19995,"Atendeu as expectativas")*2.5+COUNTIFS(Dados!$N$2:$N$19995,Calc!$C253,Dados!$J$2:$J$19995,Calc!$B$134,Dados!BK$2:BK$19995,"Não atendeu as expectativas")*0)/COUNTIFS(Dados!$N$2:$N$19995,Calc!$C253,Dados!$J$2:$J$19995,Calc!$B$134,Dados!BK$2:BK$19995,"&lt;&gt;Sem resposta",Dados!BK$2:BK$19995,"&lt;&gt;""")</f>
        <v>#DIV/0!</v>
      </c>
      <c r="J140" s="142" t="e">
        <f>(COUNTIFS(Dados!$N$2:$N$19995,Calc!$C253,Dados!$J$2:$J$19995,Calc!$B$134,Dados!BL$2:BL$19995,"Superou as expectativas")*5+COUNTIFS(Dados!$N$2:$N$19995,Calc!$C253,Dados!$J$2:$J$19995,Calc!$B$134,Dados!BL$2:BL$19995,"Atendeu as expectativas")*2.5+COUNTIFS(Dados!$N$2:$N$19995,Calc!$C253,Dados!$J$2:$J$19995,Calc!$B$134,Dados!BL$2:BL$19995,"Não atendeu as expectativas")*0)/COUNTIFS(Dados!$N$2:$N$19995,Calc!$C253,Dados!$J$2:$J$19995,Calc!$B$134,Dados!BL$2:BL$19995,"&lt;&gt;Sem resposta",Dados!BL$2:BL$19995,"&lt;&gt;""")</f>
        <v>#DIV/0!</v>
      </c>
      <c r="K140" s="195" t="e">
        <f t="shared" si="6"/>
        <v>#DIV/0!</v>
      </c>
    </row>
    <row r="141" spans="1:11">
      <c r="A141" s="143" t="s">
        <v>72</v>
      </c>
      <c r="B141" s="149" t="s">
        <v>134</v>
      </c>
      <c r="C141" s="142" t="e">
        <f>(COUNTIFS(Dados!$N$2:$N$19995,Calc!$C254,Dados!$J$2:$J$19995,Calc!$B$134,Dados!BE$2:BE$19995,"Ótima")*5+COUNTIFS(Dados!$N$2:$N$19995,Calc!$C254,Dados!$J$2:$J$19995,Calc!$B$134,Dados!BE$2:BE$19995,"Boa")*3.75+COUNTIFS(Dados!$N$2:$N$19995,Calc!$C254,Dados!$J$2:$J$19995,Calc!$B$134,Dados!BE$2:BE$19995,"Regular")*2.5+COUNTIFS(Dados!$N$2:$N$19995,Calc!$C254,Dados!$J$2:$J$19995,Calc!$B$134,Dados!BE$2:BE$19995,"Ruim")*1.25+COUNTIFS(Dados!$N$2:$N$19995,Calc!$C254,Dados!$J$2:$J$19995,Calc!$B$134,Dados!BE$2:BE$19995,"Péssima")*0)/COUNTIFS(Dados!$N$2:$N$19995,Calc!$C254,Dados!$J$2:$J$19995,Calc!$B$134,Dados!BE$2:BE$19995,"&lt;&gt;Sem resposta",Dados!BE$2:BE$19995,"&lt;&gt;""")</f>
        <v>#DIV/0!</v>
      </c>
      <c r="D141" s="142" t="e">
        <f>(COUNTIFS(Dados!$N$2:$N$19995,Calc!$C254,Dados!$J$2:$J$19995,Calc!$B$134,Dados!BF$2:BF$19995,"Ótima")*5+COUNTIFS(Dados!$N$2:$N$19995,Calc!$C254,Dados!$J$2:$J$19995,Calc!$B$134,Dados!BF$2:BF$19995,"Boa")*3.75+COUNTIFS(Dados!$N$2:$N$19995,Calc!$C254,Dados!$J$2:$J$19995,Calc!$B$134,Dados!BF$2:BF$19995,"Regular")*2.5+COUNTIFS(Dados!$N$2:$N$19995,Calc!$C254,Dados!$J$2:$J$19995,Calc!$B$134,Dados!BF$2:BF$19995,"Ruim")*1.25+COUNTIFS(Dados!$N$2:$N$19995,Calc!$C254,Dados!$J$2:$J$19995,Calc!$B$134,Dados!BF$2:BF$19995,"Péssima")*0)/COUNTIFS(Dados!$N$2:$N$19995,Calc!$C254,Dados!$J$2:$J$19995,Calc!$B$134,Dados!BF$2:BF$19995,"&lt;&gt;Sem resposta",Dados!BF$2:BF$19995,"&lt;&gt;""")</f>
        <v>#DIV/0!</v>
      </c>
      <c r="E141" s="142" t="e">
        <f>(COUNTIFS(Dados!$N$2:$N$19995,Calc!$C254,Dados!$J$2:$J$19995,Calc!$B$134,Dados!BG$2:BG$19995,"Ótima")*5+COUNTIFS(Dados!$N$2:$N$19995,Calc!$C254,Dados!$J$2:$J$19995,Calc!$B$134,Dados!BG$2:BG$19995,"Boa")*3.75+COUNTIFS(Dados!$N$2:$N$19995,Calc!$C254,Dados!$J$2:$J$19995,Calc!$B$134,Dados!BG$2:BG$19995,"Regular")*2.5+COUNTIFS(Dados!$N$2:$N$19995,Calc!$C254,Dados!$J$2:$J$19995,Calc!$B$134,Dados!BG$2:BG$19995,"Ruim")*1.25+COUNTIFS(Dados!$N$2:$N$19995,Calc!$C254,Dados!$J$2:$J$19995,Calc!$B$134,Dados!BG$2:BG$19995,"Péssima")*0)/COUNTIFS(Dados!$N$2:$N$19995,Calc!$C254,Dados!$J$2:$J$19995,Calc!$B$134,Dados!BG$2:BG$19995,"&lt;&gt;Sem resposta",Dados!BG$2:BG$19995,"&lt;&gt;""")</f>
        <v>#DIV/0!</v>
      </c>
      <c r="F141" s="142" t="e">
        <f>(COUNTIFS(Dados!$N$2:$N$19995,Calc!$C254,Dados!$J$2:$J$19995,Calc!$B$134,Dados!BH$2:BH$19995,"Ótima")*5+COUNTIFS(Dados!$N$2:$N$19995,Calc!$C254,Dados!$J$2:$J$19995,Calc!$B$134,Dados!BH$2:BH$19995,"Boa")*3.75+COUNTIFS(Dados!$N$2:$N$19995,Calc!$C254,Dados!$J$2:$J$19995,Calc!$B$134,Dados!BH$2:BH$19995,"Regular")*2.5+COUNTIFS(Dados!$N$2:$N$19995,Calc!$C254,Dados!$J$2:$J$19995,Calc!$B$134,Dados!BH$2:BH$19995,"Ruim")*1.25+COUNTIFS(Dados!$N$2:$N$19995,Calc!$C254,Dados!$J$2:$J$19995,Calc!$B$134,Dados!BH$2:BH$19995,"Péssima")*0)/COUNTIFS(Dados!$N$2:$N$19995,Calc!$C254,Dados!$J$2:$J$19995,Calc!$B$134,Dados!BH$2:BH$19995,"&lt;&gt;Sem resposta",Dados!BH$2:BH$19995,"&lt;&gt;""")</f>
        <v>#DIV/0!</v>
      </c>
      <c r="G141" s="142" t="e">
        <f>(COUNTIFS(Dados!$N$2:$N$19995,Calc!$C254,Dados!$J$2:$J$19995,Calc!$B$134,Dados!BI$2:BI$19995,"Ótima")*5+COUNTIFS(Dados!$N$2:$N$19995,Calc!$C254,Dados!$J$2:$J$19995,Calc!$B$134,Dados!BI$2:BI$19995,"Boa")*3.75+COUNTIFS(Dados!$N$2:$N$19995,Calc!$C254,Dados!$J$2:$J$19995,Calc!$B$134,Dados!BI$2:BI$19995,"Regular")*2.5+COUNTIFS(Dados!$N$2:$N$19995,Calc!$C254,Dados!$J$2:$J$19995,Calc!$B$134,Dados!BI$2:BI$19995,"Ruim")*1.25+COUNTIFS(Dados!$N$2:$N$19995,Calc!$C254,Dados!$J$2:$J$19995,Calc!$B$134,Dados!BI$2:BI$19995,"Péssima")*0)/COUNTIFS(Dados!$N$2:$N$19995,Calc!$C254,Dados!$J$2:$J$19995,Calc!$B$134,Dados!BI$2:BI$19995,"&lt;&gt;Sem resposta",Dados!BI$2:BI$19995,"&lt;&gt;""")</f>
        <v>#DIV/0!</v>
      </c>
      <c r="H141" s="142" t="e">
        <f>(COUNTIFS(Dados!$N$2:$N$19995,Calc!$C254,Dados!$J$2:$J$19995,Calc!$B$134,Dados!BJ$2:BJ$19995,"Ótima")*5+COUNTIFS(Dados!$N$2:$N$19995,Calc!$C254,Dados!$J$2:$J$19995,Calc!$B$134,Dados!BJ$2:BJ$19995,"Boa")*3.75+COUNTIFS(Dados!$N$2:$N$19995,Calc!$C254,Dados!$J$2:$J$19995,Calc!$B$134,Dados!BJ$2:BJ$19995,"Regular")*2.5+COUNTIFS(Dados!$N$2:$N$19995,Calc!$C254,Dados!$J$2:$J$19995,Calc!$B$134,Dados!BJ$2:BJ$19995,"Ruim")*1.25+COUNTIFS(Dados!$N$2:$N$19995,Calc!$C254,Dados!$J$2:$J$19995,Calc!$B$134,Dados!BJ$2:BJ$19995,"Péssima")*0)/COUNTIFS(Dados!$N$2:$N$19995,Calc!$C254,Dados!$J$2:$J$19995,Calc!$B$134,Dados!BJ$2:BJ$19995,"&lt;&gt;Sem resposta",Dados!BJ$2:BJ$19995,"&lt;&gt;""")</f>
        <v>#DIV/0!</v>
      </c>
      <c r="I141" s="142" t="e">
        <f>(COUNTIFS(Dados!$N$2:$N$19995,Calc!$C254,Dados!$J$2:$J$19995,Calc!$B$134,Dados!BK$2:BK$19995,"Superou as expectativas")*5+COUNTIFS(Dados!$N$2:$N$19995,Calc!$C254,Dados!$J$2:$J$19995,Calc!$B$134,Dados!BK$2:BK$19995,"Atendeu as expectativas")*2.5+COUNTIFS(Dados!$N$2:$N$19995,Calc!$C254,Dados!$J$2:$J$19995,Calc!$B$134,Dados!BK$2:BK$19995,"Não atendeu as expectativas")*0)/COUNTIFS(Dados!$N$2:$N$19995,Calc!$C254,Dados!$J$2:$J$19995,Calc!$B$134,Dados!BK$2:BK$19995,"&lt;&gt;Sem resposta",Dados!BK$2:BK$19995,"&lt;&gt;""")</f>
        <v>#DIV/0!</v>
      </c>
      <c r="J141" s="142" t="e">
        <f>(COUNTIFS(Dados!$N$2:$N$19995,Calc!$C254,Dados!$J$2:$J$19995,Calc!$B$134,Dados!BL$2:BL$19995,"Superou as expectativas")*5+COUNTIFS(Dados!$N$2:$N$19995,Calc!$C254,Dados!$J$2:$J$19995,Calc!$B$134,Dados!BL$2:BL$19995,"Atendeu as expectativas")*2.5+COUNTIFS(Dados!$N$2:$N$19995,Calc!$C254,Dados!$J$2:$J$19995,Calc!$B$134,Dados!BL$2:BL$19995,"Não atendeu as expectativas")*0)/COUNTIFS(Dados!$N$2:$N$19995,Calc!$C254,Dados!$J$2:$J$19995,Calc!$B$134,Dados!BL$2:BL$19995,"&lt;&gt;Sem resposta",Dados!BL$2:BL$19995,"&lt;&gt;""")</f>
        <v>#DIV/0!</v>
      </c>
      <c r="K141" s="195" t="e">
        <f t="shared" si="6"/>
        <v>#DIV/0!</v>
      </c>
    </row>
    <row r="142" spans="1:11" ht="25.5">
      <c r="A142" s="143" t="s">
        <v>72</v>
      </c>
      <c r="B142" s="149" t="s">
        <v>1178</v>
      </c>
      <c r="C142" s="142" t="e">
        <f>(COUNTIFS(Dados!$N$2:$N$19995,Calc!$C255,Dados!$J$2:$J$19995,Calc!$B$134,Dados!BE$2:BE$19995,"Ótima")*5+COUNTIFS(Dados!$N$2:$N$19995,Calc!$C255,Dados!$J$2:$J$19995,Calc!$B$134,Dados!BE$2:BE$19995,"Boa")*3.75+COUNTIFS(Dados!$N$2:$N$19995,Calc!$C255,Dados!$J$2:$J$19995,Calc!$B$134,Dados!BE$2:BE$19995,"Regular")*2.5+COUNTIFS(Dados!$N$2:$N$19995,Calc!$C255,Dados!$J$2:$J$19995,Calc!$B$134,Dados!BE$2:BE$19995,"Ruim")*1.25+COUNTIFS(Dados!$N$2:$N$19995,Calc!$C255,Dados!$J$2:$J$19995,Calc!$B$134,Dados!BE$2:BE$19995,"Péssima")*0)/COUNTIFS(Dados!$N$2:$N$19995,Calc!$C255,Dados!$J$2:$J$19995,Calc!$B$134,Dados!BE$2:BE$19995,"&lt;&gt;Sem resposta",Dados!BE$2:BE$19995,"&lt;&gt;""")</f>
        <v>#DIV/0!</v>
      </c>
      <c r="D142" s="142" t="e">
        <f>(COUNTIFS(Dados!$N$2:$N$19995,Calc!$C255,Dados!$J$2:$J$19995,Calc!$B$134,Dados!BF$2:BF$19995,"Ótima")*5+COUNTIFS(Dados!$N$2:$N$19995,Calc!$C255,Dados!$J$2:$J$19995,Calc!$B$134,Dados!BF$2:BF$19995,"Boa")*3.75+COUNTIFS(Dados!$N$2:$N$19995,Calc!$C255,Dados!$J$2:$J$19995,Calc!$B$134,Dados!BF$2:BF$19995,"Regular")*2.5+COUNTIFS(Dados!$N$2:$N$19995,Calc!$C255,Dados!$J$2:$J$19995,Calc!$B$134,Dados!BF$2:BF$19995,"Ruim")*1.25+COUNTIFS(Dados!$N$2:$N$19995,Calc!$C255,Dados!$J$2:$J$19995,Calc!$B$134,Dados!BF$2:BF$19995,"Péssima")*0)/COUNTIFS(Dados!$N$2:$N$19995,Calc!$C255,Dados!$J$2:$J$19995,Calc!$B$134,Dados!BF$2:BF$19995,"&lt;&gt;Sem resposta",Dados!BF$2:BF$19995,"&lt;&gt;""")</f>
        <v>#DIV/0!</v>
      </c>
      <c r="E142" s="142" t="e">
        <f>(COUNTIFS(Dados!$N$2:$N$19995,Calc!$C255,Dados!$J$2:$J$19995,Calc!$B$134,Dados!BG$2:BG$19995,"Ótima")*5+COUNTIFS(Dados!$N$2:$N$19995,Calc!$C255,Dados!$J$2:$J$19995,Calc!$B$134,Dados!BG$2:BG$19995,"Boa")*3.75+COUNTIFS(Dados!$N$2:$N$19995,Calc!$C255,Dados!$J$2:$J$19995,Calc!$B$134,Dados!BG$2:BG$19995,"Regular")*2.5+COUNTIFS(Dados!$N$2:$N$19995,Calc!$C255,Dados!$J$2:$J$19995,Calc!$B$134,Dados!BG$2:BG$19995,"Ruim")*1.25+COUNTIFS(Dados!$N$2:$N$19995,Calc!$C255,Dados!$J$2:$J$19995,Calc!$B$134,Dados!BG$2:BG$19995,"Péssima")*0)/COUNTIFS(Dados!$N$2:$N$19995,Calc!$C255,Dados!$J$2:$J$19995,Calc!$B$134,Dados!BG$2:BG$19995,"&lt;&gt;Sem resposta",Dados!BG$2:BG$19995,"&lt;&gt;""")</f>
        <v>#DIV/0!</v>
      </c>
      <c r="F142" s="142" t="e">
        <f>(COUNTIFS(Dados!$N$2:$N$19995,Calc!$C255,Dados!$J$2:$J$19995,Calc!$B$134,Dados!BH$2:BH$19995,"Ótima")*5+COUNTIFS(Dados!$N$2:$N$19995,Calc!$C255,Dados!$J$2:$J$19995,Calc!$B$134,Dados!BH$2:BH$19995,"Boa")*3.75+COUNTIFS(Dados!$N$2:$N$19995,Calc!$C255,Dados!$J$2:$J$19995,Calc!$B$134,Dados!BH$2:BH$19995,"Regular")*2.5+COUNTIFS(Dados!$N$2:$N$19995,Calc!$C255,Dados!$J$2:$J$19995,Calc!$B$134,Dados!BH$2:BH$19995,"Ruim")*1.25+COUNTIFS(Dados!$N$2:$N$19995,Calc!$C255,Dados!$J$2:$J$19995,Calc!$B$134,Dados!BH$2:BH$19995,"Péssima")*0)/COUNTIFS(Dados!$N$2:$N$19995,Calc!$C255,Dados!$J$2:$J$19995,Calc!$B$134,Dados!BH$2:BH$19995,"&lt;&gt;Sem resposta",Dados!BH$2:BH$19995,"&lt;&gt;""")</f>
        <v>#DIV/0!</v>
      </c>
      <c r="G142" s="142" t="e">
        <f>(COUNTIFS(Dados!$N$2:$N$19995,Calc!$C255,Dados!$J$2:$J$19995,Calc!$B$134,Dados!BI$2:BI$19995,"Ótima")*5+COUNTIFS(Dados!$N$2:$N$19995,Calc!$C255,Dados!$J$2:$J$19995,Calc!$B$134,Dados!BI$2:BI$19995,"Boa")*3.75+COUNTIFS(Dados!$N$2:$N$19995,Calc!$C255,Dados!$J$2:$J$19995,Calc!$B$134,Dados!BI$2:BI$19995,"Regular")*2.5+COUNTIFS(Dados!$N$2:$N$19995,Calc!$C255,Dados!$J$2:$J$19995,Calc!$B$134,Dados!BI$2:BI$19995,"Ruim")*1.25+COUNTIFS(Dados!$N$2:$N$19995,Calc!$C255,Dados!$J$2:$J$19995,Calc!$B$134,Dados!BI$2:BI$19995,"Péssima")*0)/COUNTIFS(Dados!$N$2:$N$19995,Calc!$C255,Dados!$J$2:$J$19995,Calc!$B$134,Dados!BI$2:BI$19995,"&lt;&gt;Sem resposta",Dados!BI$2:BI$19995,"&lt;&gt;""")</f>
        <v>#DIV/0!</v>
      </c>
      <c r="H142" s="142" t="e">
        <f>(COUNTIFS(Dados!$N$2:$N$19995,Calc!$C255,Dados!$J$2:$J$19995,Calc!$B$134,Dados!BJ$2:BJ$19995,"Ótima")*5+COUNTIFS(Dados!$N$2:$N$19995,Calc!$C255,Dados!$J$2:$J$19995,Calc!$B$134,Dados!BJ$2:BJ$19995,"Boa")*3.75+COUNTIFS(Dados!$N$2:$N$19995,Calc!$C255,Dados!$J$2:$J$19995,Calc!$B$134,Dados!BJ$2:BJ$19995,"Regular")*2.5+COUNTIFS(Dados!$N$2:$N$19995,Calc!$C255,Dados!$J$2:$J$19995,Calc!$B$134,Dados!BJ$2:BJ$19995,"Ruim")*1.25+COUNTIFS(Dados!$N$2:$N$19995,Calc!$C255,Dados!$J$2:$J$19995,Calc!$B$134,Dados!BJ$2:BJ$19995,"Péssima")*0)/COUNTIFS(Dados!$N$2:$N$19995,Calc!$C255,Dados!$J$2:$J$19995,Calc!$B$134,Dados!BJ$2:BJ$19995,"&lt;&gt;Sem resposta",Dados!BJ$2:BJ$19995,"&lt;&gt;""")</f>
        <v>#DIV/0!</v>
      </c>
      <c r="I142" s="142" t="e">
        <f>(COUNTIFS(Dados!$N$2:$N$19995,Calc!$C255,Dados!$J$2:$J$19995,Calc!$B$134,Dados!BK$2:BK$19995,"Superou as expectativas")*5+COUNTIFS(Dados!$N$2:$N$19995,Calc!$C255,Dados!$J$2:$J$19995,Calc!$B$134,Dados!BK$2:BK$19995,"Atendeu as expectativas")*2.5+COUNTIFS(Dados!$N$2:$N$19995,Calc!$C255,Dados!$J$2:$J$19995,Calc!$B$134,Dados!BK$2:BK$19995,"Não atendeu as expectativas")*0)/COUNTIFS(Dados!$N$2:$N$19995,Calc!$C255,Dados!$J$2:$J$19995,Calc!$B$134,Dados!BK$2:BK$19995,"&lt;&gt;Sem resposta",Dados!BK$2:BK$19995,"&lt;&gt;""")</f>
        <v>#DIV/0!</v>
      </c>
      <c r="J142" s="142" t="e">
        <f>(COUNTIFS(Dados!$N$2:$N$19995,Calc!$C255,Dados!$J$2:$J$19995,Calc!$B$134,Dados!BL$2:BL$19995,"Superou as expectativas")*5+COUNTIFS(Dados!$N$2:$N$19995,Calc!$C255,Dados!$J$2:$J$19995,Calc!$B$134,Dados!BL$2:BL$19995,"Atendeu as expectativas")*2.5+COUNTIFS(Dados!$N$2:$N$19995,Calc!$C255,Dados!$J$2:$J$19995,Calc!$B$134,Dados!BL$2:BL$19995,"Não atendeu as expectativas")*0)/COUNTIFS(Dados!$N$2:$N$19995,Calc!$C255,Dados!$J$2:$J$19995,Calc!$B$134,Dados!BL$2:BL$19995,"&lt;&gt;Sem resposta",Dados!BL$2:BL$19995,"&lt;&gt;""")</f>
        <v>#DIV/0!</v>
      </c>
      <c r="K142" s="195" t="e">
        <f t="shared" si="6"/>
        <v>#DIV/0!</v>
      </c>
    </row>
    <row r="143" spans="1:11">
      <c r="A143" s="143" t="s">
        <v>161</v>
      </c>
      <c r="B143" s="143" t="s">
        <v>161</v>
      </c>
      <c r="C143" s="150">
        <f>(COUNTIFS(Dados!$J$2:$J$19995,Calc!$B$140,Dados!BE$2:BE$19995,"Ótima")*5+COUNTIFS(Dados!$J$2:$J$19995,Calc!$B$140,Dados!BE$2:BE$19995,"Boa")*3.75+COUNTIFS(Dados!$J$2:$J$19995,Calc!$B$140,Dados!BE$2:BE$19995,"Regular")*2.5+COUNTIFS(Dados!$J$2:$J$19995,Calc!$B$140,Dados!BE$2:BE$19995,"Ruim")*1.25+COUNTIFS(Dados!$J$2:$J$19995,Calc!$B$140,Dados!BE$2:BE$19995,"Péssima")*0)/COUNTIFS(Dados!$J$2:$J$19995,Calc!$B$140,Dados!BE$2:BE$19995,"&lt;&gt;Sem resposta",Dados!BE$2:BE$19995,"&lt;&gt;""")</f>
        <v>4.697802197802198</v>
      </c>
      <c r="D143" s="150">
        <f>(COUNTIFS(Dados!$J$2:$J$19995,Calc!$B$140,Dados!BF$2:BF$19995,"Ótima")*5+COUNTIFS(Dados!$J$2:$J$19995,Calc!$B$140,Dados!BF$2:BF$19995,"Boa")*3.75+COUNTIFS(Dados!$J$2:$J$19995,Calc!$B$140,Dados!BF$2:BF$19995,"Regular")*2.5+COUNTIFS(Dados!$J$2:$J$19995,Calc!$B$140,Dados!BF$2:BF$19995,"Ruim")*1.25+COUNTIFS(Dados!$J$2:$J$19995,Calc!$B$140,Dados!BF$2:BF$19995,"Péssima")*0)/COUNTIFS(Dados!$J$2:$J$19995,Calc!$B$140,Dados!BF$2:BF$19995,"&lt;&gt;Sem resposta",Dados!BF$2:BF$19995,"&lt;&gt;""")</f>
        <v>4.3406593406593403</v>
      </c>
      <c r="E143" s="150">
        <f>(COUNTIFS(Dados!$J$2:$J$19995,Calc!$B$140,Dados!BG$2:BG$19995,"Ótima")*5+COUNTIFS(Dados!$J$2:$J$19995,Calc!$B$140,Dados!BG$2:BG$19995,"Boa")*3.75+COUNTIFS(Dados!$J$2:$J$19995,Calc!$B$140,Dados!BG$2:BG$19995,"Regular")*2.5+COUNTIFS(Dados!$J$2:$J$19995,Calc!$B$140,Dados!BG$2:BG$19995,"Ruim")*1.25+COUNTIFS(Dados!$J$2:$J$19995,Calc!$B$140,Dados!BG$2:BG$19995,"Péssima")*0)/COUNTIFS(Dados!$J$2:$J$19995,Calc!$B$140,Dados!BG$2:BG$19995,"&lt;&gt;Sem resposta",Dados!BG$2:BG$19995,"&lt;&gt;""")</f>
        <v>4.052197802197802</v>
      </c>
      <c r="F143" s="150">
        <f>(COUNTIFS(Dados!$J$2:$J$19995,Calc!$B$140,Dados!BH$2:BH$19995,"Ótima")*5+COUNTIFS(Dados!$J$2:$J$19995,Calc!$B$140,Dados!BH$2:BH$19995,"Boa")*3.75+COUNTIFS(Dados!$J$2:$J$19995,Calc!$B$140,Dados!BH$2:BH$19995,"Regular")*2.5+COUNTIFS(Dados!$J$2:$J$19995,Calc!$B$140,Dados!BH$2:BH$19995,"Ruim")*1.25+COUNTIFS(Dados!$J$2:$J$19995,Calc!$B$140,Dados!BH$2:BH$19995,"Péssima")*0)/COUNTIFS(Dados!$J$2:$J$19995,Calc!$B$140,Dados!BH$2:BH$19995,"&lt;&gt;Sem resposta",Dados!BH$2:BH$19995,"&lt;&gt;""")</f>
        <v>4.0384615384615383</v>
      </c>
      <c r="G143" s="150">
        <f>(COUNTIFS(Dados!$J$2:$J$19995,Calc!$B$140,Dados!BI$2:BI$19995,"Ótima")*5+COUNTIFS(Dados!$J$2:$J$19995,Calc!$B$140,Dados!BI$2:BI$19995,"Boa")*3.75+COUNTIFS(Dados!$J$2:$J$19995,Calc!$B$140,Dados!BI$2:BI$19995,"Regular")*2.5+COUNTIFS(Dados!$J$2:$J$19995,Calc!$B$140,Dados!BI$2:BI$19995,"Ruim")*1.25+COUNTIFS(Dados!$J$2:$J$19995,Calc!$B$140,Dados!BI$2:BI$19995,"Péssima")*0)/COUNTIFS(Dados!$J$2:$J$19995,Calc!$B$140,Dados!BI$2:BI$19995,"&lt;&gt;Sem resposta",Dados!BI$2:BI$19995,"&lt;&gt;""")</f>
        <v>3.4890109890109891</v>
      </c>
      <c r="H143" s="150">
        <f>(COUNTIFS(Dados!$J$2:$J$19995,Calc!$B$140,Dados!BJ$2:BJ$19995,"Ótima")*5+COUNTIFS(Dados!$J$2:$J$19995,Calc!$B$140,Dados!BJ$2:BJ$19995,"Boa")*3.75+COUNTIFS(Dados!$J$2:$J$19995,Calc!$B$140,Dados!BJ$2:BJ$19995,"Regular")*2.5+COUNTIFS(Dados!$J$2:$J$19995,Calc!$B$140,Dados!BJ$2:BJ$19995,"Ruim")*1.25+COUNTIFS(Dados!$J$2:$J$19995,Calc!$B$140,Dados!BJ$2:BJ$19995,"Péssima")*0)/COUNTIFS(Dados!$J$2:$J$19995,Calc!$B$140,Dados!BJ$2:BJ$19995,"&lt;&gt;Sem resposta",Dados!BJ$2:BJ$19995,"&lt;&gt;""")</f>
        <v>4.3818681318681323</v>
      </c>
      <c r="I143" s="150">
        <f>(COUNTIFS(Dados!$J$2:$J$19995,Calc!$B$140,Dados!BK$2:BK$19995,"Superou as expectativas")*5+COUNTIFS(Dados!$J$2:$J$19995,Calc!$B$140,Dados!BK$2:BK$19995,"Atendeu as expectativas")*2.5+COUNTIFS(Dados!$J$2:$J$19995,Calc!$B$140,Dados!BK$2:BK$19995,"Não atendeu as expectativas")*0)/COUNTIFS(Dados!$J$2:$J$19995,Calc!$B$140,Dados!BK$2:BK$19995,"&lt;&gt;Sem resposta",Dados!BK$2:BK$19995,"&lt;&gt;""")</f>
        <v>3.2222222222222223</v>
      </c>
      <c r="J143" s="150">
        <f>(COUNTIFS(Dados!$J$2:$J$19995,Calc!$B$140,Dados!BL$2:BL$19995,"Superou as expectativas")*5+COUNTIFS(Dados!$J$2:$J$19995,Calc!$B$140,Dados!BL$2:BL$19995,"Atendeu as expectativas")*2.5+COUNTIFS(Dados!$J$2:$J$19995,Calc!$B$140,Dados!BL$2:BL$19995,"Não atendeu as expectativas")*0)/COUNTIFS(Dados!$J$2:$J$19995,Calc!$B$140,Dados!BL$2:BL$19995,"&lt;&gt;Sem resposta",Dados!BL$2:BL$19995,"&lt;&gt;""")</f>
        <v>4.0659340659340657</v>
      </c>
      <c r="K143" s="195">
        <f t="shared" si="6"/>
        <v>4.0360195360195359</v>
      </c>
    </row>
    <row r="144" spans="1:11">
      <c r="A144" s="143" t="s">
        <v>161</v>
      </c>
      <c r="B144" s="151" t="s">
        <v>99</v>
      </c>
      <c r="C144" s="142" t="e">
        <f>(COUNTIFS(Dados!$O$2:$O$19995,Calc!$C257,Dados!$J$2:$J$19995,Calc!$B$140,Dados!BE$2:BE$19995,"Ótima")*5+COUNTIFS(Dados!$O$2:$O$19995,Calc!$C257,Dados!$J$2:$J$19995,Calc!$B$140,Dados!BE$2:BE$19995,"Boa")*3.75+COUNTIFS(Dados!$O$2:$O$19995,Calc!$C257,Dados!$J$2:$J$19995,Calc!$B$140,Dados!BE$2:BE$19995,"Regular")*2.5+COUNTIFS(Dados!$O$2:$O$19995,Calc!$C257,Dados!$J$2:$J$19995,Calc!$B$140,Dados!BE$2:BE$19995,"Ruim")*1.25+COUNTIFS(Dados!$O$2:$O$19995,Calc!$C257,Dados!$J$2:$J$19995,Calc!$B$140,Dados!BE$2:BE$19995,"Péssima")*0)/COUNTIFS(Dados!$O$2:$O$19995,Calc!$C257,Dados!$J$2:$J$19995,Calc!$B$140,Dados!BE$2:BE$19995,"&lt;&gt;Sem resposta",Dados!BE$2:BE$19995,"&lt;&gt;""")</f>
        <v>#DIV/0!</v>
      </c>
      <c r="D144" s="142" t="e">
        <f>(COUNTIFS(Dados!$O$2:$O$19995,Calc!$C257,Dados!$J$2:$J$19995,Calc!$B$140,Dados!BF$2:BF$19995,"Ótima")*5+COUNTIFS(Dados!$O$2:$O$19995,Calc!$C257,Dados!$J$2:$J$19995,Calc!$B$140,Dados!BF$2:BF$19995,"Boa")*3.75+COUNTIFS(Dados!$O$2:$O$19995,Calc!$C257,Dados!$J$2:$J$19995,Calc!$B$140,Dados!BF$2:BF$19995,"Regular")*2.5+COUNTIFS(Dados!$O$2:$O$19995,Calc!$C257,Dados!$J$2:$J$19995,Calc!$B$140,Dados!BF$2:BF$19995,"Ruim")*1.25+COUNTIFS(Dados!$O$2:$O$19995,Calc!$C257,Dados!$J$2:$J$19995,Calc!$B$140,Dados!BF$2:BF$19995,"Péssima")*0)/COUNTIFS(Dados!$O$2:$O$19995,Calc!$C257,Dados!$J$2:$J$19995,Calc!$B$140,Dados!BF$2:BF$19995,"&lt;&gt;Sem resposta",Dados!BF$2:BF$19995,"&lt;&gt;""")</f>
        <v>#DIV/0!</v>
      </c>
      <c r="E144" s="142" t="e">
        <f>(COUNTIFS(Dados!$O$2:$O$19995,Calc!$C257,Dados!$J$2:$J$19995,Calc!$B$140,Dados!BG$2:BG$19995,"Ótima")*5+COUNTIFS(Dados!$O$2:$O$19995,Calc!$C257,Dados!$J$2:$J$19995,Calc!$B$140,Dados!BG$2:BG$19995,"Boa")*3.75+COUNTIFS(Dados!$O$2:$O$19995,Calc!$C257,Dados!$J$2:$J$19995,Calc!$B$140,Dados!BG$2:BG$19995,"Regular")*2.5+COUNTIFS(Dados!$O$2:$O$19995,Calc!$C257,Dados!$J$2:$J$19995,Calc!$B$140,Dados!BG$2:BG$19995,"Ruim")*1.25+COUNTIFS(Dados!$O$2:$O$19995,Calc!$C257,Dados!$J$2:$J$19995,Calc!$B$140,Dados!BG$2:BG$19995,"Péssima")*0)/COUNTIFS(Dados!$O$2:$O$19995,Calc!$C257,Dados!$J$2:$J$19995,Calc!$B$140,Dados!BG$2:BG$19995,"&lt;&gt;Sem resposta",Dados!BG$2:BG$19995,"&lt;&gt;""")</f>
        <v>#DIV/0!</v>
      </c>
      <c r="F144" s="142" t="e">
        <f>(COUNTIFS(Dados!$O$2:$O$19995,Calc!$C257,Dados!$J$2:$J$19995,Calc!$B$140,Dados!BH$2:BH$19995,"Ótima")*5+COUNTIFS(Dados!$O$2:$O$19995,Calc!$C257,Dados!$J$2:$J$19995,Calc!$B$140,Dados!BH$2:BH$19995,"Boa")*3.75+COUNTIFS(Dados!$O$2:$O$19995,Calc!$C257,Dados!$J$2:$J$19995,Calc!$B$140,Dados!BH$2:BH$19995,"Regular")*2.5+COUNTIFS(Dados!$O$2:$O$19995,Calc!$C257,Dados!$J$2:$J$19995,Calc!$B$140,Dados!BH$2:BH$19995,"Ruim")*1.25+COUNTIFS(Dados!$O$2:$O$19995,Calc!$C257,Dados!$J$2:$J$19995,Calc!$B$140,Dados!BH$2:BH$19995,"Péssima")*0)/COUNTIFS(Dados!$O$2:$O$19995,Calc!$C257,Dados!$J$2:$J$19995,Calc!$B$140,Dados!BH$2:BH$19995,"&lt;&gt;Sem resposta",Dados!BH$2:BH$19995,"&lt;&gt;""")</f>
        <v>#DIV/0!</v>
      </c>
      <c r="G144" s="142" t="e">
        <f>(COUNTIFS(Dados!$O$2:$O$19995,Calc!$C257,Dados!$J$2:$J$19995,Calc!$B$140,Dados!BI$2:BI$19995,"Ótima")*5+COUNTIFS(Dados!$O$2:$O$19995,Calc!$C257,Dados!$J$2:$J$19995,Calc!$B$140,Dados!BI$2:BI$19995,"Boa")*3.75+COUNTIFS(Dados!$O$2:$O$19995,Calc!$C257,Dados!$J$2:$J$19995,Calc!$B$140,Dados!BI$2:BI$19995,"Regular")*2.5+COUNTIFS(Dados!$O$2:$O$19995,Calc!$C257,Dados!$J$2:$J$19995,Calc!$B$140,Dados!BI$2:BI$19995,"Ruim")*1.25+COUNTIFS(Dados!$O$2:$O$19995,Calc!$C257,Dados!$J$2:$J$19995,Calc!$B$140,Dados!BI$2:BI$19995,"Péssima")*0)/COUNTIFS(Dados!$O$2:$O$19995,Calc!$C257,Dados!$J$2:$J$19995,Calc!$B$140,Dados!BI$2:BI$19995,"&lt;&gt;Sem resposta",Dados!BI$2:BI$19995,"&lt;&gt;""")</f>
        <v>#DIV/0!</v>
      </c>
      <c r="H144" s="142" t="e">
        <f>(COUNTIFS(Dados!$O$2:$O$19995,Calc!$C257,Dados!$J$2:$J$19995,Calc!$B$140,Dados!BJ$2:BJ$19995,"Ótima")*5+COUNTIFS(Dados!$O$2:$O$19995,Calc!$C257,Dados!$J$2:$J$19995,Calc!$B$140,Dados!BJ$2:BJ$19995,"Boa")*3.75+COUNTIFS(Dados!$O$2:$O$19995,Calc!$C257,Dados!$J$2:$J$19995,Calc!$B$140,Dados!BJ$2:BJ$19995,"Regular")*2.5+COUNTIFS(Dados!$O$2:$O$19995,Calc!$C257,Dados!$J$2:$J$19995,Calc!$B$140,Dados!BJ$2:BJ$19995,"Ruim")*1.25+COUNTIFS(Dados!$O$2:$O$19995,Calc!$C257,Dados!$J$2:$J$19995,Calc!$B$140,Dados!BJ$2:BJ$19995,"Péssima")*0)/COUNTIFS(Dados!$O$2:$O$19995,Calc!$C257,Dados!$J$2:$J$19995,Calc!$B$140,Dados!BJ$2:BJ$19995,"&lt;&gt;Sem resposta",Dados!BJ$2:BJ$19995,"&lt;&gt;""")</f>
        <v>#DIV/0!</v>
      </c>
      <c r="I144" s="142" t="e">
        <f>(COUNTIFS(Dados!$O$2:$O$19995,Calc!$C257,Dados!$J$2:$J$19995,Calc!$B$140,Dados!BK$2:BK$19995,"Superou as expectativas")*5+COUNTIFS(Dados!$O$2:$O$19995,Calc!$C257,Dados!$J$2:$J$19995,Calc!$B$140,Dados!BK$2:BK$19995,"Atendeu as expectativas")*2.5+COUNTIFS(Dados!$O$2:$O$19995,Calc!$C257,Dados!$J$2:$J$19995,Calc!$B$140,Dados!BK$2:BK$19995,"Não atendeu as expectativas")*0)/COUNTIFS(Dados!$O$2:$O$19995,Calc!$C257,Dados!$J$2:$J$19995,Calc!$B$140,Dados!BK$2:BK$19995,"&lt;&gt;Sem resposta",Dados!BK$2:BK$19995,"&lt;&gt;""")</f>
        <v>#DIV/0!</v>
      </c>
      <c r="J144" s="142" t="e">
        <f>(COUNTIFS(Dados!$O$2:$O$19995,Calc!$C257,Dados!$J$2:$J$19995,Calc!$B$140,Dados!BL$2:BL$19995,"Superou as expectativas")*5+COUNTIFS(Dados!$O$2:$O$19995,Calc!$C257,Dados!$J$2:$J$19995,Calc!$B$140,Dados!BL$2:BL$19995,"Atendeu as expectativas")*2.5+COUNTIFS(Dados!$O$2:$O$19995,Calc!$C257,Dados!$J$2:$J$19995,Calc!$B$140,Dados!BL$2:BL$19995,"Não atendeu as expectativas")*0)/COUNTIFS(Dados!$O$2:$O$19995,Calc!$C257,Dados!$J$2:$J$19995,Calc!$B$140,Dados!BL$2:BL$19995,"&lt;&gt;Sem resposta",Dados!BL$2:BL$19995,"&lt;&gt;""")</f>
        <v>#DIV/0!</v>
      </c>
      <c r="K144" s="195" t="e">
        <f t="shared" si="6"/>
        <v>#DIV/0!</v>
      </c>
    </row>
    <row r="145" spans="1:11">
      <c r="A145" s="143" t="s">
        <v>161</v>
      </c>
      <c r="B145" s="151" t="s">
        <v>3596</v>
      </c>
      <c r="C145" s="142" t="e">
        <f>(COUNTIFS(Dados!$O$2:$O$19995,Calc!$C258,Dados!$J$2:$J$19995,Calc!$B$140,Dados!BE$2:BE$19995,"Ótima")*5+COUNTIFS(Dados!$O$2:$O$19995,Calc!$C258,Dados!$J$2:$J$19995,Calc!$B$140,Dados!BE$2:BE$19995,"Boa")*3.75+COUNTIFS(Dados!$O$2:$O$19995,Calc!$C258,Dados!$J$2:$J$19995,Calc!$B$140,Dados!BE$2:BE$19995,"Regular")*2.5+COUNTIFS(Dados!$O$2:$O$19995,Calc!$C258,Dados!$J$2:$J$19995,Calc!$B$140,Dados!BE$2:BE$19995,"Ruim")*1.25+COUNTIFS(Dados!$O$2:$O$19995,Calc!$C258,Dados!$J$2:$J$19995,Calc!$B$140,Dados!BE$2:BE$19995,"Péssima")*0)/COUNTIFS(Dados!$O$2:$O$19995,Calc!$C258,Dados!$J$2:$J$19995,Calc!$B$140,Dados!BE$2:BE$19995,"&lt;&gt;Sem resposta",Dados!BE$2:BE$19995,"&lt;&gt;""")</f>
        <v>#DIV/0!</v>
      </c>
      <c r="D145" s="142" t="e">
        <f>(COUNTIFS(Dados!$O$2:$O$19995,Calc!$C258,Dados!$J$2:$J$19995,Calc!$B$140,Dados!BF$2:BF$19995,"Ótima")*5+COUNTIFS(Dados!$O$2:$O$19995,Calc!$C258,Dados!$J$2:$J$19995,Calc!$B$140,Dados!BF$2:BF$19995,"Boa")*3.75+COUNTIFS(Dados!$O$2:$O$19995,Calc!$C258,Dados!$J$2:$J$19995,Calc!$B$140,Dados!BF$2:BF$19995,"Regular")*2.5+COUNTIFS(Dados!$O$2:$O$19995,Calc!$C258,Dados!$J$2:$J$19995,Calc!$B$140,Dados!BF$2:BF$19995,"Ruim")*1.25+COUNTIFS(Dados!$O$2:$O$19995,Calc!$C258,Dados!$J$2:$J$19995,Calc!$B$140,Dados!BF$2:BF$19995,"Péssima")*0)/COUNTIFS(Dados!$O$2:$O$19995,Calc!$C258,Dados!$J$2:$J$19995,Calc!$B$140,Dados!BF$2:BF$19995,"&lt;&gt;Sem resposta",Dados!BF$2:BF$19995,"&lt;&gt;""")</f>
        <v>#DIV/0!</v>
      </c>
      <c r="E145" s="142" t="e">
        <f>(COUNTIFS(Dados!$O$2:$O$19995,Calc!$C258,Dados!$J$2:$J$19995,Calc!$B$140,Dados!BG$2:BG$19995,"Ótima")*5+COUNTIFS(Dados!$O$2:$O$19995,Calc!$C258,Dados!$J$2:$J$19995,Calc!$B$140,Dados!BG$2:BG$19995,"Boa")*3.75+COUNTIFS(Dados!$O$2:$O$19995,Calc!$C258,Dados!$J$2:$J$19995,Calc!$B$140,Dados!BG$2:BG$19995,"Regular")*2.5+COUNTIFS(Dados!$O$2:$O$19995,Calc!$C258,Dados!$J$2:$J$19995,Calc!$B$140,Dados!BG$2:BG$19995,"Ruim")*1.25+COUNTIFS(Dados!$O$2:$O$19995,Calc!$C258,Dados!$J$2:$J$19995,Calc!$B$140,Dados!BG$2:BG$19995,"Péssima")*0)/COUNTIFS(Dados!$O$2:$O$19995,Calc!$C258,Dados!$J$2:$J$19995,Calc!$B$140,Dados!BG$2:BG$19995,"&lt;&gt;Sem resposta",Dados!BG$2:BG$19995,"&lt;&gt;""")</f>
        <v>#DIV/0!</v>
      </c>
      <c r="F145" s="142" t="e">
        <f>(COUNTIFS(Dados!$O$2:$O$19995,Calc!$C258,Dados!$J$2:$J$19995,Calc!$B$140,Dados!BH$2:BH$19995,"Ótima")*5+COUNTIFS(Dados!$O$2:$O$19995,Calc!$C258,Dados!$J$2:$J$19995,Calc!$B$140,Dados!BH$2:BH$19995,"Boa")*3.75+COUNTIFS(Dados!$O$2:$O$19995,Calc!$C258,Dados!$J$2:$J$19995,Calc!$B$140,Dados!BH$2:BH$19995,"Regular")*2.5+COUNTIFS(Dados!$O$2:$O$19995,Calc!$C258,Dados!$J$2:$J$19995,Calc!$B$140,Dados!BH$2:BH$19995,"Ruim")*1.25+COUNTIFS(Dados!$O$2:$O$19995,Calc!$C258,Dados!$J$2:$J$19995,Calc!$B$140,Dados!BH$2:BH$19995,"Péssima")*0)/COUNTIFS(Dados!$O$2:$O$19995,Calc!$C258,Dados!$J$2:$J$19995,Calc!$B$140,Dados!BH$2:BH$19995,"&lt;&gt;Sem resposta",Dados!BH$2:BH$19995,"&lt;&gt;""")</f>
        <v>#DIV/0!</v>
      </c>
      <c r="G145" s="142" t="e">
        <f>(COUNTIFS(Dados!$O$2:$O$19995,Calc!$C258,Dados!$J$2:$J$19995,Calc!$B$140,Dados!BI$2:BI$19995,"Ótima")*5+COUNTIFS(Dados!$O$2:$O$19995,Calc!$C258,Dados!$J$2:$J$19995,Calc!$B$140,Dados!BI$2:BI$19995,"Boa")*3.75+COUNTIFS(Dados!$O$2:$O$19995,Calc!$C258,Dados!$J$2:$J$19995,Calc!$B$140,Dados!BI$2:BI$19995,"Regular")*2.5+COUNTIFS(Dados!$O$2:$O$19995,Calc!$C258,Dados!$J$2:$J$19995,Calc!$B$140,Dados!BI$2:BI$19995,"Ruim")*1.25+COUNTIFS(Dados!$O$2:$O$19995,Calc!$C258,Dados!$J$2:$J$19995,Calc!$B$140,Dados!BI$2:BI$19995,"Péssima")*0)/COUNTIFS(Dados!$O$2:$O$19995,Calc!$C258,Dados!$J$2:$J$19995,Calc!$B$140,Dados!BI$2:BI$19995,"&lt;&gt;Sem resposta",Dados!BI$2:BI$19995,"&lt;&gt;""")</f>
        <v>#DIV/0!</v>
      </c>
      <c r="H145" s="142" t="e">
        <f>(COUNTIFS(Dados!$O$2:$O$19995,Calc!$C258,Dados!$J$2:$J$19995,Calc!$B$140,Dados!BJ$2:BJ$19995,"Ótima")*5+COUNTIFS(Dados!$O$2:$O$19995,Calc!$C258,Dados!$J$2:$J$19995,Calc!$B$140,Dados!BJ$2:BJ$19995,"Boa")*3.75+COUNTIFS(Dados!$O$2:$O$19995,Calc!$C258,Dados!$J$2:$J$19995,Calc!$B$140,Dados!BJ$2:BJ$19995,"Regular")*2.5+COUNTIFS(Dados!$O$2:$O$19995,Calc!$C258,Dados!$J$2:$J$19995,Calc!$B$140,Dados!BJ$2:BJ$19995,"Ruim")*1.25+COUNTIFS(Dados!$O$2:$O$19995,Calc!$C258,Dados!$J$2:$J$19995,Calc!$B$140,Dados!BJ$2:BJ$19995,"Péssima")*0)/COUNTIFS(Dados!$O$2:$O$19995,Calc!$C258,Dados!$J$2:$J$19995,Calc!$B$140,Dados!BJ$2:BJ$19995,"&lt;&gt;Sem resposta",Dados!BJ$2:BJ$19995,"&lt;&gt;""")</f>
        <v>#DIV/0!</v>
      </c>
      <c r="I145" s="142" t="e">
        <f>(COUNTIFS(Dados!$O$2:$O$19995,Calc!$C258,Dados!$J$2:$J$19995,Calc!$B$140,Dados!BK$2:BK$19995,"Superou as expectativas")*5+COUNTIFS(Dados!$O$2:$O$19995,Calc!$C258,Dados!$J$2:$J$19995,Calc!$B$140,Dados!BK$2:BK$19995,"Atendeu as expectativas")*2.5+COUNTIFS(Dados!$O$2:$O$19995,Calc!$C258,Dados!$J$2:$J$19995,Calc!$B$140,Dados!BK$2:BK$19995,"Não atendeu as expectativas")*0)/COUNTIFS(Dados!$O$2:$O$19995,Calc!$C258,Dados!$J$2:$J$19995,Calc!$B$140,Dados!BK$2:BK$19995,"&lt;&gt;Sem resposta",Dados!BK$2:BK$19995,"&lt;&gt;""")</f>
        <v>#DIV/0!</v>
      </c>
      <c r="J145" s="142" t="e">
        <f>(COUNTIFS(Dados!$O$2:$O$19995,Calc!$C258,Dados!$J$2:$J$19995,Calc!$B$140,Dados!BL$2:BL$19995,"Superou as expectativas")*5+COUNTIFS(Dados!$O$2:$O$19995,Calc!$C258,Dados!$J$2:$J$19995,Calc!$B$140,Dados!BL$2:BL$19995,"Atendeu as expectativas")*2.5+COUNTIFS(Dados!$O$2:$O$19995,Calc!$C258,Dados!$J$2:$J$19995,Calc!$B$140,Dados!BL$2:BL$19995,"Não atendeu as expectativas")*0)/COUNTIFS(Dados!$O$2:$O$19995,Calc!$C258,Dados!$J$2:$J$19995,Calc!$B$140,Dados!BL$2:BL$19995,"&lt;&gt;Sem resposta",Dados!BL$2:BL$19995,"&lt;&gt;""")</f>
        <v>#DIV/0!</v>
      </c>
      <c r="K145" s="195" t="e">
        <f t="shared" si="6"/>
        <v>#DIV/0!</v>
      </c>
    </row>
    <row r="146" spans="1:11" ht="38.25">
      <c r="A146" s="143" t="s">
        <v>161</v>
      </c>
      <c r="B146" s="151" t="s">
        <v>911</v>
      </c>
      <c r="C146" s="142" t="e">
        <f>(COUNTIFS(Dados!$O$2:$O$19995,Calc!$C259,Dados!$J$2:$J$19995,Calc!$B$140,Dados!BE$2:BE$19995,"Ótima")*5+COUNTIFS(Dados!$O$2:$O$19995,Calc!$C259,Dados!$J$2:$J$19995,Calc!$B$140,Dados!BE$2:BE$19995,"Boa")*3.75+COUNTIFS(Dados!$O$2:$O$19995,Calc!$C259,Dados!$J$2:$J$19995,Calc!$B$140,Dados!BE$2:BE$19995,"Regular")*2.5+COUNTIFS(Dados!$O$2:$O$19995,Calc!$C259,Dados!$J$2:$J$19995,Calc!$B$140,Dados!BE$2:BE$19995,"Ruim")*1.25+COUNTIFS(Dados!$O$2:$O$19995,Calc!$C259,Dados!$J$2:$J$19995,Calc!$B$140,Dados!BE$2:BE$19995,"Péssima")*0)/COUNTIFS(Dados!$O$2:$O$19995,Calc!$C259,Dados!$J$2:$J$19995,Calc!$B$140,Dados!BE$2:BE$19995,"&lt;&gt;Sem resposta",Dados!BE$2:BE$19995,"&lt;&gt;""")</f>
        <v>#DIV/0!</v>
      </c>
      <c r="D146" s="142" t="e">
        <f>(COUNTIFS(Dados!$O$2:$O$19995,Calc!$C259,Dados!$J$2:$J$19995,Calc!$B$140,Dados!BF$2:BF$19995,"Ótima")*5+COUNTIFS(Dados!$O$2:$O$19995,Calc!$C259,Dados!$J$2:$J$19995,Calc!$B$140,Dados!BF$2:BF$19995,"Boa")*3.75+COUNTIFS(Dados!$O$2:$O$19995,Calc!$C259,Dados!$J$2:$J$19995,Calc!$B$140,Dados!BF$2:BF$19995,"Regular")*2.5+COUNTIFS(Dados!$O$2:$O$19995,Calc!$C259,Dados!$J$2:$J$19995,Calc!$B$140,Dados!BF$2:BF$19995,"Ruim")*1.25+COUNTIFS(Dados!$O$2:$O$19995,Calc!$C259,Dados!$J$2:$J$19995,Calc!$B$140,Dados!BF$2:BF$19995,"Péssima")*0)/COUNTIFS(Dados!$O$2:$O$19995,Calc!$C259,Dados!$J$2:$J$19995,Calc!$B$140,Dados!BF$2:BF$19995,"&lt;&gt;Sem resposta",Dados!BF$2:BF$19995,"&lt;&gt;""")</f>
        <v>#DIV/0!</v>
      </c>
      <c r="E146" s="142" t="e">
        <f>(COUNTIFS(Dados!$O$2:$O$19995,Calc!$C259,Dados!$J$2:$J$19995,Calc!$B$140,Dados!BG$2:BG$19995,"Ótima")*5+COUNTIFS(Dados!$O$2:$O$19995,Calc!$C259,Dados!$J$2:$J$19995,Calc!$B$140,Dados!BG$2:BG$19995,"Boa")*3.75+COUNTIFS(Dados!$O$2:$O$19995,Calc!$C259,Dados!$J$2:$J$19995,Calc!$B$140,Dados!BG$2:BG$19995,"Regular")*2.5+COUNTIFS(Dados!$O$2:$O$19995,Calc!$C259,Dados!$J$2:$J$19995,Calc!$B$140,Dados!BG$2:BG$19995,"Ruim")*1.25+COUNTIFS(Dados!$O$2:$O$19995,Calc!$C259,Dados!$J$2:$J$19995,Calc!$B$140,Dados!BG$2:BG$19995,"Péssima")*0)/COUNTIFS(Dados!$O$2:$O$19995,Calc!$C259,Dados!$J$2:$J$19995,Calc!$B$140,Dados!BG$2:BG$19995,"&lt;&gt;Sem resposta",Dados!BG$2:BG$19995,"&lt;&gt;""")</f>
        <v>#DIV/0!</v>
      </c>
      <c r="F146" s="142" t="e">
        <f>(COUNTIFS(Dados!$O$2:$O$19995,Calc!$C259,Dados!$J$2:$J$19995,Calc!$B$140,Dados!BH$2:BH$19995,"Ótima")*5+COUNTIFS(Dados!$O$2:$O$19995,Calc!$C259,Dados!$J$2:$J$19995,Calc!$B$140,Dados!BH$2:BH$19995,"Boa")*3.75+COUNTIFS(Dados!$O$2:$O$19995,Calc!$C259,Dados!$J$2:$J$19995,Calc!$B$140,Dados!BH$2:BH$19995,"Regular")*2.5+COUNTIFS(Dados!$O$2:$O$19995,Calc!$C259,Dados!$J$2:$J$19995,Calc!$B$140,Dados!BH$2:BH$19995,"Ruim")*1.25+COUNTIFS(Dados!$O$2:$O$19995,Calc!$C259,Dados!$J$2:$J$19995,Calc!$B$140,Dados!BH$2:BH$19995,"Péssima")*0)/COUNTIFS(Dados!$O$2:$O$19995,Calc!$C259,Dados!$J$2:$J$19995,Calc!$B$140,Dados!BH$2:BH$19995,"&lt;&gt;Sem resposta",Dados!BH$2:BH$19995,"&lt;&gt;""")</f>
        <v>#DIV/0!</v>
      </c>
      <c r="G146" s="142" t="e">
        <f>(COUNTIFS(Dados!$O$2:$O$19995,Calc!$C259,Dados!$J$2:$J$19995,Calc!$B$140,Dados!BI$2:BI$19995,"Ótima")*5+COUNTIFS(Dados!$O$2:$O$19995,Calc!$C259,Dados!$J$2:$J$19995,Calc!$B$140,Dados!BI$2:BI$19995,"Boa")*3.75+COUNTIFS(Dados!$O$2:$O$19995,Calc!$C259,Dados!$J$2:$J$19995,Calc!$B$140,Dados!BI$2:BI$19995,"Regular")*2.5+COUNTIFS(Dados!$O$2:$O$19995,Calc!$C259,Dados!$J$2:$J$19995,Calc!$B$140,Dados!BI$2:BI$19995,"Ruim")*1.25+COUNTIFS(Dados!$O$2:$O$19995,Calc!$C259,Dados!$J$2:$J$19995,Calc!$B$140,Dados!BI$2:BI$19995,"Péssima")*0)/COUNTIFS(Dados!$O$2:$O$19995,Calc!$C259,Dados!$J$2:$J$19995,Calc!$B$140,Dados!BI$2:BI$19995,"&lt;&gt;Sem resposta",Dados!BI$2:BI$19995,"&lt;&gt;""")</f>
        <v>#DIV/0!</v>
      </c>
      <c r="H146" s="142" t="e">
        <f>(COUNTIFS(Dados!$O$2:$O$19995,Calc!$C259,Dados!$J$2:$J$19995,Calc!$B$140,Dados!BJ$2:BJ$19995,"Ótima")*5+COUNTIFS(Dados!$O$2:$O$19995,Calc!$C259,Dados!$J$2:$J$19995,Calc!$B$140,Dados!BJ$2:BJ$19995,"Boa")*3.75+COUNTIFS(Dados!$O$2:$O$19995,Calc!$C259,Dados!$J$2:$J$19995,Calc!$B$140,Dados!BJ$2:BJ$19995,"Regular")*2.5+COUNTIFS(Dados!$O$2:$O$19995,Calc!$C259,Dados!$J$2:$J$19995,Calc!$B$140,Dados!BJ$2:BJ$19995,"Ruim")*1.25+COUNTIFS(Dados!$O$2:$O$19995,Calc!$C259,Dados!$J$2:$J$19995,Calc!$B$140,Dados!BJ$2:BJ$19995,"Péssima")*0)/COUNTIFS(Dados!$O$2:$O$19995,Calc!$C259,Dados!$J$2:$J$19995,Calc!$B$140,Dados!BJ$2:BJ$19995,"&lt;&gt;Sem resposta",Dados!BJ$2:BJ$19995,"&lt;&gt;""")</f>
        <v>#DIV/0!</v>
      </c>
      <c r="I146" s="142" t="e">
        <f>(COUNTIFS(Dados!$O$2:$O$19995,Calc!$C259,Dados!$J$2:$J$19995,Calc!$B$140,Dados!BK$2:BK$19995,"Superou as expectativas")*5+COUNTIFS(Dados!$O$2:$O$19995,Calc!$C259,Dados!$J$2:$J$19995,Calc!$B$140,Dados!BK$2:BK$19995,"Atendeu as expectativas")*2.5+COUNTIFS(Dados!$O$2:$O$19995,Calc!$C259,Dados!$J$2:$J$19995,Calc!$B$140,Dados!BK$2:BK$19995,"Não atendeu as expectativas")*0)/COUNTIFS(Dados!$O$2:$O$19995,Calc!$C259,Dados!$J$2:$J$19995,Calc!$B$140,Dados!BK$2:BK$19995,"&lt;&gt;Sem resposta",Dados!BK$2:BK$19995,"&lt;&gt;""")</f>
        <v>#DIV/0!</v>
      </c>
      <c r="J146" s="142" t="e">
        <f>(COUNTIFS(Dados!$O$2:$O$19995,Calc!$C259,Dados!$J$2:$J$19995,Calc!$B$140,Dados!BL$2:BL$19995,"Superou as expectativas")*5+COUNTIFS(Dados!$O$2:$O$19995,Calc!$C259,Dados!$J$2:$J$19995,Calc!$B$140,Dados!BL$2:BL$19995,"Atendeu as expectativas")*2.5+COUNTIFS(Dados!$O$2:$O$19995,Calc!$C259,Dados!$J$2:$J$19995,Calc!$B$140,Dados!BL$2:BL$19995,"Não atendeu as expectativas")*0)/COUNTIFS(Dados!$O$2:$O$19995,Calc!$C259,Dados!$J$2:$J$19995,Calc!$B$140,Dados!BL$2:BL$19995,"&lt;&gt;Sem resposta",Dados!BL$2:BL$19995,"&lt;&gt;""")</f>
        <v>#DIV/0!</v>
      </c>
      <c r="K146" s="195" t="e">
        <f t="shared" si="6"/>
        <v>#DIV/0!</v>
      </c>
    </row>
    <row r="147" spans="1:11">
      <c r="A147" s="143" t="s">
        <v>161</v>
      </c>
      <c r="B147" s="151" t="s">
        <v>96</v>
      </c>
      <c r="C147" s="142" t="e">
        <f>(COUNTIFS(Dados!$O$2:$O$19995,Calc!$C260,Dados!$J$2:$J$19995,Calc!$B$140,Dados!BE$2:BE$19995,"Ótima")*5+COUNTIFS(Dados!$O$2:$O$19995,Calc!$C260,Dados!$J$2:$J$19995,Calc!$B$140,Dados!BE$2:BE$19995,"Boa")*3.75+COUNTIFS(Dados!$O$2:$O$19995,Calc!$C260,Dados!$J$2:$J$19995,Calc!$B$140,Dados!BE$2:BE$19995,"Regular")*2.5+COUNTIFS(Dados!$O$2:$O$19995,Calc!$C260,Dados!$J$2:$J$19995,Calc!$B$140,Dados!BE$2:BE$19995,"Ruim")*1.25+COUNTIFS(Dados!$O$2:$O$19995,Calc!$C260,Dados!$J$2:$J$19995,Calc!$B$140,Dados!BE$2:BE$19995,"Péssima")*0)/COUNTIFS(Dados!$O$2:$O$19995,Calc!$C260,Dados!$J$2:$J$19995,Calc!$B$140,Dados!BE$2:BE$19995,"&lt;&gt;Sem resposta",Dados!BE$2:BE$19995,"&lt;&gt;""")</f>
        <v>#DIV/0!</v>
      </c>
      <c r="D147" s="142" t="e">
        <f>(COUNTIFS(Dados!$O$2:$O$19995,Calc!$C260,Dados!$J$2:$J$19995,Calc!$B$140,Dados!BF$2:BF$19995,"Ótima")*5+COUNTIFS(Dados!$O$2:$O$19995,Calc!$C260,Dados!$J$2:$J$19995,Calc!$B$140,Dados!BF$2:BF$19995,"Boa")*3.75+COUNTIFS(Dados!$O$2:$O$19995,Calc!$C260,Dados!$J$2:$J$19995,Calc!$B$140,Dados!BF$2:BF$19995,"Regular")*2.5+COUNTIFS(Dados!$O$2:$O$19995,Calc!$C260,Dados!$J$2:$J$19995,Calc!$B$140,Dados!BF$2:BF$19995,"Ruim")*1.25+COUNTIFS(Dados!$O$2:$O$19995,Calc!$C260,Dados!$J$2:$J$19995,Calc!$B$140,Dados!BF$2:BF$19995,"Péssima")*0)/COUNTIFS(Dados!$O$2:$O$19995,Calc!$C260,Dados!$J$2:$J$19995,Calc!$B$140,Dados!BF$2:BF$19995,"&lt;&gt;Sem resposta",Dados!BF$2:BF$19995,"&lt;&gt;""")</f>
        <v>#DIV/0!</v>
      </c>
      <c r="E147" s="142" t="e">
        <f>(COUNTIFS(Dados!$O$2:$O$19995,Calc!$C260,Dados!$J$2:$J$19995,Calc!$B$140,Dados!BG$2:BG$19995,"Ótima")*5+COUNTIFS(Dados!$O$2:$O$19995,Calc!$C260,Dados!$J$2:$J$19995,Calc!$B$140,Dados!BG$2:BG$19995,"Boa")*3.75+COUNTIFS(Dados!$O$2:$O$19995,Calc!$C260,Dados!$J$2:$J$19995,Calc!$B$140,Dados!BG$2:BG$19995,"Regular")*2.5+COUNTIFS(Dados!$O$2:$O$19995,Calc!$C260,Dados!$J$2:$J$19995,Calc!$B$140,Dados!BG$2:BG$19995,"Ruim")*1.25+COUNTIFS(Dados!$O$2:$O$19995,Calc!$C260,Dados!$J$2:$J$19995,Calc!$B$140,Dados!BG$2:BG$19995,"Péssima")*0)/COUNTIFS(Dados!$O$2:$O$19995,Calc!$C260,Dados!$J$2:$J$19995,Calc!$B$140,Dados!BG$2:BG$19995,"&lt;&gt;Sem resposta",Dados!BG$2:BG$19995,"&lt;&gt;""")</f>
        <v>#DIV/0!</v>
      </c>
      <c r="F147" s="142" t="e">
        <f>(COUNTIFS(Dados!$O$2:$O$19995,Calc!$C260,Dados!$J$2:$J$19995,Calc!$B$140,Dados!BH$2:BH$19995,"Ótima")*5+COUNTIFS(Dados!$O$2:$O$19995,Calc!$C260,Dados!$J$2:$J$19995,Calc!$B$140,Dados!BH$2:BH$19995,"Boa")*3.75+COUNTIFS(Dados!$O$2:$O$19995,Calc!$C260,Dados!$J$2:$J$19995,Calc!$B$140,Dados!BH$2:BH$19995,"Regular")*2.5+COUNTIFS(Dados!$O$2:$O$19995,Calc!$C260,Dados!$J$2:$J$19995,Calc!$B$140,Dados!BH$2:BH$19995,"Ruim")*1.25+COUNTIFS(Dados!$O$2:$O$19995,Calc!$C260,Dados!$J$2:$J$19995,Calc!$B$140,Dados!BH$2:BH$19995,"Péssima")*0)/COUNTIFS(Dados!$O$2:$O$19995,Calc!$C260,Dados!$J$2:$J$19995,Calc!$B$140,Dados!BH$2:BH$19995,"&lt;&gt;Sem resposta",Dados!BH$2:BH$19995,"&lt;&gt;""")</f>
        <v>#DIV/0!</v>
      </c>
      <c r="G147" s="142" t="e">
        <f>(COUNTIFS(Dados!$O$2:$O$19995,Calc!$C260,Dados!$J$2:$J$19995,Calc!$B$140,Dados!BI$2:BI$19995,"Ótima")*5+COUNTIFS(Dados!$O$2:$O$19995,Calc!$C260,Dados!$J$2:$J$19995,Calc!$B$140,Dados!BI$2:BI$19995,"Boa")*3.75+COUNTIFS(Dados!$O$2:$O$19995,Calc!$C260,Dados!$J$2:$J$19995,Calc!$B$140,Dados!BI$2:BI$19995,"Regular")*2.5+COUNTIFS(Dados!$O$2:$O$19995,Calc!$C260,Dados!$J$2:$J$19995,Calc!$B$140,Dados!BI$2:BI$19995,"Ruim")*1.25+COUNTIFS(Dados!$O$2:$O$19995,Calc!$C260,Dados!$J$2:$J$19995,Calc!$B$140,Dados!BI$2:BI$19995,"Péssima")*0)/COUNTIFS(Dados!$O$2:$O$19995,Calc!$C260,Dados!$J$2:$J$19995,Calc!$B$140,Dados!BI$2:BI$19995,"&lt;&gt;Sem resposta",Dados!BI$2:BI$19995,"&lt;&gt;""")</f>
        <v>#DIV/0!</v>
      </c>
      <c r="H147" s="142" t="e">
        <f>(COUNTIFS(Dados!$O$2:$O$19995,Calc!$C260,Dados!$J$2:$J$19995,Calc!$B$140,Dados!BJ$2:BJ$19995,"Ótima")*5+COUNTIFS(Dados!$O$2:$O$19995,Calc!$C260,Dados!$J$2:$J$19995,Calc!$B$140,Dados!BJ$2:BJ$19995,"Boa")*3.75+COUNTIFS(Dados!$O$2:$O$19995,Calc!$C260,Dados!$J$2:$J$19995,Calc!$B$140,Dados!BJ$2:BJ$19995,"Regular")*2.5+COUNTIFS(Dados!$O$2:$O$19995,Calc!$C260,Dados!$J$2:$J$19995,Calc!$B$140,Dados!BJ$2:BJ$19995,"Ruim")*1.25+COUNTIFS(Dados!$O$2:$O$19995,Calc!$C260,Dados!$J$2:$J$19995,Calc!$B$140,Dados!BJ$2:BJ$19995,"Péssima")*0)/COUNTIFS(Dados!$O$2:$O$19995,Calc!$C260,Dados!$J$2:$J$19995,Calc!$B$140,Dados!BJ$2:BJ$19995,"&lt;&gt;Sem resposta",Dados!BJ$2:BJ$19995,"&lt;&gt;""")</f>
        <v>#DIV/0!</v>
      </c>
      <c r="I147" s="142" t="e">
        <f>(COUNTIFS(Dados!$O$2:$O$19995,Calc!$C260,Dados!$J$2:$J$19995,Calc!$B$140,Dados!BK$2:BK$19995,"Superou as expectativas")*5+COUNTIFS(Dados!$O$2:$O$19995,Calc!$C260,Dados!$J$2:$J$19995,Calc!$B$140,Dados!BK$2:BK$19995,"Atendeu as expectativas")*2.5+COUNTIFS(Dados!$O$2:$O$19995,Calc!$C260,Dados!$J$2:$J$19995,Calc!$B$140,Dados!BK$2:BK$19995,"Não atendeu as expectativas")*0)/COUNTIFS(Dados!$O$2:$O$19995,Calc!$C260,Dados!$J$2:$J$19995,Calc!$B$140,Dados!BK$2:BK$19995,"&lt;&gt;Sem resposta",Dados!BK$2:BK$19995,"&lt;&gt;""")</f>
        <v>#DIV/0!</v>
      </c>
      <c r="J147" s="142" t="e">
        <f>(COUNTIFS(Dados!$O$2:$O$19995,Calc!$C260,Dados!$J$2:$J$19995,Calc!$B$140,Dados!BL$2:BL$19995,"Superou as expectativas")*5+COUNTIFS(Dados!$O$2:$O$19995,Calc!$C260,Dados!$J$2:$J$19995,Calc!$B$140,Dados!BL$2:BL$19995,"Atendeu as expectativas")*2.5+COUNTIFS(Dados!$O$2:$O$19995,Calc!$C260,Dados!$J$2:$J$19995,Calc!$B$140,Dados!BL$2:BL$19995,"Não atendeu as expectativas")*0)/COUNTIFS(Dados!$O$2:$O$19995,Calc!$C260,Dados!$J$2:$J$19995,Calc!$B$140,Dados!BL$2:BL$19995,"&lt;&gt;Sem resposta",Dados!BL$2:BL$19995,"&lt;&gt;""")</f>
        <v>#DIV/0!</v>
      </c>
      <c r="K147" s="195" t="e">
        <f t="shared" si="6"/>
        <v>#DIV/0!</v>
      </c>
    </row>
    <row r="148" spans="1:11">
      <c r="A148" s="143" t="s">
        <v>161</v>
      </c>
      <c r="B148" s="151" t="s">
        <v>98</v>
      </c>
      <c r="C148" s="142" t="e">
        <f>(COUNTIFS(Dados!$O$2:$O$19995,Calc!$C261,Dados!$J$2:$J$19995,Calc!$B$140,Dados!BE$2:BE$19995,"Ótima")*5+COUNTIFS(Dados!$O$2:$O$19995,Calc!$C261,Dados!$J$2:$J$19995,Calc!$B$140,Dados!BE$2:BE$19995,"Boa")*3.75+COUNTIFS(Dados!$O$2:$O$19995,Calc!$C261,Dados!$J$2:$J$19995,Calc!$B$140,Dados!BE$2:BE$19995,"Regular")*2.5+COUNTIFS(Dados!$O$2:$O$19995,Calc!$C261,Dados!$J$2:$J$19995,Calc!$B$140,Dados!BE$2:BE$19995,"Ruim")*1.25+COUNTIFS(Dados!$O$2:$O$19995,Calc!$C261,Dados!$J$2:$J$19995,Calc!$B$140,Dados!BE$2:BE$19995,"Péssima")*0)/COUNTIFS(Dados!$O$2:$O$19995,Calc!$C261,Dados!$J$2:$J$19995,Calc!$B$140,Dados!BE$2:BE$19995,"&lt;&gt;Sem resposta",Dados!BE$2:BE$19995,"&lt;&gt;""")</f>
        <v>#DIV/0!</v>
      </c>
      <c r="D148" s="142" t="e">
        <f>(COUNTIFS(Dados!$O$2:$O$19995,Calc!$C261,Dados!$J$2:$J$19995,Calc!$B$140,Dados!BF$2:BF$19995,"Ótima")*5+COUNTIFS(Dados!$O$2:$O$19995,Calc!$C261,Dados!$J$2:$J$19995,Calc!$B$140,Dados!BF$2:BF$19995,"Boa")*3.75+COUNTIFS(Dados!$O$2:$O$19995,Calc!$C261,Dados!$J$2:$J$19995,Calc!$B$140,Dados!BF$2:BF$19995,"Regular")*2.5+COUNTIFS(Dados!$O$2:$O$19995,Calc!$C261,Dados!$J$2:$J$19995,Calc!$B$140,Dados!BF$2:BF$19995,"Ruim")*1.25+COUNTIFS(Dados!$O$2:$O$19995,Calc!$C261,Dados!$J$2:$J$19995,Calc!$B$140,Dados!BF$2:BF$19995,"Péssima")*0)/COUNTIFS(Dados!$O$2:$O$19995,Calc!$C261,Dados!$J$2:$J$19995,Calc!$B$140,Dados!BF$2:BF$19995,"&lt;&gt;Sem resposta",Dados!BF$2:BF$19995,"&lt;&gt;""")</f>
        <v>#DIV/0!</v>
      </c>
      <c r="E148" s="142" t="e">
        <f>(COUNTIFS(Dados!$O$2:$O$19995,Calc!$C261,Dados!$J$2:$J$19995,Calc!$B$140,Dados!BG$2:BG$19995,"Ótima")*5+COUNTIFS(Dados!$O$2:$O$19995,Calc!$C261,Dados!$J$2:$J$19995,Calc!$B$140,Dados!BG$2:BG$19995,"Boa")*3.75+COUNTIFS(Dados!$O$2:$O$19995,Calc!$C261,Dados!$J$2:$J$19995,Calc!$B$140,Dados!BG$2:BG$19995,"Regular")*2.5+COUNTIFS(Dados!$O$2:$O$19995,Calc!$C261,Dados!$J$2:$J$19995,Calc!$B$140,Dados!BG$2:BG$19995,"Ruim")*1.25+COUNTIFS(Dados!$O$2:$O$19995,Calc!$C261,Dados!$J$2:$J$19995,Calc!$B$140,Dados!BG$2:BG$19995,"Péssima")*0)/COUNTIFS(Dados!$O$2:$O$19995,Calc!$C261,Dados!$J$2:$J$19995,Calc!$B$140,Dados!BG$2:BG$19995,"&lt;&gt;Sem resposta",Dados!BG$2:BG$19995,"&lt;&gt;""")</f>
        <v>#DIV/0!</v>
      </c>
      <c r="F148" s="142" t="e">
        <f>(COUNTIFS(Dados!$O$2:$O$19995,Calc!$C261,Dados!$J$2:$J$19995,Calc!$B$140,Dados!BH$2:BH$19995,"Ótima")*5+COUNTIFS(Dados!$O$2:$O$19995,Calc!$C261,Dados!$J$2:$J$19995,Calc!$B$140,Dados!BH$2:BH$19995,"Boa")*3.75+COUNTIFS(Dados!$O$2:$O$19995,Calc!$C261,Dados!$J$2:$J$19995,Calc!$B$140,Dados!BH$2:BH$19995,"Regular")*2.5+COUNTIFS(Dados!$O$2:$O$19995,Calc!$C261,Dados!$J$2:$J$19995,Calc!$B$140,Dados!BH$2:BH$19995,"Ruim")*1.25+COUNTIFS(Dados!$O$2:$O$19995,Calc!$C261,Dados!$J$2:$J$19995,Calc!$B$140,Dados!BH$2:BH$19995,"Péssima")*0)/COUNTIFS(Dados!$O$2:$O$19995,Calc!$C261,Dados!$J$2:$J$19995,Calc!$B$140,Dados!BH$2:BH$19995,"&lt;&gt;Sem resposta",Dados!BH$2:BH$19995,"&lt;&gt;""")</f>
        <v>#DIV/0!</v>
      </c>
      <c r="G148" s="142" t="e">
        <f>(COUNTIFS(Dados!$O$2:$O$19995,Calc!$C261,Dados!$J$2:$J$19995,Calc!$B$140,Dados!BI$2:BI$19995,"Ótima")*5+COUNTIFS(Dados!$O$2:$O$19995,Calc!$C261,Dados!$J$2:$J$19995,Calc!$B$140,Dados!BI$2:BI$19995,"Boa")*3.75+COUNTIFS(Dados!$O$2:$O$19995,Calc!$C261,Dados!$J$2:$J$19995,Calc!$B$140,Dados!BI$2:BI$19995,"Regular")*2.5+COUNTIFS(Dados!$O$2:$O$19995,Calc!$C261,Dados!$J$2:$J$19995,Calc!$B$140,Dados!BI$2:BI$19995,"Ruim")*1.25+COUNTIFS(Dados!$O$2:$O$19995,Calc!$C261,Dados!$J$2:$J$19995,Calc!$B$140,Dados!BI$2:BI$19995,"Péssima")*0)/COUNTIFS(Dados!$O$2:$O$19995,Calc!$C261,Dados!$J$2:$J$19995,Calc!$B$140,Dados!BI$2:BI$19995,"&lt;&gt;Sem resposta",Dados!BI$2:BI$19995,"&lt;&gt;""")</f>
        <v>#DIV/0!</v>
      </c>
      <c r="H148" s="142" t="e">
        <f>(COUNTIFS(Dados!$O$2:$O$19995,Calc!$C261,Dados!$J$2:$J$19995,Calc!$B$140,Dados!BJ$2:BJ$19995,"Ótima")*5+COUNTIFS(Dados!$O$2:$O$19995,Calc!$C261,Dados!$J$2:$J$19995,Calc!$B$140,Dados!BJ$2:BJ$19995,"Boa")*3.75+COUNTIFS(Dados!$O$2:$O$19995,Calc!$C261,Dados!$J$2:$J$19995,Calc!$B$140,Dados!BJ$2:BJ$19995,"Regular")*2.5+COUNTIFS(Dados!$O$2:$O$19995,Calc!$C261,Dados!$J$2:$J$19995,Calc!$B$140,Dados!BJ$2:BJ$19995,"Ruim")*1.25+COUNTIFS(Dados!$O$2:$O$19995,Calc!$C261,Dados!$J$2:$J$19995,Calc!$B$140,Dados!BJ$2:BJ$19995,"Péssima")*0)/COUNTIFS(Dados!$O$2:$O$19995,Calc!$C261,Dados!$J$2:$J$19995,Calc!$B$140,Dados!BJ$2:BJ$19995,"&lt;&gt;Sem resposta",Dados!BJ$2:BJ$19995,"&lt;&gt;""")</f>
        <v>#DIV/0!</v>
      </c>
      <c r="I148" s="142" t="e">
        <f>(COUNTIFS(Dados!$O$2:$O$19995,Calc!$C261,Dados!$J$2:$J$19995,Calc!$B$140,Dados!BK$2:BK$19995,"Superou as expectativas")*5+COUNTIFS(Dados!$O$2:$O$19995,Calc!$C261,Dados!$J$2:$J$19995,Calc!$B$140,Dados!BK$2:BK$19995,"Atendeu as expectativas")*2.5+COUNTIFS(Dados!$O$2:$O$19995,Calc!$C261,Dados!$J$2:$J$19995,Calc!$B$140,Dados!BK$2:BK$19995,"Não atendeu as expectativas")*0)/COUNTIFS(Dados!$O$2:$O$19995,Calc!$C261,Dados!$J$2:$J$19995,Calc!$B$140,Dados!BK$2:BK$19995,"&lt;&gt;Sem resposta",Dados!BK$2:BK$19995,"&lt;&gt;""")</f>
        <v>#DIV/0!</v>
      </c>
      <c r="J148" s="142" t="e">
        <f>(COUNTIFS(Dados!$O$2:$O$19995,Calc!$C261,Dados!$J$2:$J$19995,Calc!$B$140,Dados!BL$2:BL$19995,"Superou as expectativas")*5+COUNTIFS(Dados!$O$2:$O$19995,Calc!$C261,Dados!$J$2:$J$19995,Calc!$B$140,Dados!BL$2:BL$19995,"Atendeu as expectativas")*2.5+COUNTIFS(Dados!$O$2:$O$19995,Calc!$C261,Dados!$J$2:$J$19995,Calc!$B$140,Dados!BL$2:BL$19995,"Não atendeu as expectativas")*0)/COUNTIFS(Dados!$O$2:$O$19995,Calc!$C261,Dados!$J$2:$J$19995,Calc!$B$140,Dados!BL$2:BL$19995,"&lt;&gt;Sem resposta",Dados!BL$2:BL$19995,"&lt;&gt;""")</f>
        <v>#DIV/0!</v>
      </c>
      <c r="K148" s="195" t="e">
        <f t="shared" si="6"/>
        <v>#DIV/0!</v>
      </c>
    </row>
    <row r="149" spans="1:11" ht="25.5">
      <c r="A149" s="143" t="s">
        <v>161</v>
      </c>
      <c r="B149" s="151" t="s">
        <v>717</v>
      </c>
      <c r="C149" s="142" t="e">
        <f>(COUNTIFS(Dados!$O$2:$O$19995,Calc!$C262,Dados!$J$2:$J$19995,Calc!$B$140,Dados!BE$2:BE$19995,"Ótima")*5+COUNTIFS(Dados!$O$2:$O$19995,Calc!$C262,Dados!$J$2:$J$19995,Calc!$B$140,Dados!BE$2:BE$19995,"Boa")*3.75+COUNTIFS(Dados!$O$2:$O$19995,Calc!$C262,Dados!$J$2:$J$19995,Calc!$B$140,Dados!BE$2:BE$19995,"Regular")*2.5+COUNTIFS(Dados!$O$2:$O$19995,Calc!$C262,Dados!$J$2:$J$19995,Calc!$B$140,Dados!BE$2:BE$19995,"Ruim")*1.25+COUNTIFS(Dados!$O$2:$O$19995,Calc!$C262,Dados!$J$2:$J$19995,Calc!$B$140,Dados!BE$2:BE$19995,"Péssima")*0)/COUNTIFS(Dados!$O$2:$O$19995,Calc!$C262,Dados!$J$2:$J$19995,Calc!$B$140,Dados!BE$2:BE$19995,"&lt;&gt;Sem resposta",Dados!BE$2:BE$19995,"&lt;&gt;""")</f>
        <v>#DIV/0!</v>
      </c>
      <c r="D149" s="142" t="e">
        <f>(COUNTIFS(Dados!$O$2:$O$19995,Calc!$C262,Dados!$J$2:$J$19995,Calc!$B$140,Dados!BF$2:BF$19995,"Ótima")*5+COUNTIFS(Dados!$O$2:$O$19995,Calc!$C262,Dados!$J$2:$J$19995,Calc!$B$140,Dados!BF$2:BF$19995,"Boa")*3.75+COUNTIFS(Dados!$O$2:$O$19995,Calc!$C262,Dados!$J$2:$J$19995,Calc!$B$140,Dados!BF$2:BF$19995,"Regular")*2.5+COUNTIFS(Dados!$O$2:$O$19995,Calc!$C262,Dados!$J$2:$J$19995,Calc!$B$140,Dados!BF$2:BF$19995,"Ruim")*1.25+COUNTIFS(Dados!$O$2:$O$19995,Calc!$C262,Dados!$J$2:$J$19995,Calc!$B$140,Dados!BF$2:BF$19995,"Péssima")*0)/COUNTIFS(Dados!$O$2:$O$19995,Calc!$C262,Dados!$J$2:$J$19995,Calc!$B$140,Dados!BF$2:BF$19995,"&lt;&gt;Sem resposta",Dados!BF$2:BF$19995,"&lt;&gt;""")</f>
        <v>#DIV/0!</v>
      </c>
      <c r="E149" s="142" t="e">
        <f>(COUNTIFS(Dados!$O$2:$O$19995,Calc!$C262,Dados!$J$2:$J$19995,Calc!$B$140,Dados!BG$2:BG$19995,"Ótima")*5+COUNTIFS(Dados!$O$2:$O$19995,Calc!$C262,Dados!$J$2:$J$19995,Calc!$B$140,Dados!BG$2:BG$19995,"Boa")*3.75+COUNTIFS(Dados!$O$2:$O$19995,Calc!$C262,Dados!$J$2:$J$19995,Calc!$B$140,Dados!BG$2:BG$19995,"Regular")*2.5+COUNTIFS(Dados!$O$2:$O$19995,Calc!$C262,Dados!$J$2:$J$19995,Calc!$B$140,Dados!BG$2:BG$19995,"Ruim")*1.25+COUNTIFS(Dados!$O$2:$O$19995,Calc!$C262,Dados!$J$2:$J$19995,Calc!$B$140,Dados!BG$2:BG$19995,"Péssima")*0)/COUNTIFS(Dados!$O$2:$O$19995,Calc!$C262,Dados!$J$2:$J$19995,Calc!$B$140,Dados!BG$2:BG$19995,"&lt;&gt;Sem resposta",Dados!BG$2:BG$19995,"&lt;&gt;""")</f>
        <v>#DIV/0!</v>
      </c>
      <c r="F149" s="142" t="e">
        <f>(COUNTIFS(Dados!$O$2:$O$19995,Calc!$C262,Dados!$J$2:$J$19995,Calc!$B$140,Dados!BH$2:BH$19995,"Ótima")*5+COUNTIFS(Dados!$O$2:$O$19995,Calc!$C262,Dados!$J$2:$J$19995,Calc!$B$140,Dados!BH$2:BH$19995,"Boa")*3.75+COUNTIFS(Dados!$O$2:$O$19995,Calc!$C262,Dados!$J$2:$J$19995,Calc!$B$140,Dados!BH$2:BH$19995,"Regular")*2.5+COUNTIFS(Dados!$O$2:$O$19995,Calc!$C262,Dados!$J$2:$J$19995,Calc!$B$140,Dados!BH$2:BH$19995,"Ruim")*1.25+COUNTIFS(Dados!$O$2:$O$19995,Calc!$C262,Dados!$J$2:$J$19995,Calc!$B$140,Dados!BH$2:BH$19995,"Péssima")*0)/COUNTIFS(Dados!$O$2:$O$19995,Calc!$C262,Dados!$J$2:$J$19995,Calc!$B$140,Dados!BH$2:BH$19995,"&lt;&gt;Sem resposta",Dados!BH$2:BH$19995,"&lt;&gt;""")</f>
        <v>#DIV/0!</v>
      </c>
      <c r="G149" s="142" t="e">
        <f>(COUNTIFS(Dados!$O$2:$O$19995,Calc!$C262,Dados!$J$2:$J$19995,Calc!$B$140,Dados!BI$2:BI$19995,"Ótima")*5+COUNTIFS(Dados!$O$2:$O$19995,Calc!$C262,Dados!$J$2:$J$19995,Calc!$B$140,Dados!BI$2:BI$19995,"Boa")*3.75+COUNTIFS(Dados!$O$2:$O$19995,Calc!$C262,Dados!$J$2:$J$19995,Calc!$B$140,Dados!BI$2:BI$19995,"Regular")*2.5+COUNTIFS(Dados!$O$2:$O$19995,Calc!$C262,Dados!$J$2:$J$19995,Calc!$B$140,Dados!BI$2:BI$19995,"Ruim")*1.25+COUNTIFS(Dados!$O$2:$O$19995,Calc!$C262,Dados!$J$2:$J$19995,Calc!$B$140,Dados!BI$2:BI$19995,"Péssima")*0)/COUNTIFS(Dados!$O$2:$O$19995,Calc!$C262,Dados!$J$2:$J$19995,Calc!$B$140,Dados!BI$2:BI$19995,"&lt;&gt;Sem resposta",Dados!BI$2:BI$19995,"&lt;&gt;""")</f>
        <v>#DIV/0!</v>
      </c>
      <c r="H149" s="142" t="e">
        <f>(COUNTIFS(Dados!$O$2:$O$19995,Calc!$C262,Dados!$J$2:$J$19995,Calc!$B$140,Dados!BJ$2:BJ$19995,"Ótima")*5+COUNTIFS(Dados!$O$2:$O$19995,Calc!$C262,Dados!$J$2:$J$19995,Calc!$B$140,Dados!BJ$2:BJ$19995,"Boa")*3.75+COUNTIFS(Dados!$O$2:$O$19995,Calc!$C262,Dados!$J$2:$J$19995,Calc!$B$140,Dados!BJ$2:BJ$19995,"Regular")*2.5+COUNTIFS(Dados!$O$2:$O$19995,Calc!$C262,Dados!$J$2:$J$19995,Calc!$B$140,Dados!BJ$2:BJ$19995,"Ruim")*1.25+COUNTIFS(Dados!$O$2:$O$19995,Calc!$C262,Dados!$J$2:$J$19995,Calc!$B$140,Dados!BJ$2:BJ$19995,"Péssima")*0)/COUNTIFS(Dados!$O$2:$O$19995,Calc!$C262,Dados!$J$2:$J$19995,Calc!$B$140,Dados!BJ$2:BJ$19995,"&lt;&gt;Sem resposta",Dados!BJ$2:BJ$19995,"&lt;&gt;""")</f>
        <v>#DIV/0!</v>
      </c>
      <c r="I149" s="142" t="e">
        <f>(COUNTIFS(Dados!$O$2:$O$19995,Calc!$C262,Dados!$J$2:$J$19995,Calc!$B$140,Dados!BK$2:BK$19995,"Superou as expectativas")*5+COUNTIFS(Dados!$O$2:$O$19995,Calc!$C262,Dados!$J$2:$J$19995,Calc!$B$140,Dados!BK$2:BK$19995,"Atendeu as expectativas")*2.5+COUNTIFS(Dados!$O$2:$O$19995,Calc!$C262,Dados!$J$2:$J$19995,Calc!$B$140,Dados!BK$2:BK$19995,"Não atendeu as expectativas")*0)/COUNTIFS(Dados!$O$2:$O$19995,Calc!$C262,Dados!$J$2:$J$19995,Calc!$B$140,Dados!BK$2:BK$19995,"&lt;&gt;Sem resposta",Dados!BK$2:BK$19995,"&lt;&gt;""")</f>
        <v>#DIV/0!</v>
      </c>
      <c r="J149" s="142" t="e">
        <f>(COUNTIFS(Dados!$O$2:$O$19995,Calc!$C262,Dados!$J$2:$J$19995,Calc!$B$140,Dados!BL$2:BL$19995,"Superou as expectativas")*5+COUNTIFS(Dados!$O$2:$O$19995,Calc!$C262,Dados!$J$2:$J$19995,Calc!$B$140,Dados!BL$2:BL$19995,"Atendeu as expectativas")*2.5+COUNTIFS(Dados!$O$2:$O$19995,Calc!$C262,Dados!$J$2:$J$19995,Calc!$B$140,Dados!BL$2:BL$19995,"Não atendeu as expectativas")*0)/COUNTIFS(Dados!$O$2:$O$19995,Calc!$C262,Dados!$J$2:$J$19995,Calc!$B$140,Dados!BL$2:BL$19995,"&lt;&gt;Sem resposta",Dados!BL$2:BL$19995,"&lt;&gt;""")</f>
        <v>#DIV/0!</v>
      </c>
      <c r="K149" s="195" t="e">
        <f t="shared" si="6"/>
        <v>#DIV/0!</v>
      </c>
    </row>
    <row r="150" spans="1:11" ht="25.5">
      <c r="A150" s="143" t="s">
        <v>161</v>
      </c>
      <c r="B150" s="151" t="s">
        <v>178</v>
      </c>
      <c r="C150" s="142" t="e">
        <f>(COUNTIFS(Dados!$O$2:$O$19995,Calc!$C263,Dados!$J$2:$J$19995,Calc!$B$140,Dados!BE$2:BE$19995,"Ótima")*5+COUNTIFS(Dados!$O$2:$O$19995,Calc!$C263,Dados!$J$2:$J$19995,Calc!$B$140,Dados!BE$2:BE$19995,"Boa")*3.75+COUNTIFS(Dados!$O$2:$O$19995,Calc!$C263,Dados!$J$2:$J$19995,Calc!$B$140,Dados!BE$2:BE$19995,"Regular")*2.5+COUNTIFS(Dados!$O$2:$O$19995,Calc!$C263,Dados!$J$2:$J$19995,Calc!$B$140,Dados!BE$2:BE$19995,"Ruim")*1.25+COUNTIFS(Dados!$O$2:$O$19995,Calc!$C263,Dados!$J$2:$J$19995,Calc!$B$140,Dados!BE$2:BE$19995,"Péssima")*0)/COUNTIFS(Dados!$O$2:$O$19995,Calc!$C263,Dados!$J$2:$J$19995,Calc!$B$140,Dados!BE$2:BE$19995,"&lt;&gt;Sem resposta",Dados!BE$2:BE$19995,"&lt;&gt;""")</f>
        <v>#DIV/0!</v>
      </c>
      <c r="D150" s="142" t="e">
        <f>(COUNTIFS(Dados!$O$2:$O$19995,Calc!$C263,Dados!$J$2:$J$19995,Calc!$B$140,Dados!BF$2:BF$19995,"Ótima")*5+COUNTIFS(Dados!$O$2:$O$19995,Calc!$C263,Dados!$J$2:$J$19995,Calc!$B$140,Dados!BF$2:BF$19995,"Boa")*3.75+COUNTIFS(Dados!$O$2:$O$19995,Calc!$C263,Dados!$J$2:$J$19995,Calc!$B$140,Dados!BF$2:BF$19995,"Regular")*2.5+COUNTIFS(Dados!$O$2:$O$19995,Calc!$C263,Dados!$J$2:$J$19995,Calc!$B$140,Dados!BF$2:BF$19995,"Ruim")*1.25+COUNTIFS(Dados!$O$2:$O$19995,Calc!$C263,Dados!$J$2:$J$19995,Calc!$B$140,Dados!BF$2:BF$19995,"Péssima")*0)/COUNTIFS(Dados!$O$2:$O$19995,Calc!$C263,Dados!$J$2:$J$19995,Calc!$B$140,Dados!BF$2:BF$19995,"&lt;&gt;Sem resposta",Dados!BF$2:BF$19995,"&lt;&gt;""")</f>
        <v>#DIV/0!</v>
      </c>
      <c r="E150" s="142" t="e">
        <f>(COUNTIFS(Dados!$O$2:$O$19995,Calc!$C263,Dados!$J$2:$J$19995,Calc!$B$140,Dados!BG$2:BG$19995,"Ótima")*5+COUNTIFS(Dados!$O$2:$O$19995,Calc!$C263,Dados!$J$2:$J$19995,Calc!$B$140,Dados!BG$2:BG$19995,"Boa")*3.75+COUNTIFS(Dados!$O$2:$O$19995,Calc!$C263,Dados!$J$2:$J$19995,Calc!$B$140,Dados!BG$2:BG$19995,"Regular")*2.5+COUNTIFS(Dados!$O$2:$O$19995,Calc!$C263,Dados!$J$2:$J$19995,Calc!$B$140,Dados!BG$2:BG$19995,"Ruim")*1.25+COUNTIFS(Dados!$O$2:$O$19995,Calc!$C263,Dados!$J$2:$J$19995,Calc!$B$140,Dados!BG$2:BG$19995,"Péssima")*0)/COUNTIFS(Dados!$O$2:$O$19995,Calc!$C263,Dados!$J$2:$J$19995,Calc!$B$140,Dados!BG$2:BG$19995,"&lt;&gt;Sem resposta",Dados!BG$2:BG$19995,"&lt;&gt;""")</f>
        <v>#DIV/0!</v>
      </c>
      <c r="F150" s="142" t="e">
        <f>(COUNTIFS(Dados!$O$2:$O$19995,Calc!$C263,Dados!$J$2:$J$19995,Calc!$B$140,Dados!BH$2:BH$19995,"Ótima")*5+COUNTIFS(Dados!$O$2:$O$19995,Calc!$C263,Dados!$J$2:$J$19995,Calc!$B$140,Dados!BH$2:BH$19995,"Boa")*3.75+COUNTIFS(Dados!$O$2:$O$19995,Calc!$C263,Dados!$J$2:$J$19995,Calc!$B$140,Dados!BH$2:BH$19995,"Regular")*2.5+COUNTIFS(Dados!$O$2:$O$19995,Calc!$C263,Dados!$J$2:$J$19995,Calc!$B$140,Dados!BH$2:BH$19995,"Ruim")*1.25+COUNTIFS(Dados!$O$2:$O$19995,Calc!$C263,Dados!$J$2:$J$19995,Calc!$B$140,Dados!BH$2:BH$19995,"Péssima")*0)/COUNTIFS(Dados!$O$2:$O$19995,Calc!$C263,Dados!$J$2:$J$19995,Calc!$B$140,Dados!BH$2:BH$19995,"&lt;&gt;Sem resposta",Dados!BH$2:BH$19995,"&lt;&gt;""")</f>
        <v>#DIV/0!</v>
      </c>
      <c r="G150" s="142" t="e">
        <f>(COUNTIFS(Dados!$O$2:$O$19995,Calc!$C263,Dados!$J$2:$J$19995,Calc!$B$140,Dados!BI$2:BI$19995,"Ótima")*5+COUNTIFS(Dados!$O$2:$O$19995,Calc!$C263,Dados!$J$2:$J$19995,Calc!$B$140,Dados!BI$2:BI$19995,"Boa")*3.75+COUNTIFS(Dados!$O$2:$O$19995,Calc!$C263,Dados!$J$2:$J$19995,Calc!$B$140,Dados!BI$2:BI$19995,"Regular")*2.5+COUNTIFS(Dados!$O$2:$O$19995,Calc!$C263,Dados!$J$2:$J$19995,Calc!$B$140,Dados!BI$2:BI$19995,"Ruim")*1.25+COUNTIFS(Dados!$O$2:$O$19995,Calc!$C263,Dados!$J$2:$J$19995,Calc!$B$140,Dados!BI$2:BI$19995,"Péssima")*0)/COUNTIFS(Dados!$O$2:$O$19995,Calc!$C263,Dados!$J$2:$J$19995,Calc!$B$140,Dados!BI$2:BI$19995,"&lt;&gt;Sem resposta",Dados!BI$2:BI$19995,"&lt;&gt;""")</f>
        <v>#DIV/0!</v>
      </c>
      <c r="H150" s="142" t="e">
        <f>(COUNTIFS(Dados!$O$2:$O$19995,Calc!$C263,Dados!$J$2:$J$19995,Calc!$B$140,Dados!BJ$2:BJ$19995,"Ótima")*5+COUNTIFS(Dados!$O$2:$O$19995,Calc!$C263,Dados!$J$2:$J$19995,Calc!$B$140,Dados!BJ$2:BJ$19995,"Boa")*3.75+COUNTIFS(Dados!$O$2:$O$19995,Calc!$C263,Dados!$J$2:$J$19995,Calc!$B$140,Dados!BJ$2:BJ$19995,"Regular")*2.5+COUNTIFS(Dados!$O$2:$O$19995,Calc!$C263,Dados!$J$2:$J$19995,Calc!$B$140,Dados!BJ$2:BJ$19995,"Ruim")*1.25+COUNTIFS(Dados!$O$2:$O$19995,Calc!$C263,Dados!$J$2:$J$19995,Calc!$B$140,Dados!BJ$2:BJ$19995,"Péssima")*0)/COUNTIFS(Dados!$O$2:$O$19995,Calc!$C263,Dados!$J$2:$J$19995,Calc!$B$140,Dados!BJ$2:BJ$19995,"&lt;&gt;Sem resposta",Dados!BJ$2:BJ$19995,"&lt;&gt;""")</f>
        <v>#DIV/0!</v>
      </c>
      <c r="I150" s="142" t="e">
        <f>(COUNTIFS(Dados!$O$2:$O$19995,Calc!$C263,Dados!$J$2:$J$19995,Calc!$B$140,Dados!BK$2:BK$19995,"Superou as expectativas")*5+COUNTIFS(Dados!$O$2:$O$19995,Calc!$C263,Dados!$J$2:$J$19995,Calc!$B$140,Dados!BK$2:BK$19995,"Atendeu as expectativas")*2.5+COUNTIFS(Dados!$O$2:$O$19995,Calc!$C263,Dados!$J$2:$J$19995,Calc!$B$140,Dados!BK$2:BK$19995,"Não atendeu as expectativas")*0)/COUNTIFS(Dados!$O$2:$O$19995,Calc!$C263,Dados!$J$2:$J$19995,Calc!$B$140,Dados!BK$2:BK$19995,"&lt;&gt;Sem resposta",Dados!BK$2:BK$19995,"&lt;&gt;""")</f>
        <v>#DIV/0!</v>
      </c>
      <c r="J150" s="142" t="e">
        <f>(COUNTIFS(Dados!$O$2:$O$19995,Calc!$C263,Dados!$J$2:$J$19995,Calc!$B$140,Dados!BL$2:BL$19995,"Superou as expectativas")*5+COUNTIFS(Dados!$O$2:$O$19995,Calc!$C263,Dados!$J$2:$J$19995,Calc!$B$140,Dados!BL$2:BL$19995,"Atendeu as expectativas")*2.5+COUNTIFS(Dados!$O$2:$O$19995,Calc!$C263,Dados!$J$2:$J$19995,Calc!$B$140,Dados!BL$2:BL$19995,"Não atendeu as expectativas")*0)/COUNTIFS(Dados!$O$2:$O$19995,Calc!$C263,Dados!$J$2:$J$19995,Calc!$B$140,Dados!BL$2:BL$19995,"&lt;&gt;Sem resposta",Dados!BL$2:BL$19995,"&lt;&gt;""")</f>
        <v>#DIV/0!</v>
      </c>
      <c r="K150" s="195" t="e">
        <f t="shared" si="6"/>
        <v>#DIV/0!</v>
      </c>
    </row>
    <row r="151" spans="1:11">
      <c r="A151" s="143" t="s">
        <v>161</v>
      </c>
      <c r="B151" s="151" t="s">
        <v>3113</v>
      </c>
      <c r="C151" s="142" t="e">
        <f>(COUNTIFS(Dados!$O$2:$O$19995,Calc!$C264,Dados!$J$2:$J$19995,Calc!$B$140,Dados!BE$2:BE$19995,"Ótima")*5+COUNTIFS(Dados!$O$2:$O$19995,Calc!$C264,Dados!$J$2:$J$19995,Calc!$B$140,Dados!BE$2:BE$19995,"Boa")*3.75+COUNTIFS(Dados!$O$2:$O$19995,Calc!$C264,Dados!$J$2:$J$19995,Calc!$B$140,Dados!BE$2:BE$19995,"Regular")*2.5+COUNTIFS(Dados!$O$2:$O$19995,Calc!$C264,Dados!$J$2:$J$19995,Calc!$B$140,Dados!BE$2:BE$19995,"Ruim")*1.25+COUNTIFS(Dados!$O$2:$O$19995,Calc!$C264,Dados!$J$2:$J$19995,Calc!$B$140,Dados!BE$2:BE$19995,"Péssima")*0)/COUNTIFS(Dados!$O$2:$O$19995,Calc!$C264,Dados!$J$2:$J$19995,Calc!$B$140,Dados!BE$2:BE$19995,"&lt;&gt;Sem resposta",Dados!BE$2:BE$19995,"&lt;&gt;""")</f>
        <v>#DIV/0!</v>
      </c>
      <c r="D151" s="142" t="e">
        <f>(COUNTIFS(Dados!$O$2:$O$19995,Calc!$C264,Dados!$J$2:$J$19995,Calc!$B$140,Dados!BF$2:BF$19995,"Ótima")*5+COUNTIFS(Dados!$O$2:$O$19995,Calc!$C264,Dados!$J$2:$J$19995,Calc!$B$140,Dados!BF$2:BF$19995,"Boa")*3.75+COUNTIFS(Dados!$O$2:$O$19995,Calc!$C264,Dados!$J$2:$J$19995,Calc!$B$140,Dados!BF$2:BF$19995,"Regular")*2.5+COUNTIFS(Dados!$O$2:$O$19995,Calc!$C264,Dados!$J$2:$J$19995,Calc!$B$140,Dados!BF$2:BF$19995,"Ruim")*1.25+COUNTIFS(Dados!$O$2:$O$19995,Calc!$C264,Dados!$J$2:$J$19995,Calc!$B$140,Dados!BF$2:BF$19995,"Péssima")*0)/COUNTIFS(Dados!$O$2:$O$19995,Calc!$C264,Dados!$J$2:$J$19995,Calc!$B$140,Dados!BF$2:BF$19995,"&lt;&gt;Sem resposta",Dados!BF$2:BF$19995,"&lt;&gt;""")</f>
        <v>#DIV/0!</v>
      </c>
      <c r="E151" s="142" t="e">
        <f>(COUNTIFS(Dados!$O$2:$O$19995,Calc!$C264,Dados!$J$2:$J$19995,Calc!$B$140,Dados!BG$2:BG$19995,"Ótima")*5+COUNTIFS(Dados!$O$2:$O$19995,Calc!$C264,Dados!$J$2:$J$19995,Calc!$B$140,Dados!BG$2:BG$19995,"Boa")*3.75+COUNTIFS(Dados!$O$2:$O$19995,Calc!$C264,Dados!$J$2:$J$19995,Calc!$B$140,Dados!BG$2:BG$19995,"Regular")*2.5+COUNTIFS(Dados!$O$2:$O$19995,Calc!$C264,Dados!$J$2:$J$19995,Calc!$B$140,Dados!BG$2:BG$19995,"Ruim")*1.25+COUNTIFS(Dados!$O$2:$O$19995,Calc!$C264,Dados!$J$2:$J$19995,Calc!$B$140,Dados!BG$2:BG$19995,"Péssima")*0)/COUNTIFS(Dados!$O$2:$O$19995,Calc!$C264,Dados!$J$2:$J$19995,Calc!$B$140,Dados!BG$2:BG$19995,"&lt;&gt;Sem resposta",Dados!BG$2:BG$19995,"&lt;&gt;""")</f>
        <v>#DIV/0!</v>
      </c>
      <c r="F151" s="142" t="e">
        <f>(COUNTIFS(Dados!$O$2:$O$19995,Calc!$C264,Dados!$J$2:$J$19995,Calc!$B$140,Dados!BH$2:BH$19995,"Ótima")*5+COUNTIFS(Dados!$O$2:$O$19995,Calc!$C264,Dados!$J$2:$J$19995,Calc!$B$140,Dados!BH$2:BH$19995,"Boa")*3.75+COUNTIFS(Dados!$O$2:$O$19995,Calc!$C264,Dados!$J$2:$J$19995,Calc!$B$140,Dados!BH$2:BH$19995,"Regular")*2.5+COUNTIFS(Dados!$O$2:$O$19995,Calc!$C264,Dados!$J$2:$J$19995,Calc!$B$140,Dados!BH$2:BH$19995,"Ruim")*1.25+COUNTIFS(Dados!$O$2:$O$19995,Calc!$C264,Dados!$J$2:$J$19995,Calc!$B$140,Dados!BH$2:BH$19995,"Péssima")*0)/COUNTIFS(Dados!$O$2:$O$19995,Calc!$C264,Dados!$J$2:$J$19995,Calc!$B$140,Dados!BH$2:BH$19995,"&lt;&gt;Sem resposta",Dados!BH$2:BH$19995,"&lt;&gt;""")</f>
        <v>#DIV/0!</v>
      </c>
      <c r="G151" s="142" t="e">
        <f>(COUNTIFS(Dados!$O$2:$O$19995,Calc!$C264,Dados!$J$2:$J$19995,Calc!$B$140,Dados!BI$2:BI$19995,"Ótima")*5+COUNTIFS(Dados!$O$2:$O$19995,Calc!$C264,Dados!$J$2:$J$19995,Calc!$B$140,Dados!BI$2:BI$19995,"Boa")*3.75+COUNTIFS(Dados!$O$2:$O$19995,Calc!$C264,Dados!$J$2:$J$19995,Calc!$B$140,Dados!BI$2:BI$19995,"Regular")*2.5+COUNTIFS(Dados!$O$2:$O$19995,Calc!$C264,Dados!$J$2:$J$19995,Calc!$B$140,Dados!BI$2:BI$19995,"Ruim")*1.25+COUNTIFS(Dados!$O$2:$O$19995,Calc!$C264,Dados!$J$2:$J$19995,Calc!$B$140,Dados!BI$2:BI$19995,"Péssima")*0)/COUNTIFS(Dados!$O$2:$O$19995,Calc!$C264,Dados!$J$2:$J$19995,Calc!$B$140,Dados!BI$2:BI$19995,"&lt;&gt;Sem resposta",Dados!BI$2:BI$19995,"&lt;&gt;""")</f>
        <v>#DIV/0!</v>
      </c>
      <c r="H151" s="142" t="e">
        <f>(COUNTIFS(Dados!$O$2:$O$19995,Calc!$C264,Dados!$J$2:$J$19995,Calc!$B$140,Dados!BJ$2:BJ$19995,"Ótima")*5+COUNTIFS(Dados!$O$2:$O$19995,Calc!$C264,Dados!$J$2:$J$19995,Calc!$B$140,Dados!BJ$2:BJ$19995,"Boa")*3.75+COUNTIFS(Dados!$O$2:$O$19995,Calc!$C264,Dados!$J$2:$J$19995,Calc!$B$140,Dados!BJ$2:BJ$19995,"Regular")*2.5+COUNTIFS(Dados!$O$2:$O$19995,Calc!$C264,Dados!$J$2:$J$19995,Calc!$B$140,Dados!BJ$2:BJ$19995,"Ruim")*1.25+COUNTIFS(Dados!$O$2:$O$19995,Calc!$C264,Dados!$J$2:$J$19995,Calc!$B$140,Dados!BJ$2:BJ$19995,"Péssima")*0)/COUNTIFS(Dados!$O$2:$O$19995,Calc!$C264,Dados!$J$2:$J$19995,Calc!$B$140,Dados!BJ$2:BJ$19995,"&lt;&gt;Sem resposta",Dados!BJ$2:BJ$19995,"&lt;&gt;""")</f>
        <v>#DIV/0!</v>
      </c>
      <c r="I151" s="142" t="e">
        <f>(COUNTIFS(Dados!$O$2:$O$19995,Calc!$C264,Dados!$J$2:$J$19995,Calc!$B$140,Dados!BK$2:BK$19995,"Superou as expectativas")*5+COUNTIFS(Dados!$O$2:$O$19995,Calc!$C264,Dados!$J$2:$J$19995,Calc!$B$140,Dados!BK$2:BK$19995,"Atendeu as expectativas")*2.5+COUNTIFS(Dados!$O$2:$O$19995,Calc!$C264,Dados!$J$2:$J$19995,Calc!$B$140,Dados!BK$2:BK$19995,"Não atendeu as expectativas")*0)/COUNTIFS(Dados!$O$2:$O$19995,Calc!$C264,Dados!$J$2:$J$19995,Calc!$B$140,Dados!BK$2:BK$19995,"&lt;&gt;Sem resposta",Dados!BK$2:BK$19995,"&lt;&gt;""")</f>
        <v>#DIV/0!</v>
      </c>
      <c r="J151" s="142" t="e">
        <f>(COUNTIFS(Dados!$O$2:$O$19995,Calc!$C264,Dados!$J$2:$J$19995,Calc!$B$140,Dados!BL$2:BL$19995,"Superou as expectativas")*5+COUNTIFS(Dados!$O$2:$O$19995,Calc!$C264,Dados!$J$2:$J$19995,Calc!$B$140,Dados!BL$2:BL$19995,"Atendeu as expectativas")*2.5+COUNTIFS(Dados!$O$2:$O$19995,Calc!$C264,Dados!$J$2:$J$19995,Calc!$B$140,Dados!BL$2:BL$19995,"Não atendeu as expectativas")*0)/COUNTIFS(Dados!$O$2:$O$19995,Calc!$C264,Dados!$J$2:$J$19995,Calc!$B$140,Dados!BL$2:BL$19995,"&lt;&gt;Sem resposta",Dados!BL$2:BL$19995,"&lt;&gt;""")</f>
        <v>#DIV/0!</v>
      </c>
      <c r="K151" s="195" t="e">
        <f t="shared" si="6"/>
        <v>#DIV/0!</v>
      </c>
    </row>
    <row r="152" spans="1:11">
      <c r="A152" s="143" t="s">
        <v>709</v>
      </c>
      <c r="B152" s="143" t="s">
        <v>709</v>
      </c>
      <c r="C152" s="150">
        <f>(COUNTIFS(Dados!$J$2:$J$19995,Calc!$B$149,Dados!BE$2:BE$19995,"Ótima")*5+COUNTIFS(Dados!$J$2:$J$19995,Calc!$B$149,Dados!BE$2:BE$19995,"Boa")*3.75+COUNTIFS(Dados!$J$2:$J$19995,Calc!$B$149,Dados!BE$2:BE$19995,"Regular")*2.5+COUNTIFS(Dados!$J$2:$J$19995,Calc!$B$149,Dados!BE$2:BE$19995,"Ruim")*1.25+COUNTIFS(Dados!$J$2:$J$19995,Calc!$B$149,Dados!BE$2:BE$19995,"Péssima")*0)/COUNTIFS(Dados!$J$2:$J$19995,Calc!$B$149,Dados!BE$2:BE$19995,"&lt;&gt;Sem resposta",Dados!BE$2:BE$19995,"&lt;&gt;""")</f>
        <v>4.5</v>
      </c>
      <c r="D152" s="150">
        <f>(COUNTIFS(Dados!$J$2:$J$19995,Calc!$B$149,Dados!BF$2:BF$19995,"Ótima")*5+COUNTIFS(Dados!$J$2:$J$19995,Calc!$B$149,Dados!BF$2:BF$19995,"Boa")*3.75+COUNTIFS(Dados!$J$2:$J$19995,Calc!$B$149,Dados!BF$2:BF$19995,"Regular")*2.5+COUNTIFS(Dados!$J$2:$J$19995,Calc!$B$149,Dados!BF$2:BF$19995,"Ruim")*1.25+COUNTIFS(Dados!$J$2:$J$19995,Calc!$B$149,Dados!BF$2:BF$19995,"Péssima")*0)/COUNTIFS(Dados!$J$2:$J$19995,Calc!$B$149,Dados!BF$2:BF$19995,"&lt;&gt;Sem resposta",Dados!BF$2:BF$19995,"&lt;&gt;""")</f>
        <v>4.3287037037037033</v>
      </c>
      <c r="E152" s="150">
        <f>(COUNTIFS(Dados!$J$2:$J$19995,Calc!$B$149,Dados!BG$2:BG$19995,"Ótima")*5+COUNTIFS(Dados!$J$2:$J$19995,Calc!$B$149,Dados!BG$2:BG$19995,"Boa")*3.75+COUNTIFS(Dados!$J$2:$J$19995,Calc!$B$149,Dados!BG$2:BG$19995,"Regular")*2.5+COUNTIFS(Dados!$J$2:$J$19995,Calc!$B$149,Dados!BG$2:BG$19995,"Ruim")*1.25+COUNTIFS(Dados!$J$2:$J$19995,Calc!$B$149,Dados!BG$2:BG$19995,"Péssima")*0)/COUNTIFS(Dados!$J$2:$J$19995,Calc!$B$149,Dados!BG$2:BG$19995,"&lt;&gt;Sem resposta",Dados!BG$2:BG$19995,"&lt;&gt;""")</f>
        <v>4.0909090909090908</v>
      </c>
      <c r="F152" s="150">
        <f>(COUNTIFS(Dados!$J$2:$J$19995,Calc!$B$149,Dados!BH$2:BH$19995,"Ótima")*5+COUNTIFS(Dados!$J$2:$J$19995,Calc!$B$149,Dados!BH$2:BH$19995,"Boa")*3.75+COUNTIFS(Dados!$J$2:$J$19995,Calc!$B$149,Dados!BH$2:BH$19995,"Regular")*2.5+COUNTIFS(Dados!$J$2:$J$19995,Calc!$B$149,Dados!BH$2:BH$19995,"Ruim")*1.25+COUNTIFS(Dados!$J$2:$J$19995,Calc!$B$149,Dados!BH$2:BH$19995,"Péssima")*0)/COUNTIFS(Dados!$J$2:$J$19995,Calc!$B$149,Dados!BH$2:BH$19995,"&lt;&gt;Sem resposta",Dados!BH$2:BH$19995,"&lt;&gt;""")</f>
        <v>3.8863636363636362</v>
      </c>
      <c r="G152" s="150">
        <f>(COUNTIFS(Dados!$J$2:$J$19995,Calc!$B$149,Dados!BI$2:BI$19995,"Ótima")*5+COUNTIFS(Dados!$J$2:$J$19995,Calc!$B$149,Dados!BI$2:BI$19995,"Boa")*3.75+COUNTIFS(Dados!$J$2:$J$19995,Calc!$B$149,Dados!BI$2:BI$19995,"Regular")*2.5+COUNTIFS(Dados!$J$2:$J$19995,Calc!$B$149,Dados!BI$2:BI$19995,"Ruim")*1.25+COUNTIFS(Dados!$J$2:$J$19995,Calc!$B$149,Dados!BI$2:BI$19995,"Péssima")*0)/COUNTIFS(Dados!$J$2:$J$19995,Calc!$B$149,Dados!BI$2:BI$19995,"&lt;&gt;Sem resposta",Dados!BI$2:BI$19995,"&lt;&gt;""")</f>
        <v>3.8181818181818183</v>
      </c>
      <c r="H152" s="150">
        <f>(COUNTIFS(Dados!$J$2:$J$19995,Calc!$B$149,Dados!BJ$2:BJ$19995,"Ótima")*5+COUNTIFS(Dados!$J$2:$J$19995,Calc!$B$149,Dados!BJ$2:BJ$19995,"Boa")*3.75+COUNTIFS(Dados!$J$2:$J$19995,Calc!$B$149,Dados!BJ$2:BJ$19995,"Regular")*2.5+COUNTIFS(Dados!$J$2:$J$19995,Calc!$B$149,Dados!BJ$2:BJ$19995,"Ruim")*1.25+COUNTIFS(Dados!$J$2:$J$19995,Calc!$B$149,Dados!BJ$2:BJ$19995,"Péssima")*0)/COUNTIFS(Dados!$J$2:$J$19995,Calc!$B$149,Dados!BJ$2:BJ$19995,"&lt;&gt;Sem resposta",Dados!BJ$2:BJ$19995,"&lt;&gt;""")</f>
        <v>4.2272727272727275</v>
      </c>
      <c r="I152" s="150">
        <f>(COUNTIFS(Dados!$J$2:$J$19995,Calc!$B$149,Dados!BK$2:BK$19995,"Superou as expectativas")*5+COUNTIFS(Dados!$J$2:$J$19995,Calc!$B$149,Dados!BK$2:BK$19995,"Atendeu as expectativas")*2.5+COUNTIFS(Dados!$J$2:$J$19995,Calc!$B$149,Dados!BK$2:BK$19995,"Não atendeu as expectativas")*0)/COUNTIFS(Dados!$J$2:$J$19995,Calc!$B$149,Dados!BK$2:BK$19995,"&lt;&gt;Sem resposta",Dados!BK$2:BK$19995,"&lt;&gt;""")</f>
        <v>3.2211538461538463</v>
      </c>
      <c r="J152" s="150">
        <f>(COUNTIFS(Dados!$J$2:$J$19995,Calc!$B$149,Dados!BL$2:BL$19995,"Superou as expectativas")*5+COUNTIFS(Dados!$J$2:$J$19995,Calc!$B$149,Dados!BL$2:BL$19995,"Atendeu as expectativas")*2.5+COUNTIFS(Dados!$J$2:$J$19995,Calc!$B$149,Dados!BL$2:BL$19995,"Não atendeu as expectativas")*0)/COUNTIFS(Dados!$J$2:$J$19995,Calc!$B$149,Dados!BL$2:BL$19995,"&lt;&gt;Sem resposta",Dados!BL$2:BL$19995,"&lt;&gt;""")</f>
        <v>3.8425925925925926</v>
      </c>
      <c r="K152" s="195">
        <f t="shared" si="6"/>
        <v>3.9893971768971768</v>
      </c>
    </row>
    <row r="153" spans="1:11">
      <c r="A153" s="143" t="s">
        <v>709</v>
      </c>
      <c r="B153" s="149" t="s">
        <v>354</v>
      </c>
      <c r="C153" s="152" t="e">
        <f>(COUNTIFS(Dados!$K$2:$K$19995,Calc!$C266,Dados!$J$2:$J$19995,Calc!$B$149,Dados!BE$2:BE$19995,"Ótima")*5+COUNTIFS(Dados!$K$2:$K$19995,Calc!$C266,Dados!$J$2:$J$19995,Calc!$B$149,Dados!BE$2:BE$19995,"Boa")*3.75+COUNTIFS(Dados!$K$2:$K$19995,Calc!$C266,Dados!$J$2:$J$19995,Calc!$B$149,Dados!BE$2:BE$19995,"Regular")*2.5+COUNTIFS(Dados!$K$2:$K$19995,Calc!$C266,Dados!$J$2:$J$19995,Calc!$B$149,Dados!BE$2:BE$19995,"Ruim")*1.25+COUNTIFS(Dados!$K$2:$K$19995,Calc!$C266,Dados!$J$2:$J$19995,Calc!$B$149,Dados!BE$2:BE$19995,"Péssima")*0)/COUNTIFS(Dados!$K$2:$K$19995,Calc!$C266,Dados!$J$2:$J$19995,Calc!$B$149,Dados!BE$2:BE$19995,"&lt;&gt;Sem resposta",Dados!BE$2:BE$19995,"&lt;&gt;""")</f>
        <v>#DIV/0!</v>
      </c>
      <c r="D153" s="152" t="e">
        <f>(COUNTIFS(Dados!$K$2:$K$19995,Calc!$C266,Dados!$J$2:$J$19995,Calc!$B$149,Dados!BF$2:BF$19995,"Ótima")*5+COUNTIFS(Dados!$K$2:$K$19995,Calc!$C266,Dados!$J$2:$J$19995,Calc!$B$149,Dados!BF$2:BF$19995,"Boa")*3.75+COUNTIFS(Dados!$K$2:$K$19995,Calc!$C266,Dados!$J$2:$J$19995,Calc!$B$149,Dados!BF$2:BF$19995,"Regular")*2.5+COUNTIFS(Dados!$K$2:$K$19995,Calc!$C266,Dados!$J$2:$J$19995,Calc!$B$149,Dados!BF$2:BF$19995,"Ruim")*1.25+COUNTIFS(Dados!$K$2:$K$19995,Calc!$C266,Dados!$J$2:$J$19995,Calc!$B$149,Dados!BF$2:BF$19995,"Péssima")*0)/COUNTIFS(Dados!$K$2:$K$19995,Calc!$C266,Dados!$J$2:$J$19995,Calc!$B$149,Dados!BF$2:BF$19995,"&lt;&gt;Sem resposta",Dados!BF$2:BF$19995,"&lt;&gt;""")</f>
        <v>#DIV/0!</v>
      </c>
      <c r="E153" s="152" t="e">
        <f>(COUNTIFS(Dados!$K$2:$K$19995,Calc!$C266,Dados!$J$2:$J$19995,Calc!$B$149,Dados!BG$2:BG$19995,"Ótima")*5+COUNTIFS(Dados!$K$2:$K$19995,Calc!$C266,Dados!$J$2:$J$19995,Calc!$B$149,Dados!BG$2:BG$19995,"Boa")*3.75+COUNTIFS(Dados!$K$2:$K$19995,Calc!$C266,Dados!$J$2:$J$19995,Calc!$B$149,Dados!BG$2:BG$19995,"Regular")*2.5+COUNTIFS(Dados!$K$2:$K$19995,Calc!$C266,Dados!$J$2:$J$19995,Calc!$B$149,Dados!BG$2:BG$19995,"Ruim")*1.25+COUNTIFS(Dados!$K$2:$K$19995,Calc!$C266,Dados!$J$2:$J$19995,Calc!$B$149,Dados!BG$2:BG$19995,"Péssima")*0)/COUNTIFS(Dados!$K$2:$K$19995,Calc!$C266,Dados!$J$2:$J$19995,Calc!$B$149,Dados!BG$2:BG$19995,"&lt;&gt;Sem resposta",Dados!BG$2:BG$19995,"&lt;&gt;""")</f>
        <v>#DIV/0!</v>
      </c>
      <c r="F153" s="152" t="e">
        <f>(COUNTIFS(Dados!$K$2:$K$19995,Calc!$C266,Dados!$J$2:$J$19995,Calc!$B$149,Dados!BH$2:BH$19995,"Ótima")*5+COUNTIFS(Dados!$K$2:$K$19995,Calc!$C266,Dados!$J$2:$J$19995,Calc!$B$149,Dados!BH$2:BH$19995,"Boa")*3.75+COUNTIFS(Dados!$K$2:$K$19995,Calc!$C266,Dados!$J$2:$J$19995,Calc!$B$149,Dados!BH$2:BH$19995,"Regular")*2.5+COUNTIFS(Dados!$K$2:$K$19995,Calc!$C266,Dados!$J$2:$J$19995,Calc!$B$149,Dados!BH$2:BH$19995,"Ruim")*1.25+COUNTIFS(Dados!$K$2:$K$19995,Calc!$C266,Dados!$J$2:$J$19995,Calc!$B$149,Dados!BH$2:BH$19995,"Péssima")*0)/COUNTIFS(Dados!$K$2:$K$19995,Calc!$C266,Dados!$J$2:$J$19995,Calc!$B$149,Dados!BH$2:BH$19995,"&lt;&gt;Sem resposta",Dados!BH$2:BH$19995,"&lt;&gt;""")</f>
        <v>#DIV/0!</v>
      </c>
      <c r="G153" s="152" t="e">
        <f>(COUNTIFS(Dados!$K$2:$K$19995,Calc!$C266,Dados!$J$2:$J$19995,Calc!$B$149,Dados!BI$2:BI$19995,"Ótima")*5+COUNTIFS(Dados!$K$2:$K$19995,Calc!$C266,Dados!$J$2:$J$19995,Calc!$B$149,Dados!BI$2:BI$19995,"Boa")*3.75+COUNTIFS(Dados!$K$2:$K$19995,Calc!$C266,Dados!$J$2:$J$19995,Calc!$B$149,Dados!BI$2:BI$19995,"Regular")*2.5+COUNTIFS(Dados!$K$2:$K$19995,Calc!$C266,Dados!$J$2:$J$19995,Calc!$B$149,Dados!BI$2:BI$19995,"Ruim")*1.25+COUNTIFS(Dados!$K$2:$K$19995,Calc!$C266,Dados!$J$2:$J$19995,Calc!$B$149,Dados!BI$2:BI$19995,"Péssima")*0)/COUNTIFS(Dados!$K$2:$K$19995,Calc!$C266,Dados!$J$2:$J$19995,Calc!$B$149,Dados!BI$2:BI$19995,"&lt;&gt;Sem resposta",Dados!BI$2:BI$19995,"&lt;&gt;""")</f>
        <v>#DIV/0!</v>
      </c>
      <c r="H153" s="152" t="e">
        <f>(COUNTIFS(Dados!$K$2:$K$19995,Calc!$C266,Dados!$J$2:$J$19995,Calc!$B$149,Dados!BJ$2:BJ$19995,"Ótima")*5+COUNTIFS(Dados!$K$2:$K$19995,Calc!$C266,Dados!$J$2:$J$19995,Calc!$B$149,Dados!BJ$2:BJ$19995,"Boa")*3.75+COUNTIFS(Dados!$K$2:$K$19995,Calc!$C266,Dados!$J$2:$J$19995,Calc!$B$149,Dados!BJ$2:BJ$19995,"Regular")*2.5+COUNTIFS(Dados!$K$2:$K$19995,Calc!$C266,Dados!$J$2:$J$19995,Calc!$B$149,Dados!BJ$2:BJ$19995,"Ruim")*1.25+COUNTIFS(Dados!$K$2:$K$19995,Calc!$C266,Dados!$J$2:$J$19995,Calc!$B$149,Dados!BJ$2:BJ$19995,"Péssima")*0)/COUNTIFS(Dados!$K$2:$K$19995,Calc!$C266,Dados!$J$2:$J$19995,Calc!$B$149,Dados!BJ$2:BJ$19995,"&lt;&gt;Sem resposta",Dados!BJ$2:BJ$19995,"&lt;&gt;""")</f>
        <v>#DIV/0!</v>
      </c>
      <c r="I153" s="152" t="e">
        <f>(COUNTIFS(Dados!$K$2:$K$19995,Calc!$C266,Dados!$J$2:$J$19995,Calc!$B$149,Dados!BK$2:BK$19995,"Superou as expectativas")*5+COUNTIFS(Dados!$K$2:$K$19995,Calc!$C266,Dados!$J$2:$J$19995,Calc!$B$149,Dados!BK$2:BK$19995,"Atendeu as expectativas")*2.5+COUNTIFS(Dados!$K$2:$K$19995,Calc!$C266,Dados!$J$2:$J$19995,Calc!$B$149,Dados!BK$2:BK$19995,"Não atendeu as expectativas")*0)/COUNTIFS(Dados!$K$2:$K$19995,Calc!$C266,Dados!$J$2:$J$19995,Calc!$B$149,Dados!BK$2:BK$19995,"&lt;&gt;Sem resposta",Dados!BK$2:BK$19995,"&lt;&gt;""")</f>
        <v>#DIV/0!</v>
      </c>
      <c r="J153" s="152" t="e">
        <f>(COUNTIFS(Dados!$K$2:$K$19995,Calc!$C266,Dados!$J$2:$J$19995,Calc!$B$149,Dados!BL$2:BL$19995,"Superou as expectativas")*5+COUNTIFS(Dados!$K$2:$K$19995,Calc!$C266,Dados!$J$2:$J$19995,Calc!$B$149,Dados!BL$2:BL$19995,"Atendeu as expectativas")*2.5+COUNTIFS(Dados!$K$2:$K$19995,Calc!$C266,Dados!$J$2:$J$19995,Calc!$B$149,Dados!BL$2:BL$19995,"Não atendeu as expectativas")*0)/COUNTIFS(Dados!$K$2:$K$19995,Calc!$C266,Dados!$J$2:$J$19995,Calc!$B$149,Dados!BL$2:BL$19995,"&lt;&gt;Sem resposta",Dados!BL$2:BL$19995,"&lt;&gt;""")</f>
        <v>#DIV/0!</v>
      </c>
      <c r="K153" s="195" t="e">
        <f t="shared" si="6"/>
        <v>#DIV/0!</v>
      </c>
    </row>
    <row r="154" spans="1:11">
      <c r="A154" s="143" t="s">
        <v>709</v>
      </c>
      <c r="B154" s="149" t="s">
        <v>155</v>
      </c>
      <c r="C154" s="152" t="e">
        <f>(COUNTIFS(Dados!$K$2:$K$19995,Calc!$C267,Dados!$J$2:$J$19995,Calc!$B$149,Dados!BE$2:BE$19995,"Ótima")*5+COUNTIFS(Dados!$K$2:$K$19995,Calc!$C267,Dados!$J$2:$J$19995,Calc!$B$149,Dados!BE$2:BE$19995,"Boa")*3.75+COUNTIFS(Dados!$K$2:$K$19995,Calc!$C267,Dados!$J$2:$J$19995,Calc!$B$149,Dados!BE$2:BE$19995,"Regular")*2.5+COUNTIFS(Dados!$K$2:$K$19995,Calc!$C267,Dados!$J$2:$J$19995,Calc!$B$149,Dados!BE$2:BE$19995,"Ruim")*1.25+COUNTIFS(Dados!$K$2:$K$19995,Calc!$C267,Dados!$J$2:$J$19995,Calc!$B$149,Dados!BE$2:BE$19995,"Péssima")*0)/COUNTIFS(Dados!$K$2:$K$19995,Calc!$C267,Dados!$J$2:$J$19995,Calc!$B$149,Dados!BE$2:BE$19995,"&lt;&gt;Sem resposta",Dados!BE$2:BE$19995,"&lt;&gt;""")</f>
        <v>#DIV/0!</v>
      </c>
      <c r="D154" s="152" t="e">
        <f>(COUNTIFS(Dados!$K$2:$K$19995,Calc!$C267,Dados!$J$2:$J$19995,Calc!$B$149,Dados!BF$2:BF$19995,"Ótima")*5+COUNTIFS(Dados!$K$2:$K$19995,Calc!$C267,Dados!$J$2:$J$19995,Calc!$B$149,Dados!BF$2:BF$19995,"Boa")*3.75+COUNTIFS(Dados!$K$2:$K$19995,Calc!$C267,Dados!$J$2:$J$19995,Calc!$B$149,Dados!BF$2:BF$19995,"Regular")*2.5+COUNTIFS(Dados!$K$2:$K$19995,Calc!$C267,Dados!$J$2:$J$19995,Calc!$B$149,Dados!BF$2:BF$19995,"Ruim")*1.25+COUNTIFS(Dados!$K$2:$K$19995,Calc!$C267,Dados!$J$2:$J$19995,Calc!$B$149,Dados!BF$2:BF$19995,"Péssima")*0)/COUNTIFS(Dados!$K$2:$K$19995,Calc!$C267,Dados!$J$2:$J$19995,Calc!$B$149,Dados!BF$2:BF$19995,"&lt;&gt;Sem resposta",Dados!BF$2:BF$19995,"&lt;&gt;""")</f>
        <v>#DIV/0!</v>
      </c>
      <c r="E154" s="152" t="e">
        <f>(COUNTIFS(Dados!$K$2:$K$19995,Calc!$C267,Dados!$J$2:$J$19995,Calc!$B$149,Dados!BG$2:BG$19995,"Ótima")*5+COUNTIFS(Dados!$K$2:$K$19995,Calc!$C267,Dados!$J$2:$J$19995,Calc!$B$149,Dados!BG$2:BG$19995,"Boa")*3.75+COUNTIFS(Dados!$K$2:$K$19995,Calc!$C267,Dados!$J$2:$J$19995,Calc!$B$149,Dados!BG$2:BG$19995,"Regular")*2.5+COUNTIFS(Dados!$K$2:$K$19995,Calc!$C267,Dados!$J$2:$J$19995,Calc!$B$149,Dados!BG$2:BG$19995,"Ruim")*1.25+COUNTIFS(Dados!$K$2:$K$19995,Calc!$C267,Dados!$J$2:$J$19995,Calc!$B$149,Dados!BG$2:BG$19995,"Péssima")*0)/COUNTIFS(Dados!$K$2:$K$19995,Calc!$C267,Dados!$J$2:$J$19995,Calc!$B$149,Dados!BG$2:BG$19995,"&lt;&gt;Sem resposta",Dados!BG$2:BG$19995,"&lt;&gt;""")</f>
        <v>#DIV/0!</v>
      </c>
      <c r="F154" s="152" t="e">
        <f>(COUNTIFS(Dados!$K$2:$K$19995,Calc!$C267,Dados!$J$2:$J$19995,Calc!$B$149,Dados!BH$2:BH$19995,"Ótima")*5+COUNTIFS(Dados!$K$2:$K$19995,Calc!$C267,Dados!$J$2:$J$19995,Calc!$B$149,Dados!BH$2:BH$19995,"Boa")*3.75+COUNTIFS(Dados!$K$2:$K$19995,Calc!$C267,Dados!$J$2:$J$19995,Calc!$B$149,Dados!BH$2:BH$19995,"Regular")*2.5+COUNTIFS(Dados!$K$2:$K$19995,Calc!$C267,Dados!$J$2:$J$19995,Calc!$B$149,Dados!BH$2:BH$19995,"Ruim")*1.25+COUNTIFS(Dados!$K$2:$K$19995,Calc!$C267,Dados!$J$2:$J$19995,Calc!$B$149,Dados!BH$2:BH$19995,"Péssima")*0)/COUNTIFS(Dados!$K$2:$K$19995,Calc!$C267,Dados!$J$2:$J$19995,Calc!$B$149,Dados!BH$2:BH$19995,"&lt;&gt;Sem resposta",Dados!BH$2:BH$19995,"&lt;&gt;""")</f>
        <v>#DIV/0!</v>
      </c>
      <c r="G154" s="152" t="e">
        <f>(COUNTIFS(Dados!$K$2:$K$19995,Calc!$C267,Dados!$J$2:$J$19995,Calc!$B$149,Dados!BI$2:BI$19995,"Ótima")*5+COUNTIFS(Dados!$K$2:$K$19995,Calc!$C267,Dados!$J$2:$J$19995,Calc!$B$149,Dados!BI$2:BI$19995,"Boa")*3.75+COUNTIFS(Dados!$K$2:$K$19995,Calc!$C267,Dados!$J$2:$J$19995,Calc!$B$149,Dados!BI$2:BI$19995,"Regular")*2.5+COUNTIFS(Dados!$K$2:$K$19995,Calc!$C267,Dados!$J$2:$J$19995,Calc!$B$149,Dados!BI$2:BI$19995,"Ruim")*1.25+COUNTIFS(Dados!$K$2:$K$19995,Calc!$C267,Dados!$J$2:$J$19995,Calc!$B$149,Dados!BI$2:BI$19995,"Péssima")*0)/COUNTIFS(Dados!$K$2:$K$19995,Calc!$C267,Dados!$J$2:$J$19995,Calc!$B$149,Dados!BI$2:BI$19995,"&lt;&gt;Sem resposta",Dados!BI$2:BI$19995,"&lt;&gt;""")</f>
        <v>#DIV/0!</v>
      </c>
      <c r="H154" s="152" t="e">
        <f>(COUNTIFS(Dados!$K$2:$K$19995,Calc!$C267,Dados!$J$2:$J$19995,Calc!$B$149,Dados!BJ$2:BJ$19995,"Ótima")*5+COUNTIFS(Dados!$K$2:$K$19995,Calc!$C267,Dados!$J$2:$J$19995,Calc!$B$149,Dados!BJ$2:BJ$19995,"Boa")*3.75+COUNTIFS(Dados!$K$2:$K$19995,Calc!$C267,Dados!$J$2:$J$19995,Calc!$B$149,Dados!BJ$2:BJ$19995,"Regular")*2.5+COUNTIFS(Dados!$K$2:$K$19995,Calc!$C267,Dados!$J$2:$J$19995,Calc!$B$149,Dados!BJ$2:BJ$19995,"Ruim")*1.25+COUNTIFS(Dados!$K$2:$K$19995,Calc!$C267,Dados!$J$2:$J$19995,Calc!$B$149,Dados!BJ$2:BJ$19995,"Péssima")*0)/COUNTIFS(Dados!$K$2:$K$19995,Calc!$C267,Dados!$J$2:$J$19995,Calc!$B$149,Dados!BJ$2:BJ$19995,"&lt;&gt;Sem resposta",Dados!BJ$2:BJ$19995,"&lt;&gt;""")</f>
        <v>#DIV/0!</v>
      </c>
      <c r="I154" s="152" t="e">
        <f>(COUNTIFS(Dados!$K$2:$K$19995,Calc!$C267,Dados!$J$2:$J$19995,Calc!$B$149,Dados!BK$2:BK$19995,"Superou as expectativas")*5+COUNTIFS(Dados!$K$2:$K$19995,Calc!$C267,Dados!$J$2:$J$19995,Calc!$B$149,Dados!BK$2:BK$19995,"Atendeu as expectativas")*2.5+COUNTIFS(Dados!$K$2:$K$19995,Calc!$C267,Dados!$J$2:$J$19995,Calc!$B$149,Dados!BK$2:BK$19995,"Não atendeu as expectativas")*0)/COUNTIFS(Dados!$K$2:$K$19995,Calc!$C267,Dados!$J$2:$J$19995,Calc!$B$149,Dados!BK$2:BK$19995,"&lt;&gt;Sem resposta",Dados!BK$2:BK$19995,"&lt;&gt;""")</f>
        <v>#DIV/0!</v>
      </c>
      <c r="J154" s="152" t="e">
        <f>(COUNTIFS(Dados!$K$2:$K$19995,Calc!$C267,Dados!$J$2:$J$19995,Calc!$B$149,Dados!BL$2:BL$19995,"Superou as expectativas")*5+COUNTIFS(Dados!$K$2:$K$19995,Calc!$C267,Dados!$J$2:$J$19995,Calc!$B$149,Dados!BL$2:BL$19995,"Atendeu as expectativas")*2.5+COUNTIFS(Dados!$K$2:$K$19995,Calc!$C267,Dados!$J$2:$J$19995,Calc!$B$149,Dados!BL$2:BL$19995,"Não atendeu as expectativas")*0)/COUNTIFS(Dados!$K$2:$K$19995,Calc!$C267,Dados!$J$2:$J$19995,Calc!$B$149,Dados!BL$2:BL$19995,"&lt;&gt;Sem resposta",Dados!BL$2:BL$19995,"&lt;&gt;""")</f>
        <v>#DIV/0!</v>
      </c>
      <c r="K154" s="195" t="e">
        <f t="shared" si="6"/>
        <v>#DIV/0!</v>
      </c>
    </row>
    <row r="155" spans="1:11">
      <c r="A155" s="143" t="s">
        <v>709</v>
      </c>
      <c r="B155" s="149" t="s">
        <v>98</v>
      </c>
      <c r="C155" s="152" t="e">
        <f>(COUNTIFS(Dados!$K$2:$K$19995,Calc!$C268,Dados!$J$2:$J$19995,Calc!$B$149,Dados!BE$2:BE$19995,"Ótima")*5+COUNTIFS(Dados!$K$2:$K$19995,Calc!$C268,Dados!$J$2:$J$19995,Calc!$B$149,Dados!BE$2:BE$19995,"Boa")*3.75+COUNTIFS(Dados!$K$2:$K$19995,Calc!$C268,Dados!$J$2:$J$19995,Calc!$B$149,Dados!BE$2:BE$19995,"Regular")*2.5+COUNTIFS(Dados!$K$2:$K$19995,Calc!$C268,Dados!$J$2:$J$19995,Calc!$B$149,Dados!BE$2:BE$19995,"Ruim")*1.25+COUNTIFS(Dados!$K$2:$K$19995,Calc!$C268,Dados!$J$2:$J$19995,Calc!$B$149,Dados!BE$2:BE$19995,"Péssima")*0)/COUNTIFS(Dados!$K$2:$K$19995,Calc!$C268,Dados!$J$2:$J$19995,Calc!$B$149,Dados!BE$2:BE$19995,"&lt;&gt;Sem resposta",Dados!BE$2:BE$19995,"&lt;&gt;""")</f>
        <v>#DIV/0!</v>
      </c>
      <c r="D155" s="152" t="e">
        <f>(COUNTIFS(Dados!$K$2:$K$19995,Calc!$C268,Dados!$J$2:$J$19995,Calc!$B$149,Dados!BF$2:BF$19995,"Ótima")*5+COUNTIFS(Dados!$K$2:$K$19995,Calc!$C268,Dados!$J$2:$J$19995,Calc!$B$149,Dados!BF$2:BF$19995,"Boa")*3.75+COUNTIFS(Dados!$K$2:$K$19995,Calc!$C268,Dados!$J$2:$J$19995,Calc!$B$149,Dados!BF$2:BF$19995,"Regular")*2.5+COUNTIFS(Dados!$K$2:$K$19995,Calc!$C268,Dados!$J$2:$J$19995,Calc!$B$149,Dados!BF$2:BF$19995,"Ruim")*1.25+COUNTIFS(Dados!$K$2:$K$19995,Calc!$C268,Dados!$J$2:$J$19995,Calc!$B$149,Dados!BF$2:BF$19995,"Péssima")*0)/COUNTIFS(Dados!$K$2:$K$19995,Calc!$C268,Dados!$J$2:$J$19995,Calc!$B$149,Dados!BF$2:BF$19995,"&lt;&gt;Sem resposta",Dados!BF$2:BF$19995,"&lt;&gt;""")</f>
        <v>#DIV/0!</v>
      </c>
      <c r="E155" s="152" t="e">
        <f>(COUNTIFS(Dados!$K$2:$K$19995,Calc!$C268,Dados!$J$2:$J$19995,Calc!$B$149,Dados!BG$2:BG$19995,"Ótima")*5+COUNTIFS(Dados!$K$2:$K$19995,Calc!$C268,Dados!$J$2:$J$19995,Calc!$B$149,Dados!BG$2:BG$19995,"Boa")*3.75+COUNTIFS(Dados!$K$2:$K$19995,Calc!$C268,Dados!$J$2:$J$19995,Calc!$B$149,Dados!BG$2:BG$19995,"Regular")*2.5+COUNTIFS(Dados!$K$2:$K$19995,Calc!$C268,Dados!$J$2:$J$19995,Calc!$B$149,Dados!BG$2:BG$19995,"Ruim")*1.25+COUNTIFS(Dados!$K$2:$K$19995,Calc!$C268,Dados!$J$2:$J$19995,Calc!$B$149,Dados!BG$2:BG$19995,"Péssima")*0)/COUNTIFS(Dados!$K$2:$K$19995,Calc!$C268,Dados!$J$2:$J$19995,Calc!$B$149,Dados!BG$2:BG$19995,"&lt;&gt;Sem resposta",Dados!BG$2:BG$19995,"&lt;&gt;""")</f>
        <v>#DIV/0!</v>
      </c>
      <c r="F155" s="152" t="e">
        <f>(COUNTIFS(Dados!$K$2:$K$19995,Calc!$C268,Dados!$J$2:$J$19995,Calc!$B$149,Dados!BH$2:BH$19995,"Ótima")*5+COUNTIFS(Dados!$K$2:$K$19995,Calc!$C268,Dados!$J$2:$J$19995,Calc!$B$149,Dados!BH$2:BH$19995,"Boa")*3.75+COUNTIFS(Dados!$K$2:$K$19995,Calc!$C268,Dados!$J$2:$J$19995,Calc!$B$149,Dados!BH$2:BH$19995,"Regular")*2.5+COUNTIFS(Dados!$K$2:$K$19995,Calc!$C268,Dados!$J$2:$J$19995,Calc!$B$149,Dados!BH$2:BH$19995,"Ruim")*1.25+COUNTIFS(Dados!$K$2:$K$19995,Calc!$C268,Dados!$J$2:$J$19995,Calc!$B$149,Dados!BH$2:BH$19995,"Péssima")*0)/COUNTIFS(Dados!$K$2:$K$19995,Calc!$C268,Dados!$J$2:$J$19995,Calc!$B$149,Dados!BH$2:BH$19995,"&lt;&gt;Sem resposta",Dados!BH$2:BH$19995,"&lt;&gt;""")</f>
        <v>#DIV/0!</v>
      </c>
      <c r="G155" s="152" t="e">
        <f>(COUNTIFS(Dados!$K$2:$K$19995,Calc!$C268,Dados!$J$2:$J$19995,Calc!$B$149,Dados!BI$2:BI$19995,"Ótima")*5+COUNTIFS(Dados!$K$2:$K$19995,Calc!$C268,Dados!$J$2:$J$19995,Calc!$B$149,Dados!BI$2:BI$19995,"Boa")*3.75+COUNTIFS(Dados!$K$2:$K$19995,Calc!$C268,Dados!$J$2:$J$19995,Calc!$B$149,Dados!BI$2:BI$19995,"Regular")*2.5+COUNTIFS(Dados!$K$2:$K$19995,Calc!$C268,Dados!$J$2:$J$19995,Calc!$B$149,Dados!BI$2:BI$19995,"Ruim")*1.25+COUNTIFS(Dados!$K$2:$K$19995,Calc!$C268,Dados!$J$2:$J$19995,Calc!$B$149,Dados!BI$2:BI$19995,"Péssima")*0)/COUNTIFS(Dados!$K$2:$K$19995,Calc!$C268,Dados!$J$2:$J$19995,Calc!$B$149,Dados!BI$2:BI$19995,"&lt;&gt;Sem resposta",Dados!BI$2:BI$19995,"&lt;&gt;""")</f>
        <v>#DIV/0!</v>
      </c>
      <c r="H155" s="152" t="e">
        <f>(COUNTIFS(Dados!$K$2:$K$19995,Calc!$C268,Dados!$J$2:$J$19995,Calc!$B$149,Dados!BJ$2:BJ$19995,"Ótima")*5+COUNTIFS(Dados!$K$2:$K$19995,Calc!$C268,Dados!$J$2:$J$19995,Calc!$B$149,Dados!BJ$2:BJ$19995,"Boa")*3.75+COUNTIFS(Dados!$K$2:$K$19995,Calc!$C268,Dados!$J$2:$J$19995,Calc!$B$149,Dados!BJ$2:BJ$19995,"Regular")*2.5+COUNTIFS(Dados!$K$2:$K$19995,Calc!$C268,Dados!$J$2:$J$19995,Calc!$B$149,Dados!BJ$2:BJ$19995,"Ruim")*1.25+COUNTIFS(Dados!$K$2:$K$19995,Calc!$C268,Dados!$J$2:$J$19995,Calc!$B$149,Dados!BJ$2:BJ$19995,"Péssima")*0)/COUNTIFS(Dados!$K$2:$K$19995,Calc!$C268,Dados!$J$2:$J$19995,Calc!$B$149,Dados!BJ$2:BJ$19995,"&lt;&gt;Sem resposta",Dados!BJ$2:BJ$19995,"&lt;&gt;""")</f>
        <v>#DIV/0!</v>
      </c>
      <c r="I155" s="152" t="e">
        <f>(COUNTIFS(Dados!$K$2:$K$19995,Calc!$C268,Dados!$J$2:$J$19995,Calc!$B$149,Dados!BK$2:BK$19995,"Superou as expectativas")*5+COUNTIFS(Dados!$K$2:$K$19995,Calc!$C268,Dados!$J$2:$J$19995,Calc!$B$149,Dados!BK$2:BK$19995,"Atendeu as expectativas")*2.5+COUNTIFS(Dados!$K$2:$K$19995,Calc!$C268,Dados!$J$2:$J$19995,Calc!$B$149,Dados!BK$2:BK$19995,"Não atendeu as expectativas")*0)/COUNTIFS(Dados!$K$2:$K$19995,Calc!$C268,Dados!$J$2:$J$19995,Calc!$B$149,Dados!BK$2:BK$19995,"&lt;&gt;Sem resposta",Dados!BK$2:BK$19995,"&lt;&gt;""")</f>
        <v>#DIV/0!</v>
      </c>
      <c r="J155" s="152" t="e">
        <f>(COUNTIFS(Dados!$K$2:$K$19995,Calc!$C268,Dados!$J$2:$J$19995,Calc!$B$149,Dados!BL$2:BL$19995,"Superou as expectativas")*5+COUNTIFS(Dados!$K$2:$K$19995,Calc!$C268,Dados!$J$2:$J$19995,Calc!$B$149,Dados!BL$2:BL$19995,"Atendeu as expectativas")*2.5+COUNTIFS(Dados!$K$2:$K$19995,Calc!$C268,Dados!$J$2:$J$19995,Calc!$B$149,Dados!BL$2:BL$19995,"Não atendeu as expectativas")*0)/COUNTIFS(Dados!$K$2:$K$19995,Calc!$C268,Dados!$J$2:$J$19995,Calc!$B$149,Dados!BL$2:BL$19995,"&lt;&gt;Sem resposta",Dados!BL$2:BL$19995,"&lt;&gt;""")</f>
        <v>#DIV/0!</v>
      </c>
      <c r="K155" s="195" t="e">
        <f t="shared" si="6"/>
        <v>#DIV/0!</v>
      </c>
    </row>
    <row r="156" spans="1:11" ht="25.5">
      <c r="A156" s="170" t="s">
        <v>709</v>
      </c>
      <c r="B156" s="171" t="s">
        <v>3702</v>
      </c>
      <c r="C156" s="173" t="e">
        <f>(COUNTIFS(Dados!$K$2:$K$19995,Calc!#REF!,Dados!$J$2:$J$19995,Calc!$B$149,Dados!BE$2:BE$19995,"Ótima")*5+COUNTIFS(Dados!$K$2:$K$19995,Calc!#REF!,Dados!$J$2:$J$19995,Calc!$B$149,Dados!BE$2:BE$19995,"Boa")*3.75+COUNTIFS(Dados!$K$2:$K$19995,Calc!#REF!,Dados!$J$2:$J$19995,Calc!$B$149,Dados!BE$2:BE$19995,"Regular")*2.5+COUNTIFS(Dados!$K$2:$K$19995,Calc!#REF!,Dados!$J$2:$J$19995,Calc!$B$149,Dados!BE$2:BE$19995,"Ruim")*1.25+COUNTIFS(Dados!$K$2:$K$19995,Calc!#REF!,Dados!$J$2:$J$19995,Calc!$B$149,Dados!BE$2:BE$19995,"Péssima")*0)/COUNTIFS(Dados!$K$2:$K$19995,Calc!#REF!,Dados!$J$2:$J$19995,Calc!$B$149,Dados!BE$2:BE$19995,"&lt;&gt;Sem resposta",Dados!BE$2:BE$19995,"&lt;&gt;""")</f>
        <v>#DIV/0!</v>
      </c>
      <c r="D156" s="173" t="e">
        <f>(COUNTIFS(Dados!$K$2:$K$19995,Calc!#REF!,Dados!$J$2:$J$19995,Calc!$B$149,Dados!BF$2:BF$19995,"Ótima")*5+COUNTIFS(Dados!$K$2:$K$19995,Calc!#REF!,Dados!$J$2:$J$19995,Calc!$B$149,Dados!BF$2:BF$19995,"Boa")*3.75+COUNTIFS(Dados!$K$2:$K$19995,Calc!#REF!,Dados!$J$2:$J$19995,Calc!$B$149,Dados!BF$2:BF$19995,"Regular")*2.5+COUNTIFS(Dados!$K$2:$K$19995,Calc!#REF!,Dados!$J$2:$J$19995,Calc!$B$149,Dados!BF$2:BF$19995,"Ruim")*1.25+COUNTIFS(Dados!$K$2:$K$19995,Calc!#REF!,Dados!$J$2:$J$19995,Calc!$B$149,Dados!BF$2:BF$19995,"Péssima")*0)/COUNTIFS(Dados!$K$2:$K$19995,Calc!#REF!,Dados!$J$2:$J$19995,Calc!$B$149,Dados!BF$2:BF$19995,"&lt;&gt;Sem resposta",Dados!BF$2:BF$19995,"&lt;&gt;""")</f>
        <v>#DIV/0!</v>
      </c>
      <c r="E156" s="173" t="e">
        <f>(COUNTIFS(Dados!$K$2:$K$19995,Calc!#REF!,Dados!$J$2:$J$19995,Calc!$B$149,Dados!BG$2:BG$19995,"Ótima")*5+COUNTIFS(Dados!$K$2:$K$19995,Calc!#REF!,Dados!$J$2:$J$19995,Calc!$B$149,Dados!BG$2:BG$19995,"Boa")*3.75+COUNTIFS(Dados!$K$2:$K$19995,Calc!#REF!,Dados!$J$2:$J$19995,Calc!$B$149,Dados!BG$2:BG$19995,"Regular")*2.5+COUNTIFS(Dados!$K$2:$K$19995,Calc!#REF!,Dados!$J$2:$J$19995,Calc!$B$149,Dados!BG$2:BG$19995,"Ruim")*1.25+COUNTIFS(Dados!$K$2:$K$19995,Calc!#REF!,Dados!$J$2:$J$19995,Calc!$B$149,Dados!BG$2:BG$19995,"Péssima")*0)/COUNTIFS(Dados!$K$2:$K$19995,Calc!#REF!,Dados!$J$2:$J$19995,Calc!$B$149,Dados!BG$2:BG$19995,"&lt;&gt;Sem resposta",Dados!BG$2:BG$19995,"&lt;&gt;""")</f>
        <v>#DIV/0!</v>
      </c>
      <c r="F156" s="173" t="e">
        <f>(COUNTIFS(Dados!$K$2:$K$19995,Calc!#REF!,Dados!$J$2:$J$19995,Calc!$B$149,Dados!BH$2:BH$19995,"Ótima")*5+COUNTIFS(Dados!$K$2:$K$19995,Calc!#REF!,Dados!$J$2:$J$19995,Calc!$B$149,Dados!BH$2:BH$19995,"Boa")*3.75+COUNTIFS(Dados!$K$2:$K$19995,Calc!#REF!,Dados!$J$2:$J$19995,Calc!$B$149,Dados!BH$2:BH$19995,"Regular")*2.5+COUNTIFS(Dados!$K$2:$K$19995,Calc!#REF!,Dados!$J$2:$J$19995,Calc!$B$149,Dados!BH$2:BH$19995,"Ruim")*1.25+COUNTIFS(Dados!$K$2:$K$19995,Calc!#REF!,Dados!$J$2:$J$19995,Calc!$B$149,Dados!BH$2:BH$19995,"Péssima")*0)/COUNTIFS(Dados!$K$2:$K$19995,Calc!#REF!,Dados!$J$2:$J$19995,Calc!$B$149,Dados!BH$2:BH$19995,"&lt;&gt;Sem resposta",Dados!BH$2:BH$19995,"&lt;&gt;""")</f>
        <v>#DIV/0!</v>
      </c>
      <c r="G156" s="173" t="e">
        <f>(COUNTIFS(Dados!$K$2:$K$19995,Calc!#REF!,Dados!$J$2:$J$19995,Calc!$B$149,Dados!BI$2:BI$19995,"Ótima")*5+COUNTIFS(Dados!$K$2:$K$19995,Calc!#REF!,Dados!$J$2:$J$19995,Calc!$B$149,Dados!BI$2:BI$19995,"Boa")*3.75+COUNTIFS(Dados!$K$2:$K$19995,Calc!#REF!,Dados!$J$2:$J$19995,Calc!$B$149,Dados!BI$2:BI$19995,"Regular")*2.5+COUNTIFS(Dados!$K$2:$K$19995,Calc!#REF!,Dados!$J$2:$J$19995,Calc!$B$149,Dados!BI$2:BI$19995,"Ruim")*1.25+COUNTIFS(Dados!$K$2:$K$19995,Calc!#REF!,Dados!$J$2:$J$19995,Calc!$B$149,Dados!BI$2:BI$19995,"Péssima")*0)/COUNTIFS(Dados!$K$2:$K$19995,Calc!#REF!,Dados!$J$2:$J$19995,Calc!$B$149,Dados!BI$2:BI$19995,"&lt;&gt;Sem resposta",Dados!BI$2:BI$19995,"&lt;&gt;""")</f>
        <v>#DIV/0!</v>
      </c>
      <c r="H156" s="173" t="e">
        <f>(COUNTIFS(Dados!$K$2:$K$19995,Calc!#REF!,Dados!$J$2:$J$19995,Calc!$B$149,Dados!BJ$2:BJ$19995,"Ótima")*5+COUNTIFS(Dados!$K$2:$K$19995,Calc!#REF!,Dados!$J$2:$J$19995,Calc!$B$149,Dados!BJ$2:BJ$19995,"Boa")*3.75+COUNTIFS(Dados!$K$2:$K$19995,Calc!#REF!,Dados!$J$2:$J$19995,Calc!$B$149,Dados!BJ$2:BJ$19995,"Regular")*2.5+COUNTIFS(Dados!$K$2:$K$19995,Calc!#REF!,Dados!$J$2:$J$19995,Calc!$B$149,Dados!BJ$2:BJ$19995,"Ruim")*1.25+COUNTIFS(Dados!$K$2:$K$19995,Calc!#REF!,Dados!$J$2:$J$19995,Calc!$B$149,Dados!BJ$2:BJ$19995,"Péssima")*0)/COUNTIFS(Dados!$K$2:$K$19995,Calc!#REF!,Dados!$J$2:$J$19995,Calc!$B$149,Dados!BJ$2:BJ$19995,"&lt;&gt;Sem resposta",Dados!BJ$2:BJ$19995,"&lt;&gt;""")</f>
        <v>#DIV/0!</v>
      </c>
      <c r="I156" s="173" t="e">
        <f>(COUNTIFS(Dados!$K$2:$K$19995,Calc!#REF!,Dados!$J$2:$J$19995,Calc!$B$149,Dados!BK$2:BK$19995,"Superou as expectativas")*5+COUNTIFS(Dados!$K$2:$K$19995,Calc!#REF!,Dados!$J$2:$J$19995,Calc!$B$149,Dados!BK$2:BK$19995,"Atendeu as expectativas")*2.5+COUNTIFS(Dados!$K$2:$K$19995,Calc!#REF!,Dados!$J$2:$J$19995,Calc!$B$149,Dados!BK$2:BK$19995,"Não atendeu as expectativas")*0)/COUNTIFS(Dados!$K$2:$K$19995,Calc!#REF!,Dados!$J$2:$J$19995,Calc!$B$149,Dados!BK$2:BK$19995,"&lt;&gt;Sem resposta",Dados!BK$2:BK$19995,"&lt;&gt;""")</f>
        <v>#DIV/0!</v>
      </c>
      <c r="J156" s="173" t="e">
        <f>(COUNTIFS(Dados!$K$2:$K$19995,Calc!#REF!,Dados!$J$2:$J$19995,Calc!$B$149,Dados!BL$2:BL$19995,"Superou as expectativas")*5+COUNTIFS(Dados!$K$2:$K$19995,Calc!#REF!,Dados!$J$2:$J$19995,Calc!$B$149,Dados!BL$2:BL$19995,"Atendeu as expectativas")*2.5+COUNTIFS(Dados!$K$2:$K$19995,Calc!#REF!,Dados!$J$2:$J$19995,Calc!$B$149,Dados!BL$2:BL$19995,"Não atendeu as expectativas")*0)/COUNTIFS(Dados!$K$2:$K$19995,Calc!#REF!,Dados!$J$2:$J$19995,Calc!$B$149,Dados!BL$2:BL$19995,"&lt;&gt;Sem resposta",Dados!BL$2:BL$19995,"&lt;&gt;""")</f>
        <v>#DIV/0!</v>
      </c>
      <c r="K156" s="196" t="e">
        <f t="shared" si="6"/>
        <v>#DIV/0!</v>
      </c>
    </row>
    <row r="157" spans="1:11">
      <c r="A157" s="170" t="s">
        <v>709</v>
      </c>
      <c r="B157" s="171" t="s">
        <v>245</v>
      </c>
      <c r="C157" s="173" t="e">
        <f>(COUNTIFS(Dados!$K$2:$K$19995,Calc!#REF!,Dados!$J$2:$J$19995,Calc!$B$149,Dados!BE$2:BE$19995,"Ótima")*5+COUNTIFS(Dados!$K$2:$K$19995,Calc!#REF!,Dados!$J$2:$J$19995,Calc!$B$149,Dados!BE$2:BE$19995,"Boa")*3.75+COUNTIFS(Dados!$K$2:$K$19995,Calc!#REF!,Dados!$J$2:$J$19995,Calc!$B$149,Dados!BE$2:BE$19995,"Regular")*2.5+COUNTIFS(Dados!$K$2:$K$19995,Calc!#REF!,Dados!$J$2:$J$19995,Calc!$B$149,Dados!BE$2:BE$19995,"Ruim")*1.25+COUNTIFS(Dados!$K$2:$K$19995,Calc!#REF!,Dados!$J$2:$J$19995,Calc!$B$149,Dados!BE$2:BE$19995,"Péssima")*0)/COUNTIFS(Dados!$K$2:$K$19995,Calc!#REF!,Dados!$J$2:$J$19995,Calc!$B$149,Dados!BE$2:BE$19995,"&lt;&gt;Sem resposta",Dados!BE$2:BE$19995,"&lt;&gt;""")</f>
        <v>#DIV/0!</v>
      </c>
      <c r="D157" s="173" t="e">
        <f>(COUNTIFS(Dados!$K$2:$K$19995,Calc!#REF!,Dados!$J$2:$J$19995,Calc!$B$149,Dados!BF$2:BF$19995,"Ótima")*5+COUNTIFS(Dados!$K$2:$K$19995,Calc!#REF!,Dados!$J$2:$J$19995,Calc!$B$149,Dados!BF$2:BF$19995,"Boa")*3.75+COUNTIFS(Dados!$K$2:$K$19995,Calc!#REF!,Dados!$J$2:$J$19995,Calc!$B$149,Dados!BF$2:BF$19995,"Regular")*2.5+COUNTIFS(Dados!$K$2:$K$19995,Calc!#REF!,Dados!$J$2:$J$19995,Calc!$B$149,Dados!BF$2:BF$19995,"Ruim")*1.25+COUNTIFS(Dados!$K$2:$K$19995,Calc!#REF!,Dados!$J$2:$J$19995,Calc!$B$149,Dados!BF$2:BF$19995,"Péssima")*0)/COUNTIFS(Dados!$K$2:$K$19995,Calc!#REF!,Dados!$J$2:$J$19995,Calc!$B$149,Dados!BF$2:BF$19995,"&lt;&gt;Sem resposta",Dados!BF$2:BF$19995,"&lt;&gt;""")</f>
        <v>#DIV/0!</v>
      </c>
      <c r="E157" s="173" t="e">
        <f>(COUNTIFS(Dados!$K$2:$K$19995,Calc!#REF!,Dados!$J$2:$J$19995,Calc!$B$149,Dados!BG$2:BG$19995,"Ótima")*5+COUNTIFS(Dados!$K$2:$K$19995,Calc!#REF!,Dados!$J$2:$J$19995,Calc!$B$149,Dados!BG$2:BG$19995,"Boa")*3.75+COUNTIFS(Dados!$K$2:$K$19995,Calc!#REF!,Dados!$J$2:$J$19995,Calc!$B$149,Dados!BG$2:BG$19995,"Regular")*2.5+COUNTIFS(Dados!$K$2:$K$19995,Calc!#REF!,Dados!$J$2:$J$19995,Calc!$B$149,Dados!BG$2:BG$19995,"Ruim")*1.25+COUNTIFS(Dados!$K$2:$K$19995,Calc!#REF!,Dados!$J$2:$J$19995,Calc!$B$149,Dados!BG$2:BG$19995,"Péssima")*0)/COUNTIFS(Dados!$K$2:$K$19995,Calc!#REF!,Dados!$J$2:$J$19995,Calc!$B$149,Dados!BG$2:BG$19995,"&lt;&gt;Sem resposta",Dados!BG$2:BG$19995,"&lt;&gt;""")</f>
        <v>#DIV/0!</v>
      </c>
      <c r="F157" s="173" t="e">
        <f>(COUNTIFS(Dados!$K$2:$K$19995,Calc!#REF!,Dados!$J$2:$J$19995,Calc!$B$149,Dados!BH$2:BH$19995,"Ótima")*5+COUNTIFS(Dados!$K$2:$K$19995,Calc!#REF!,Dados!$J$2:$J$19995,Calc!$B$149,Dados!BH$2:BH$19995,"Boa")*3.75+COUNTIFS(Dados!$K$2:$K$19995,Calc!#REF!,Dados!$J$2:$J$19995,Calc!$B$149,Dados!BH$2:BH$19995,"Regular")*2.5+COUNTIFS(Dados!$K$2:$K$19995,Calc!#REF!,Dados!$J$2:$J$19995,Calc!$B$149,Dados!BH$2:BH$19995,"Ruim")*1.25+COUNTIFS(Dados!$K$2:$K$19995,Calc!#REF!,Dados!$J$2:$J$19995,Calc!$B$149,Dados!BH$2:BH$19995,"Péssima")*0)/COUNTIFS(Dados!$K$2:$K$19995,Calc!#REF!,Dados!$J$2:$J$19995,Calc!$B$149,Dados!BH$2:BH$19995,"&lt;&gt;Sem resposta",Dados!BH$2:BH$19995,"&lt;&gt;""")</f>
        <v>#DIV/0!</v>
      </c>
      <c r="G157" s="173" t="e">
        <f>(COUNTIFS(Dados!$K$2:$K$19995,Calc!#REF!,Dados!$J$2:$J$19995,Calc!$B$149,Dados!BI$2:BI$19995,"Ótima")*5+COUNTIFS(Dados!$K$2:$K$19995,Calc!#REF!,Dados!$J$2:$J$19995,Calc!$B$149,Dados!BI$2:BI$19995,"Boa")*3.75+COUNTIFS(Dados!$K$2:$K$19995,Calc!#REF!,Dados!$J$2:$J$19995,Calc!$B$149,Dados!BI$2:BI$19995,"Regular")*2.5+COUNTIFS(Dados!$K$2:$K$19995,Calc!#REF!,Dados!$J$2:$J$19995,Calc!$B$149,Dados!BI$2:BI$19995,"Ruim")*1.25+COUNTIFS(Dados!$K$2:$K$19995,Calc!#REF!,Dados!$J$2:$J$19995,Calc!$B$149,Dados!BI$2:BI$19995,"Péssima")*0)/COUNTIFS(Dados!$K$2:$K$19995,Calc!#REF!,Dados!$J$2:$J$19995,Calc!$B$149,Dados!BI$2:BI$19995,"&lt;&gt;Sem resposta",Dados!BI$2:BI$19995,"&lt;&gt;""")</f>
        <v>#DIV/0!</v>
      </c>
      <c r="H157" s="173" t="e">
        <f>(COUNTIFS(Dados!$K$2:$K$19995,Calc!#REF!,Dados!$J$2:$J$19995,Calc!$B$149,Dados!BJ$2:BJ$19995,"Ótima")*5+COUNTIFS(Dados!$K$2:$K$19995,Calc!#REF!,Dados!$J$2:$J$19995,Calc!$B$149,Dados!BJ$2:BJ$19995,"Boa")*3.75+COUNTIFS(Dados!$K$2:$K$19995,Calc!#REF!,Dados!$J$2:$J$19995,Calc!$B$149,Dados!BJ$2:BJ$19995,"Regular")*2.5+COUNTIFS(Dados!$K$2:$K$19995,Calc!#REF!,Dados!$J$2:$J$19995,Calc!$B$149,Dados!BJ$2:BJ$19995,"Ruim")*1.25+COUNTIFS(Dados!$K$2:$K$19995,Calc!#REF!,Dados!$J$2:$J$19995,Calc!$B$149,Dados!BJ$2:BJ$19995,"Péssima")*0)/COUNTIFS(Dados!$K$2:$K$19995,Calc!#REF!,Dados!$J$2:$J$19995,Calc!$B$149,Dados!BJ$2:BJ$19995,"&lt;&gt;Sem resposta",Dados!BJ$2:BJ$19995,"&lt;&gt;""")</f>
        <v>#DIV/0!</v>
      </c>
      <c r="I157" s="173" t="e">
        <f>(COUNTIFS(Dados!$K$2:$K$19995,Calc!#REF!,Dados!$J$2:$J$19995,Calc!$B$149,Dados!BK$2:BK$19995,"Superou as expectativas")*5+COUNTIFS(Dados!$K$2:$K$19995,Calc!#REF!,Dados!$J$2:$J$19995,Calc!$B$149,Dados!BK$2:BK$19995,"Atendeu as expectativas")*2.5+COUNTIFS(Dados!$K$2:$K$19995,Calc!#REF!,Dados!$J$2:$J$19995,Calc!$B$149,Dados!BK$2:BK$19995,"Não atendeu as expectativas")*0)/COUNTIFS(Dados!$K$2:$K$19995,Calc!#REF!,Dados!$J$2:$J$19995,Calc!$B$149,Dados!BK$2:BK$19995,"&lt;&gt;Sem resposta",Dados!BK$2:BK$19995,"&lt;&gt;""")</f>
        <v>#DIV/0!</v>
      </c>
      <c r="J157" s="173" t="e">
        <f>(COUNTIFS(Dados!$K$2:$K$19995,Calc!#REF!,Dados!$J$2:$J$19995,Calc!$B$149,Dados!BL$2:BL$19995,"Superou as expectativas")*5+COUNTIFS(Dados!$K$2:$K$19995,Calc!#REF!,Dados!$J$2:$J$19995,Calc!$B$149,Dados!BL$2:BL$19995,"Atendeu as expectativas")*2.5+COUNTIFS(Dados!$K$2:$K$19995,Calc!#REF!,Dados!$J$2:$J$19995,Calc!$B$149,Dados!BL$2:BL$19995,"Não atendeu as expectativas")*0)/COUNTIFS(Dados!$K$2:$K$19995,Calc!#REF!,Dados!$J$2:$J$19995,Calc!$B$149,Dados!BL$2:BL$19995,"&lt;&gt;Sem resposta",Dados!BL$2:BL$19995,"&lt;&gt;""")</f>
        <v>#DIV/0!</v>
      </c>
      <c r="K157" s="196" t="e">
        <f t="shared" si="6"/>
        <v>#DIV/0!</v>
      </c>
    </row>
    <row r="158" spans="1:11">
      <c r="A158" s="143" t="s">
        <v>709</v>
      </c>
      <c r="B158" s="149" t="s">
        <v>772</v>
      </c>
      <c r="C158" s="152" t="e">
        <f>(COUNTIFS(Dados!$K$2:$K$19995,Calc!$C269,Dados!$J$2:$J$19995,Calc!$B$149,Dados!BE$2:BE$19995,"Ótima")*5+COUNTIFS(Dados!$K$2:$K$19995,Calc!$C269,Dados!$J$2:$J$19995,Calc!$B$149,Dados!BE$2:BE$19995,"Boa")*3.75+COUNTIFS(Dados!$K$2:$K$19995,Calc!$C269,Dados!$J$2:$J$19995,Calc!$B$149,Dados!BE$2:BE$19995,"Regular")*2.5+COUNTIFS(Dados!$K$2:$K$19995,Calc!$C269,Dados!$J$2:$J$19995,Calc!$B$149,Dados!BE$2:BE$19995,"Ruim")*1.25+COUNTIFS(Dados!$K$2:$K$19995,Calc!$C269,Dados!$J$2:$J$19995,Calc!$B$149,Dados!BE$2:BE$19995,"Péssima")*0)/COUNTIFS(Dados!$K$2:$K$19995,Calc!$C269,Dados!$J$2:$J$19995,Calc!$B$149,Dados!BE$2:BE$19995,"&lt;&gt;Sem resposta",Dados!BE$2:BE$19995,"&lt;&gt;""")</f>
        <v>#DIV/0!</v>
      </c>
      <c r="D158" s="152" t="e">
        <f>(COUNTIFS(Dados!$K$2:$K$19995,Calc!$C269,Dados!$J$2:$J$19995,Calc!$B$149,Dados!BF$2:BF$19995,"Ótima")*5+COUNTIFS(Dados!$K$2:$K$19995,Calc!$C269,Dados!$J$2:$J$19995,Calc!$B$149,Dados!BF$2:BF$19995,"Boa")*3.75+COUNTIFS(Dados!$K$2:$K$19995,Calc!$C269,Dados!$J$2:$J$19995,Calc!$B$149,Dados!BF$2:BF$19995,"Regular")*2.5+COUNTIFS(Dados!$K$2:$K$19995,Calc!$C269,Dados!$J$2:$J$19995,Calc!$B$149,Dados!BF$2:BF$19995,"Ruim")*1.25+COUNTIFS(Dados!$K$2:$K$19995,Calc!$C269,Dados!$J$2:$J$19995,Calc!$B$149,Dados!BF$2:BF$19995,"Péssima")*0)/COUNTIFS(Dados!$K$2:$K$19995,Calc!$C269,Dados!$J$2:$J$19995,Calc!$B$149,Dados!BF$2:BF$19995,"&lt;&gt;Sem resposta",Dados!BF$2:BF$19995,"&lt;&gt;""")</f>
        <v>#DIV/0!</v>
      </c>
      <c r="E158" s="152" t="e">
        <f>(COUNTIFS(Dados!$K$2:$K$19995,Calc!$C269,Dados!$J$2:$J$19995,Calc!$B$149,Dados!BG$2:BG$19995,"Ótima")*5+COUNTIFS(Dados!$K$2:$K$19995,Calc!$C269,Dados!$J$2:$J$19995,Calc!$B$149,Dados!BG$2:BG$19995,"Boa")*3.75+COUNTIFS(Dados!$K$2:$K$19995,Calc!$C269,Dados!$J$2:$J$19995,Calc!$B$149,Dados!BG$2:BG$19995,"Regular")*2.5+COUNTIFS(Dados!$K$2:$K$19995,Calc!$C269,Dados!$J$2:$J$19995,Calc!$B$149,Dados!BG$2:BG$19995,"Ruim")*1.25+COUNTIFS(Dados!$K$2:$K$19995,Calc!$C269,Dados!$J$2:$J$19995,Calc!$B$149,Dados!BG$2:BG$19995,"Péssima")*0)/COUNTIFS(Dados!$K$2:$K$19995,Calc!$C269,Dados!$J$2:$J$19995,Calc!$B$149,Dados!BG$2:BG$19995,"&lt;&gt;Sem resposta",Dados!BG$2:BG$19995,"&lt;&gt;""")</f>
        <v>#DIV/0!</v>
      </c>
      <c r="F158" s="152" t="e">
        <f>(COUNTIFS(Dados!$K$2:$K$19995,Calc!$C269,Dados!$J$2:$J$19995,Calc!$B$149,Dados!BH$2:BH$19995,"Ótima")*5+COUNTIFS(Dados!$K$2:$K$19995,Calc!$C269,Dados!$J$2:$J$19995,Calc!$B$149,Dados!BH$2:BH$19995,"Boa")*3.75+COUNTIFS(Dados!$K$2:$K$19995,Calc!$C269,Dados!$J$2:$J$19995,Calc!$B$149,Dados!BH$2:BH$19995,"Regular")*2.5+COUNTIFS(Dados!$K$2:$K$19995,Calc!$C269,Dados!$J$2:$J$19995,Calc!$B$149,Dados!BH$2:BH$19995,"Ruim")*1.25+COUNTIFS(Dados!$K$2:$K$19995,Calc!$C269,Dados!$J$2:$J$19995,Calc!$B$149,Dados!BH$2:BH$19995,"Péssima")*0)/COUNTIFS(Dados!$K$2:$K$19995,Calc!$C269,Dados!$J$2:$J$19995,Calc!$B$149,Dados!BH$2:BH$19995,"&lt;&gt;Sem resposta",Dados!BH$2:BH$19995,"&lt;&gt;""")</f>
        <v>#DIV/0!</v>
      </c>
      <c r="G158" s="152" t="e">
        <f>(COUNTIFS(Dados!$K$2:$K$19995,Calc!$C269,Dados!$J$2:$J$19995,Calc!$B$149,Dados!BI$2:BI$19995,"Ótima")*5+COUNTIFS(Dados!$K$2:$K$19995,Calc!$C269,Dados!$J$2:$J$19995,Calc!$B$149,Dados!BI$2:BI$19995,"Boa")*3.75+COUNTIFS(Dados!$K$2:$K$19995,Calc!$C269,Dados!$J$2:$J$19995,Calc!$B$149,Dados!BI$2:BI$19995,"Regular")*2.5+COUNTIFS(Dados!$K$2:$K$19995,Calc!$C269,Dados!$J$2:$J$19995,Calc!$B$149,Dados!BI$2:BI$19995,"Ruim")*1.25+COUNTIFS(Dados!$K$2:$K$19995,Calc!$C269,Dados!$J$2:$J$19995,Calc!$B$149,Dados!BI$2:BI$19995,"Péssima")*0)/COUNTIFS(Dados!$K$2:$K$19995,Calc!$C269,Dados!$J$2:$J$19995,Calc!$B$149,Dados!BI$2:BI$19995,"&lt;&gt;Sem resposta",Dados!BI$2:BI$19995,"&lt;&gt;""")</f>
        <v>#DIV/0!</v>
      </c>
      <c r="H158" s="152" t="e">
        <f>(COUNTIFS(Dados!$K$2:$K$19995,Calc!$C269,Dados!$J$2:$J$19995,Calc!$B$149,Dados!BJ$2:BJ$19995,"Ótima")*5+COUNTIFS(Dados!$K$2:$K$19995,Calc!$C269,Dados!$J$2:$J$19995,Calc!$B$149,Dados!BJ$2:BJ$19995,"Boa")*3.75+COUNTIFS(Dados!$K$2:$K$19995,Calc!$C269,Dados!$J$2:$J$19995,Calc!$B$149,Dados!BJ$2:BJ$19995,"Regular")*2.5+COUNTIFS(Dados!$K$2:$K$19995,Calc!$C269,Dados!$J$2:$J$19995,Calc!$B$149,Dados!BJ$2:BJ$19995,"Ruim")*1.25+COUNTIFS(Dados!$K$2:$K$19995,Calc!$C269,Dados!$J$2:$J$19995,Calc!$B$149,Dados!BJ$2:BJ$19995,"Péssima")*0)/COUNTIFS(Dados!$K$2:$K$19995,Calc!$C269,Dados!$J$2:$J$19995,Calc!$B$149,Dados!BJ$2:BJ$19995,"&lt;&gt;Sem resposta",Dados!BJ$2:BJ$19995,"&lt;&gt;""")</f>
        <v>#DIV/0!</v>
      </c>
      <c r="I158" s="152" t="e">
        <f>(COUNTIFS(Dados!$K$2:$K$19995,Calc!$C269,Dados!$J$2:$J$19995,Calc!$B$149,Dados!BK$2:BK$19995,"Superou as expectativas")*5+COUNTIFS(Dados!$K$2:$K$19995,Calc!$C269,Dados!$J$2:$J$19995,Calc!$B$149,Dados!BK$2:BK$19995,"Atendeu as expectativas")*2.5+COUNTIFS(Dados!$K$2:$K$19995,Calc!$C269,Dados!$J$2:$J$19995,Calc!$B$149,Dados!BK$2:BK$19995,"Não atendeu as expectativas")*0)/COUNTIFS(Dados!$K$2:$K$19995,Calc!$C269,Dados!$J$2:$J$19995,Calc!$B$149,Dados!BK$2:BK$19995,"&lt;&gt;Sem resposta",Dados!BK$2:BK$19995,"&lt;&gt;""")</f>
        <v>#DIV/0!</v>
      </c>
      <c r="J158" s="152" t="e">
        <f>(COUNTIFS(Dados!$K$2:$K$19995,Calc!$C269,Dados!$J$2:$J$19995,Calc!$B$149,Dados!BL$2:BL$19995,"Superou as expectativas")*5+COUNTIFS(Dados!$K$2:$K$19995,Calc!$C269,Dados!$J$2:$J$19995,Calc!$B$149,Dados!BL$2:BL$19995,"Atendeu as expectativas")*2.5+COUNTIFS(Dados!$K$2:$K$19995,Calc!$C269,Dados!$J$2:$J$19995,Calc!$B$149,Dados!BL$2:BL$19995,"Não atendeu as expectativas")*0)/COUNTIFS(Dados!$K$2:$K$19995,Calc!$C269,Dados!$J$2:$J$19995,Calc!$B$149,Dados!BL$2:BL$19995,"&lt;&gt;Sem resposta",Dados!BL$2:BL$19995,"&lt;&gt;""")</f>
        <v>#DIV/0!</v>
      </c>
      <c r="K158" s="195" t="e">
        <f t="shared" si="6"/>
        <v>#DIV/0!</v>
      </c>
    </row>
    <row r="159" spans="1:11">
      <c r="A159" s="143" t="s">
        <v>126</v>
      </c>
      <c r="B159" s="143" t="s">
        <v>126</v>
      </c>
      <c r="C159" s="150">
        <f>(COUNTIFS(Dados!$J$2:$J$19995,Calc!$B$154,Dados!BE$2:BE$19995,"Ótima")*5+COUNTIFS(Dados!$J$2:$J$19995,Calc!$B$154,Dados!BE$2:BE$19995,"Boa")*3.75+COUNTIFS(Dados!$J$2:$J$19995,Calc!$B$154,Dados!BE$2:BE$19995,"Regular")*2.5+COUNTIFS(Dados!$J$2:$J$19995,Calc!$B$154,Dados!BE$2:BE$19995,"Ruim")*1.25+COUNTIFS(Dados!$J$2:$J$19995,Calc!$B$154,Dados!BE$2:BE$19995,"Péssima")*0)/COUNTIFS(Dados!$J$2:$J$19995,Calc!$B$154,Dados!BE$2:BE$19995,"&lt;&gt;Sem resposta",Dados!BE$2:BE$19995,"&lt;&gt;""")</f>
        <v>4.2953020134228188</v>
      </c>
      <c r="D159" s="150">
        <f>(COUNTIFS(Dados!$J$2:$J$19995,Calc!$B$154,Dados!BF$2:BF$19995,"Ótima")*5+COUNTIFS(Dados!$J$2:$J$19995,Calc!$B$154,Dados!BF$2:BF$19995,"Boa")*3.75+COUNTIFS(Dados!$J$2:$J$19995,Calc!$B$154,Dados!BF$2:BF$19995,"Regular")*2.5+COUNTIFS(Dados!$J$2:$J$19995,Calc!$B$154,Dados!BF$2:BF$19995,"Ruim")*1.25+COUNTIFS(Dados!$J$2:$J$19995,Calc!$B$154,Dados!BF$2:BF$19995,"Péssima")*0)/COUNTIFS(Dados!$J$2:$J$19995,Calc!$B$154,Dados!BF$2:BF$19995,"&lt;&gt;Sem resposta",Dados!BF$2:BF$19995,"&lt;&gt;""")</f>
        <v>3.8422818791946307</v>
      </c>
      <c r="E159" s="150">
        <f>(COUNTIFS(Dados!$J$2:$J$19995,Calc!$B$154,Dados!BG$2:BG$19995,"Ótima")*5+COUNTIFS(Dados!$J$2:$J$19995,Calc!$B$154,Dados!BG$2:BG$19995,"Boa")*3.75+COUNTIFS(Dados!$J$2:$J$19995,Calc!$B$154,Dados!BG$2:BG$19995,"Regular")*2.5+COUNTIFS(Dados!$J$2:$J$19995,Calc!$B$154,Dados!BG$2:BG$19995,"Ruim")*1.25+COUNTIFS(Dados!$J$2:$J$19995,Calc!$B$154,Dados!BG$2:BG$19995,"Péssima")*0)/COUNTIFS(Dados!$J$2:$J$19995,Calc!$B$154,Dados!BG$2:BG$19995,"&lt;&gt;Sem resposta",Dados!BG$2:BG$19995,"&lt;&gt;""")</f>
        <v>4.026845637583893</v>
      </c>
      <c r="F159" s="150">
        <f>(COUNTIFS(Dados!$J$2:$J$19995,Calc!$B$154,Dados!BH$2:BH$19995,"Ótima")*5+COUNTIFS(Dados!$J$2:$J$19995,Calc!$B$154,Dados!BH$2:BH$19995,"Boa")*3.75+COUNTIFS(Dados!$J$2:$J$19995,Calc!$B$154,Dados!BH$2:BH$19995,"Regular")*2.5+COUNTIFS(Dados!$J$2:$J$19995,Calc!$B$154,Dados!BH$2:BH$19995,"Ruim")*1.25+COUNTIFS(Dados!$J$2:$J$19995,Calc!$B$154,Dados!BH$2:BH$19995,"Péssima")*0)/COUNTIFS(Dados!$J$2:$J$19995,Calc!$B$154,Dados!BH$2:BH$19995,"&lt;&gt;Sem resposta",Dados!BH$2:BH$19995,"&lt;&gt;""")</f>
        <v>4.1359060402684564</v>
      </c>
      <c r="G159" s="150">
        <f>(COUNTIFS(Dados!$J$2:$J$19995,Calc!$B$154,Dados!BI$2:BI$19995,"Ótima")*5+COUNTIFS(Dados!$J$2:$J$19995,Calc!$B$154,Dados!BI$2:BI$19995,"Boa")*3.75+COUNTIFS(Dados!$J$2:$J$19995,Calc!$B$154,Dados!BI$2:BI$19995,"Regular")*2.5+COUNTIFS(Dados!$J$2:$J$19995,Calc!$B$154,Dados!BI$2:BI$19995,"Ruim")*1.25+COUNTIFS(Dados!$J$2:$J$19995,Calc!$B$154,Dados!BI$2:BI$19995,"Péssima")*0)/COUNTIFS(Dados!$J$2:$J$19995,Calc!$B$154,Dados!BI$2:BI$19995,"&lt;&gt;Sem resposta",Dados!BI$2:BI$19995,"&lt;&gt;""")</f>
        <v>3.2550335570469797</v>
      </c>
      <c r="H159" s="150">
        <f>(COUNTIFS(Dados!$J$2:$J$19995,Calc!$B$154,Dados!BJ$2:BJ$19995,"Ótima")*5+COUNTIFS(Dados!$J$2:$J$19995,Calc!$B$154,Dados!BJ$2:BJ$19995,"Boa")*3.75+COUNTIFS(Dados!$J$2:$J$19995,Calc!$B$154,Dados!BJ$2:BJ$19995,"Regular")*2.5+COUNTIFS(Dados!$J$2:$J$19995,Calc!$B$154,Dados!BJ$2:BJ$19995,"Ruim")*1.25+COUNTIFS(Dados!$J$2:$J$19995,Calc!$B$154,Dados!BJ$2:BJ$19995,"Péssima")*0)/COUNTIFS(Dados!$J$2:$J$19995,Calc!$B$154,Dados!BJ$2:BJ$19995,"&lt;&gt;Sem resposta",Dados!BJ$2:BJ$19995,"&lt;&gt;""")</f>
        <v>4.2953020134228188</v>
      </c>
      <c r="I159" s="150">
        <f>(COUNTIFS(Dados!$J$2:$J$19995,Calc!$B$154,Dados!BK$2:BK$19995,"Superou as expectativas")*5+COUNTIFS(Dados!$J$2:$J$19995,Calc!$B$154,Dados!BK$2:BK$19995,"Atendeu as expectativas")*2.5+COUNTIFS(Dados!$J$2:$J$19995,Calc!$B$154,Dados!BK$2:BK$19995,"Não atendeu as expectativas")*0)/COUNTIFS(Dados!$J$2:$J$19995,Calc!$B$154,Dados!BK$2:BK$19995,"&lt;&gt;Sem resposta",Dados!BK$2:BK$19995,"&lt;&gt;""")</f>
        <v>3.0782312925170068</v>
      </c>
      <c r="J159" s="150">
        <f>(COUNTIFS(Dados!$J$2:$J$19995,Calc!$B$154,Dados!BL$2:BL$19995,"Superou as expectativas")*5+COUNTIFS(Dados!$J$2:$J$19995,Calc!$B$154,Dados!BL$2:BL$19995,"Atendeu as expectativas")*2.5+COUNTIFS(Dados!$J$2:$J$19995,Calc!$B$154,Dados!BL$2:BL$19995,"Não atendeu as expectativas")*0)/COUNTIFS(Dados!$J$2:$J$19995,Calc!$B$154,Dados!BL$2:BL$19995,"&lt;&gt;Sem resposta",Dados!BL$2:BL$19995,"&lt;&gt;""")</f>
        <v>3.4290540540540539</v>
      </c>
      <c r="K159" s="195">
        <f t="shared" si="6"/>
        <v>3.7947445609388319</v>
      </c>
    </row>
    <row r="160" spans="1:11" ht="38.25">
      <c r="A160" s="143" t="s">
        <v>126</v>
      </c>
      <c r="B160" s="151" t="s">
        <v>642</v>
      </c>
      <c r="C160" s="152" t="e">
        <f>(COUNTIFS(Dados!$P$2:$P$19995,Calc!$C271,Dados!$J$2:$J$19995,Calc!$B$154,Dados!BE$2:BE$19995,"Ótima")*5+COUNTIFS(Dados!$P$2:$P$19995,Calc!$C271,Dados!$J$2:$J$19995,Calc!$B$154,Dados!BE$2:BE$19995,"Boa")*3.75+COUNTIFS(Dados!$P$2:$P$19995,Calc!$C271,Dados!$J$2:$J$19995,Calc!$B$154,Dados!BE$2:BE$19995,"Regular")*2.5+COUNTIFS(Dados!$P$2:$P$19995,Calc!$C271,Dados!$J$2:$J$19995,Calc!$B$154,Dados!BE$2:BE$19995,"Ruim")*1.25+COUNTIFS(Dados!$P$2:$P$19995,Calc!$C271,Dados!$J$2:$J$19995,Calc!$B$154,Dados!BE$2:BE$19995,"Péssima")*0)/COUNTIFS(Dados!$P$2:$P$19995,Calc!$C271,Dados!$J$2:$J$19995,Calc!$B$154,Dados!BE$2:BE$19995,"&lt;&gt;Sem resposta",Dados!BE$2:BE$19995,"&lt;&gt;""")</f>
        <v>#DIV/0!</v>
      </c>
      <c r="D160" s="152" t="e">
        <f>(COUNTIFS(Dados!$P$2:$P$19995,Calc!$C271,Dados!$J$2:$J$19995,Calc!$B$154,Dados!BF$2:BF$19995,"Ótima")*5+COUNTIFS(Dados!$P$2:$P$19995,Calc!$C271,Dados!$J$2:$J$19995,Calc!$B$154,Dados!BF$2:BF$19995,"Boa")*3.75+COUNTIFS(Dados!$P$2:$P$19995,Calc!$C271,Dados!$J$2:$J$19995,Calc!$B$154,Dados!BF$2:BF$19995,"Regular")*2.5+COUNTIFS(Dados!$P$2:$P$19995,Calc!$C271,Dados!$J$2:$J$19995,Calc!$B$154,Dados!BF$2:BF$19995,"Ruim")*1.25+COUNTIFS(Dados!$P$2:$P$19995,Calc!$C271,Dados!$J$2:$J$19995,Calc!$B$154,Dados!BF$2:BF$19995,"Péssima")*0)/COUNTIFS(Dados!$P$2:$P$19995,Calc!$C271,Dados!$J$2:$J$19995,Calc!$B$154,Dados!BF$2:BF$19995,"&lt;&gt;Sem resposta",Dados!BF$2:BF$19995,"&lt;&gt;""")</f>
        <v>#DIV/0!</v>
      </c>
      <c r="E160" s="152" t="e">
        <f>(COUNTIFS(Dados!$P$2:$P$19995,Calc!$C271,Dados!$J$2:$J$19995,Calc!$B$154,Dados!BG$2:BG$19995,"Ótima")*5+COUNTIFS(Dados!$P$2:$P$19995,Calc!$C271,Dados!$J$2:$J$19995,Calc!$B$154,Dados!BG$2:BG$19995,"Boa")*3.75+COUNTIFS(Dados!$P$2:$P$19995,Calc!$C271,Dados!$J$2:$J$19995,Calc!$B$154,Dados!BG$2:BG$19995,"Regular")*2.5+COUNTIFS(Dados!$P$2:$P$19995,Calc!$C271,Dados!$J$2:$J$19995,Calc!$B$154,Dados!BG$2:BG$19995,"Ruim")*1.25+COUNTIFS(Dados!$P$2:$P$19995,Calc!$C271,Dados!$J$2:$J$19995,Calc!$B$154,Dados!BG$2:BG$19995,"Péssima")*0)/COUNTIFS(Dados!$P$2:$P$19995,Calc!$C271,Dados!$J$2:$J$19995,Calc!$B$154,Dados!BG$2:BG$19995,"&lt;&gt;Sem resposta",Dados!BG$2:BG$19995,"&lt;&gt;""")</f>
        <v>#DIV/0!</v>
      </c>
      <c r="F160" s="152" t="e">
        <f>(COUNTIFS(Dados!$P$2:$P$19995,Calc!$C271,Dados!$J$2:$J$19995,Calc!$B$154,Dados!BH$2:BH$19995,"Ótima")*5+COUNTIFS(Dados!$P$2:$P$19995,Calc!$C271,Dados!$J$2:$J$19995,Calc!$B$154,Dados!BH$2:BH$19995,"Boa")*3.75+COUNTIFS(Dados!$P$2:$P$19995,Calc!$C271,Dados!$J$2:$J$19995,Calc!$B$154,Dados!BH$2:BH$19995,"Regular")*2.5+COUNTIFS(Dados!$P$2:$P$19995,Calc!$C271,Dados!$J$2:$J$19995,Calc!$B$154,Dados!BH$2:BH$19995,"Ruim")*1.25+COUNTIFS(Dados!$P$2:$P$19995,Calc!$C271,Dados!$J$2:$J$19995,Calc!$B$154,Dados!BH$2:BH$19995,"Péssima")*0)/COUNTIFS(Dados!$P$2:$P$19995,Calc!$C271,Dados!$J$2:$J$19995,Calc!$B$154,Dados!BH$2:BH$19995,"&lt;&gt;Sem resposta",Dados!BH$2:BH$19995,"&lt;&gt;""")</f>
        <v>#DIV/0!</v>
      </c>
      <c r="G160" s="152" t="e">
        <f>(COUNTIFS(Dados!$P$2:$P$19995,Calc!$C271,Dados!$J$2:$J$19995,Calc!$B$154,Dados!BI$2:BI$19995,"Ótima")*5+COUNTIFS(Dados!$P$2:$P$19995,Calc!$C271,Dados!$J$2:$J$19995,Calc!$B$154,Dados!BI$2:BI$19995,"Boa")*3.75+COUNTIFS(Dados!$P$2:$P$19995,Calc!$C271,Dados!$J$2:$J$19995,Calc!$B$154,Dados!BI$2:BI$19995,"Regular")*2.5+COUNTIFS(Dados!$P$2:$P$19995,Calc!$C271,Dados!$J$2:$J$19995,Calc!$B$154,Dados!BI$2:BI$19995,"Ruim")*1.25+COUNTIFS(Dados!$P$2:$P$19995,Calc!$C271,Dados!$J$2:$J$19995,Calc!$B$154,Dados!BI$2:BI$19995,"Péssima")*0)/COUNTIFS(Dados!$P$2:$P$19995,Calc!$C271,Dados!$J$2:$J$19995,Calc!$B$154,Dados!BI$2:BI$19995,"&lt;&gt;Sem resposta",Dados!BI$2:BI$19995,"&lt;&gt;""")</f>
        <v>#DIV/0!</v>
      </c>
      <c r="H160" s="152" t="e">
        <f>(COUNTIFS(Dados!$P$2:$P$19995,Calc!$C271,Dados!$J$2:$J$19995,Calc!$B$154,Dados!BJ$2:BJ$19995,"Ótima")*5+COUNTIFS(Dados!$P$2:$P$19995,Calc!$C271,Dados!$J$2:$J$19995,Calc!$B$154,Dados!BJ$2:BJ$19995,"Boa")*3.75+COUNTIFS(Dados!$P$2:$P$19995,Calc!$C271,Dados!$J$2:$J$19995,Calc!$B$154,Dados!BJ$2:BJ$19995,"Regular")*2.5+COUNTIFS(Dados!$J$2:$J$19995,Calc!$B$154,Dados!BJ$2:BJ$19995,"Ruim")*1.25+COUNTIFS(Dados!$P$2:$P$19995,Calc!$C271,Dados!$J$2:$J$19995,Calc!$B$154,Dados!BJ$2:BJ$19995,"Péssima")*0)/COUNTIFS(Dados!$P$2:$P$19995,Calc!$C271,Dados!$J$2:$J$19995,Calc!$B$154,Dados!BJ$2:BJ$19995,"&lt;&gt;Sem resposta",Dados!BJ$2:BJ$19995,"&lt;&gt;""")</f>
        <v>#DIV/0!</v>
      </c>
      <c r="I160" s="152" t="e">
        <f>(COUNTIFS(Dados!$P$2:$P$19995,Calc!$C271,Dados!$J$2:$J$19995,Calc!$B$154,Dados!BK$2:BK$19995,"Superou as expectativas")*5+COUNTIFS(Dados!$P$2:$P$19995,Calc!$C271,Dados!$J$2:$J$19995,Calc!$B$154,Dados!BK$2:BK$19995,"Atendeu as expectativas")*2.5+COUNTIFS(Dados!$P$2:$P$19995,Calc!$C271,Dados!$J$2:$J$19995,Calc!$B$154,Dados!BK$2:BK$19995,"Não atendeu as expectativas")*0)/COUNTIFS(Dados!$P$2:$P$19995,Calc!$C271,Dados!$J$2:$J$19995,Calc!$B$154,Dados!BK$2:BK$19995,"&lt;&gt;Sem resposta",Dados!BK$2:BK$19995,"&lt;&gt;""")</f>
        <v>#DIV/0!</v>
      </c>
      <c r="J160" s="152" t="e">
        <f>(COUNTIFS(Dados!$P$2:$P$19995,Calc!$C271,Dados!$J$2:$J$19995,Calc!$B$154,Dados!BL$2:BL$19995,"Superou as expectativas")*5+COUNTIFS(Dados!$P$2:$P$19995,Calc!$C271,Dados!$J$2:$J$19995,Calc!$B$154,Dados!BL$2:BL$19995,"Atendeu as expectativas")*2.5+COUNTIFS(Dados!$P$2:$P$19995,Calc!$C271,Dados!$J$2:$J$19995,Calc!$B$154,Dados!BL$2:BL$19995,"Não atendeu as expectativas")*0)/COUNTIFS(Dados!$P$2:$P$19995,Calc!$C271,Dados!$J$2:$J$19995,Calc!$B$154,Dados!BL$2:BL$19995,"&lt;&gt;Sem resposta",Dados!BL$2:BL$19995,"&lt;&gt;""")</f>
        <v>#DIV/0!</v>
      </c>
      <c r="K160" s="195" t="e">
        <f t="shared" si="6"/>
        <v>#DIV/0!</v>
      </c>
    </row>
    <row r="161" spans="1:11">
      <c r="A161" s="143" t="s">
        <v>126</v>
      </c>
      <c r="B161" s="151" t="s">
        <v>99</v>
      </c>
      <c r="C161" s="152" t="e">
        <f>(COUNTIFS(Dados!$P$2:$P$19995,Calc!$C272,Dados!$J$2:$J$19995,Calc!$B$154,Dados!BE$2:BE$19995,"Ótima")*5+COUNTIFS(Dados!$P$2:$P$19995,Calc!$C272,Dados!$J$2:$J$19995,Calc!$B$154,Dados!BE$2:BE$19995,"Boa")*3.75+COUNTIFS(Dados!$P$2:$P$19995,Calc!$C272,Dados!$J$2:$J$19995,Calc!$B$154,Dados!BE$2:BE$19995,"Regular")*2.5+COUNTIFS(Dados!$P$2:$P$19995,Calc!$C272,Dados!$J$2:$J$19995,Calc!$B$154,Dados!BE$2:BE$19995,"Ruim")*1.25+COUNTIFS(Dados!$P$2:$P$19995,Calc!$C272,Dados!$J$2:$J$19995,Calc!$B$154,Dados!BE$2:BE$19995,"Péssima")*0)/COUNTIFS(Dados!$P$2:$P$19995,Calc!$C272,Dados!$J$2:$J$19995,Calc!$B$154,Dados!BE$2:BE$19995,"&lt;&gt;Sem resposta",Dados!BE$2:BE$19995,"&lt;&gt;""")</f>
        <v>#DIV/0!</v>
      </c>
      <c r="D161" s="152" t="e">
        <f>(COUNTIFS(Dados!$P$2:$P$19995,Calc!$C272,Dados!$J$2:$J$19995,Calc!$B$154,Dados!BF$2:BF$19995,"Ótima")*5+COUNTIFS(Dados!$P$2:$P$19995,Calc!$C272,Dados!$J$2:$J$19995,Calc!$B$154,Dados!BF$2:BF$19995,"Boa")*3.75+COUNTIFS(Dados!$P$2:$P$19995,Calc!$C272,Dados!$J$2:$J$19995,Calc!$B$154,Dados!BF$2:BF$19995,"Regular")*2.5+COUNTIFS(Dados!$P$2:$P$19995,Calc!$C272,Dados!$J$2:$J$19995,Calc!$B$154,Dados!BF$2:BF$19995,"Ruim")*1.25+COUNTIFS(Dados!$P$2:$P$19995,Calc!$C272,Dados!$J$2:$J$19995,Calc!$B$154,Dados!BF$2:BF$19995,"Péssima")*0)/COUNTIFS(Dados!$P$2:$P$19995,Calc!$C272,Dados!$J$2:$J$19995,Calc!$B$154,Dados!BF$2:BF$19995,"&lt;&gt;Sem resposta",Dados!BF$2:BF$19995,"&lt;&gt;""")</f>
        <v>#DIV/0!</v>
      </c>
      <c r="E161" s="152" t="e">
        <f>(COUNTIFS(Dados!$P$2:$P$19995,Calc!$C272,Dados!$J$2:$J$19995,Calc!$B$154,Dados!BG$2:BG$19995,"Ótima")*5+COUNTIFS(Dados!$P$2:$P$19995,Calc!$C272,Dados!$J$2:$J$19995,Calc!$B$154,Dados!BG$2:BG$19995,"Boa")*3.75+COUNTIFS(Dados!$P$2:$P$19995,Calc!$C272,Dados!$J$2:$J$19995,Calc!$B$154,Dados!BG$2:BG$19995,"Regular")*2.5+COUNTIFS(Dados!$P$2:$P$19995,Calc!$C272,Dados!$J$2:$J$19995,Calc!$B$154,Dados!BG$2:BG$19995,"Ruim")*1.25+COUNTIFS(Dados!$P$2:$P$19995,Calc!$C272,Dados!$J$2:$J$19995,Calc!$B$154,Dados!BG$2:BG$19995,"Péssima")*0)/COUNTIFS(Dados!$P$2:$P$19995,Calc!$C272,Dados!$J$2:$J$19995,Calc!$B$154,Dados!BG$2:BG$19995,"&lt;&gt;Sem resposta",Dados!BG$2:BG$19995,"&lt;&gt;""")</f>
        <v>#DIV/0!</v>
      </c>
      <c r="F161" s="152" t="e">
        <f>(COUNTIFS(Dados!$P$2:$P$19995,Calc!$C272,Dados!$J$2:$J$19995,Calc!$B$154,Dados!BH$2:BH$19995,"Ótima")*5+COUNTIFS(Dados!$P$2:$P$19995,Calc!$C272,Dados!$J$2:$J$19995,Calc!$B$154,Dados!BH$2:BH$19995,"Boa")*3.75+COUNTIFS(Dados!$P$2:$P$19995,Calc!$C272,Dados!$J$2:$J$19995,Calc!$B$154,Dados!BH$2:BH$19995,"Regular")*2.5+COUNTIFS(Dados!$P$2:$P$19995,Calc!$C272,Dados!$J$2:$J$19995,Calc!$B$154,Dados!BH$2:BH$19995,"Ruim")*1.25+COUNTIFS(Dados!$P$2:$P$19995,Calc!$C272,Dados!$J$2:$J$19995,Calc!$B$154,Dados!BH$2:BH$19995,"Péssima")*0)/COUNTIFS(Dados!$P$2:$P$19995,Calc!$C272,Dados!$J$2:$J$19995,Calc!$B$154,Dados!BH$2:BH$19995,"&lt;&gt;Sem resposta",Dados!BH$2:BH$19995,"&lt;&gt;""")</f>
        <v>#DIV/0!</v>
      </c>
      <c r="G161" s="152" t="e">
        <f>(COUNTIFS(Dados!$P$2:$P$19995,Calc!$C272,Dados!$J$2:$J$19995,Calc!$B$154,Dados!BI$2:BI$19995,"Ótima")*5+COUNTIFS(Dados!$P$2:$P$19995,Calc!$C272,Dados!$J$2:$J$19995,Calc!$B$154,Dados!BI$2:BI$19995,"Boa")*3.75+COUNTIFS(Dados!$P$2:$P$19995,Calc!$C272,Dados!$J$2:$J$19995,Calc!$B$154,Dados!BI$2:BI$19995,"Regular")*2.5+COUNTIFS(Dados!$P$2:$P$19995,Calc!$C272,Dados!$J$2:$J$19995,Calc!$B$154,Dados!BI$2:BI$19995,"Ruim")*1.25+COUNTIFS(Dados!$P$2:$P$19995,Calc!$C272,Dados!$J$2:$J$19995,Calc!$B$154,Dados!BI$2:BI$19995,"Péssima")*0)/COUNTIFS(Dados!$P$2:$P$19995,Calc!$C272,Dados!$J$2:$J$19995,Calc!$B$154,Dados!BI$2:BI$19995,"&lt;&gt;Sem resposta",Dados!BI$2:BI$19995,"&lt;&gt;""")</f>
        <v>#DIV/0!</v>
      </c>
      <c r="H161" s="152" t="e">
        <f>(COUNTIFS(Dados!$P$2:$P$19995,Calc!$C272,Dados!$J$2:$J$19995,Calc!$B$154,Dados!BJ$2:BJ$19995,"Ótima")*5+COUNTIFS(Dados!$P$2:$P$19995,Calc!$C272,Dados!$J$2:$J$19995,Calc!$B$154,Dados!BJ$2:BJ$19995,"Boa")*3.75+COUNTIFS(Dados!$P$2:$P$19995,Calc!$C272,Dados!$J$2:$J$19995,Calc!$B$154,Dados!BJ$2:BJ$19995,"Regular")*2.5+COUNTIFS(Dados!$J$2:$J$19995,Calc!$B$154,Dados!BJ$2:BJ$19995,"Ruim")*1.25+COUNTIFS(Dados!$P$2:$P$19995,Calc!$C272,Dados!$J$2:$J$19995,Calc!$B$154,Dados!BJ$2:BJ$19995,"Péssima")*0)/COUNTIFS(Dados!$P$2:$P$19995,Calc!$C272,Dados!$J$2:$J$19995,Calc!$B$154,Dados!BJ$2:BJ$19995,"&lt;&gt;Sem resposta",Dados!BJ$2:BJ$19995,"&lt;&gt;""")</f>
        <v>#DIV/0!</v>
      </c>
      <c r="I161" s="152" t="e">
        <f>(COUNTIFS(Dados!$P$2:$P$19995,Calc!$C272,Dados!$J$2:$J$19995,Calc!$B$154,Dados!BK$2:BK$19995,"Superou as expectativas")*5+COUNTIFS(Dados!$P$2:$P$19995,Calc!$C272,Dados!$J$2:$J$19995,Calc!$B$154,Dados!BK$2:BK$19995,"Atendeu as expectativas")*2.5+COUNTIFS(Dados!$P$2:$P$19995,Calc!$C272,Dados!$J$2:$J$19995,Calc!$B$154,Dados!BK$2:BK$19995,"Não atendeu as expectativas")*0)/COUNTIFS(Dados!$P$2:$P$19995,Calc!$C272,Dados!$J$2:$J$19995,Calc!$B$154,Dados!BK$2:BK$19995,"&lt;&gt;Sem resposta",Dados!BK$2:BK$19995,"&lt;&gt;""")</f>
        <v>#DIV/0!</v>
      </c>
      <c r="J161" s="152" t="e">
        <f>(COUNTIFS(Dados!$P$2:$P$19995,Calc!$C272,Dados!$J$2:$J$19995,Calc!$B$154,Dados!BL$2:BL$19995,"Superou as expectativas")*5+COUNTIFS(Dados!$P$2:$P$19995,Calc!$C272,Dados!$J$2:$J$19995,Calc!$B$154,Dados!BL$2:BL$19995,"Atendeu as expectativas")*2.5+COUNTIFS(Dados!$P$2:$P$19995,Calc!$C272,Dados!$J$2:$J$19995,Calc!$B$154,Dados!BL$2:BL$19995,"Não atendeu as expectativas")*0)/COUNTIFS(Dados!$P$2:$P$19995,Calc!$C272,Dados!$J$2:$J$19995,Calc!$B$154,Dados!BL$2:BL$19995,"&lt;&gt;Sem resposta",Dados!BL$2:BL$19995,"&lt;&gt;""")</f>
        <v>#DIV/0!</v>
      </c>
      <c r="K161" s="195" t="e">
        <f t="shared" si="6"/>
        <v>#DIV/0!</v>
      </c>
    </row>
    <row r="162" spans="1:11">
      <c r="A162" s="143" t="s">
        <v>126</v>
      </c>
      <c r="B162" s="151" t="s">
        <v>569</v>
      </c>
      <c r="C162" s="152" t="e">
        <f>(COUNTIFS(Dados!$P$2:$P$19995,Calc!$C273,Dados!$J$2:$J$19995,Calc!$B$154,Dados!BE$2:BE$19995,"Ótima")*5+COUNTIFS(Dados!$P$2:$P$19995,Calc!$C273,Dados!$J$2:$J$19995,Calc!$B$154,Dados!BE$2:BE$19995,"Boa")*3.75+COUNTIFS(Dados!$P$2:$P$19995,Calc!$C273,Dados!$J$2:$J$19995,Calc!$B$154,Dados!BE$2:BE$19995,"Regular")*2.5+COUNTIFS(Dados!$P$2:$P$19995,Calc!$C273,Dados!$J$2:$J$19995,Calc!$B$154,Dados!BE$2:BE$19995,"Ruim")*1.25+COUNTIFS(Dados!$P$2:$P$19995,Calc!$C273,Dados!$J$2:$J$19995,Calc!$B$154,Dados!BE$2:BE$19995,"Péssima")*0)/COUNTIFS(Dados!$P$2:$P$19995,Calc!$C273,Dados!$J$2:$J$19995,Calc!$B$154,Dados!BE$2:BE$19995,"&lt;&gt;Sem resposta",Dados!BE$2:BE$19995,"&lt;&gt;""")</f>
        <v>#DIV/0!</v>
      </c>
      <c r="D162" s="152" t="e">
        <f>(COUNTIFS(Dados!$P$2:$P$19995,Calc!$C273,Dados!$J$2:$J$19995,Calc!$B$154,Dados!BF$2:BF$19995,"Ótima")*5+COUNTIFS(Dados!$P$2:$P$19995,Calc!$C273,Dados!$J$2:$J$19995,Calc!$B$154,Dados!BF$2:BF$19995,"Boa")*3.75+COUNTIFS(Dados!$P$2:$P$19995,Calc!$C273,Dados!$J$2:$J$19995,Calc!$B$154,Dados!BF$2:BF$19995,"Regular")*2.5+COUNTIFS(Dados!$P$2:$P$19995,Calc!$C273,Dados!$J$2:$J$19995,Calc!$B$154,Dados!BF$2:BF$19995,"Ruim")*1.25+COUNTIFS(Dados!$P$2:$P$19995,Calc!$C273,Dados!$J$2:$J$19995,Calc!$B$154,Dados!BF$2:BF$19995,"Péssima")*0)/COUNTIFS(Dados!$P$2:$P$19995,Calc!$C273,Dados!$J$2:$J$19995,Calc!$B$154,Dados!BF$2:BF$19995,"&lt;&gt;Sem resposta",Dados!BF$2:BF$19995,"&lt;&gt;""")</f>
        <v>#DIV/0!</v>
      </c>
      <c r="E162" s="152" t="e">
        <f>(COUNTIFS(Dados!$P$2:$P$19995,Calc!$C273,Dados!$J$2:$J$19995,Calc!$B$154,Dados!BG$2:BG$19995,"Ótima")*5+COUNTIFS(Dados!$P$2:$P$19995,Calc!$C273,Dados!$J$2:$J$19995,Calc!$B$154,Dados!BG$2:BG$19995,"Boa")*3.75+COUNTIFS(Dados!$P$2:$P$19995,Calc!$C273,Dados!$J$2:$J$19995,Calc!$B$154,Dados!BG$2:BG$19995,"Regular")*2.5+COUNTIFS(Dados!$P$2:$P$19995,Calc!$C273,Dados!$J$2:$J$19995,Calc!$B$154,Dados!BG$2:BG$19995,"Ruim")*1.25+COUNTIFS(Dados!$P$2:$P$19995,Calc!$C273,Dados!$J$2:$J$19995,Calc!$B$154,Dados!BG$2:BG$19995,"Péssima")*0)/COUNTIFS(Dados!$P$2:$P$19995,Calc!$C273,Dados!$J$2:$J$19995,Calc!$B$154,Dados!BG$2:BG$19995,"&lt;&gt;Sem resposta",Dados!BG$2:BG$19995,"&lt;&gt;""")</f>
        <v>#DIV/0!</v>
      </c>
      <c r="F162" s="152" t="e">
        <f>(COUNTIFS(Dados!$P$2:$P$19995,Calc!$C273,Dados!$J$2:$J$19995,Calc!$B$154,Dados!BH$2:BH$19995,"Ótima")*5+COUNTIFS(Dados!$P$2:$P$19995,Calc!$C273,Dados!$J$2:$J$19995,Calc!$B$154,Dados!BH$2:BH$19995,"Boa")*3.75+COUNTIFS(Dados!$P$2:$P$19995,Calc!$C273,Dados!$J$2:$J$19995,Calc!$B$154,Dados!BH$2:BH$19995,"Regular")*2.5+COUNTIFS(Dados!$P$2:$P$19995,Calc!$C273,Dados!$J$2:$J$19995,Calc!$B$154,Dados!BH$2:BH$19995,"Ruim")*1.25+COUNTIFS(Dados!$P$2:$P$19995,Calc!$C273,Dados!$J$2:$J$19995,Calc!$B$154,Dados!BH$2:BH$19995,"Péssima")*0)/COUNTIFS(Dados!$P$2:$P$19995,Calc!$C273,Dados!$J$2:$J$19995,Calc!$B$154,Dados!BH$2:BH$19995,"&lt;&gt;Sem resposta",Dados!BH$2:BH$19995,"&lt;&gt;""")</f>
        <v>#DIV/0!</v>
      </c>
      <c r="G162" s="152" t="e">
        <f>(COUNTIFS(Dados!$P$2:$P$19995,Calc!$C273,Dados!$J$2:$J$19995,Calc!$B$154,Dados!BI$2:BI$19995,"Ótima")*5+COUNTIFS(Dados!$P$2:$P$19995,Calc!$C273,Dados!$J$2:$J$19995,Calc!$B$154,Dados!BI$2:BI$19995,"Boa")*3.75+COUNTIFS(Dados!$P$2:$P$19995,Calc!$C273,Dados!$J$2:$J$19995,Calc!$B$154,Dados!BI$2:BI$19995,"Regular")*2.5+COUNTIFS(Dados!$P$2:$P$19995,Calc!$C273,Dados!$J$2:$J$19995,Calc!$B$154,Dados!BI$2:BI$19995,"Ruim")*1.25+COUNTIFS(Dados!$P$2:$P$19995,Calc!$C273,Dados!$J$2:$J$19995,Calc!$B$154,Dados!BI$2:BI$19995,"Péssima")*0)/COUNTIFS(Dados!$P$2:$P$19995,Calc!$C273,Dados!$J$2:$J$19995,Calc!$B$154,Dados!BI$2:BI$19995,"&lt;&gt;Sem resposta",Dados!BI$2:BI$19995,"&lt;&gt;""")</f>
        <v>#DIV/0!</v>
      </c>
      <c r="H162" s="152" t="e">
        <f>(COUNTIFS(Dados!$P$2:$P$19995,Calc!$C273,Dados!$J$2:$J$19995,Calc!$B$154,Dados!BJ$2:BJ$19995,"Ótima")*5+COUNTIFS(Dados!$P$2:$P$19995,Calc!$C273,Dados!$J$2:$J$19995,Calc!$B$154,Dados!BJ$2:BJ$19995,"Boa")*3.75+COUNTIFS(Dados!$P$2:$P$19995,Calc!$C273,Dados!$J$2:$J$19995,Calc!$B$154,Dados!BJ$2:BJ$19995,"Regular")*2.5+COUNTIFS(Dados!$J$2:$J$19995,Calc!$B$154,Dados!BJ$2:BJ$19995,"Ruim")*1.25+COUNTIFS(Dados!$P$2:$P$19995,Calc!$C273,Dados!$J$2:$J$19995,Calc!$B$154,Dados!BJ$2:BJ$19995,"Péssima")*0)/COUNTIFS(Dados!$P$2:$P$19995,Calc!$C273,Dados!$J$2:$J$19995,Calc!$B$154,Dados!BJ$2:BJ$19995,"&lt;&gt;Sem resposta",Dados!BJ$2:BJ$19995,"&lt;&gt;""")</f>
        <v>#DIV/0!</v>
      </c>
      <c r="I162" s="152" t="e">
        <f>(COUNTIFS(Dados!$P$2:$P$19995,Calc!$C273,Dados!$J$2:$J$19995,Calc!$B$154,Dados!BK$2:BK$19995,"Superou as expectativas")*5+COUNTIFS(Dados!$P$2:$P$19995,Calc!$C273,Dados!$J$2:$J$19995,Calc!$B$154,Dados!BK$2:BK$19995,"Atendeu as expectativas")*2.5+COUNTIFS(Dados!$P$2:$P$19995,Calc!$C273,Dados!$J$2:$J$19995,Calc!$B$154,Dados!BK$2:BK$19995,"Não atendeu as expectativas")*0)/COUNTIFS(Dados!$P$2:$P$19995,Calc!$C273,Dados!$J$2:$J$19995,Calc!$B$154,Dados!BK$2:BK$19995,"&lt;&gt;Sem resposta",Dados!BK$2:BK$19995,"&lt;&gt;""")</f>
        <v>#DIV/0!</v>
      </c>
      <c r="J162" s="152" t="e">
        <f>(COUNTIFS(Dados!$P$2:$P$19995,Calc!$C273,Dados!$J$2:$J$19995,Calc!$B$154,Dados!BL$2:BL$19995,"Superou as expectativas")*5+COUNTIFS(Dados!$P$2:$P$19995,Calc!$C273,Dados!$J$2:$J$19995,Calc!$B$154,Dados!BL$2:BL$19995,"Atendeu as expectativas")*2.5+COUNTIFS(Dados!$P$2:$P$19995,Calc!$C273,Dados!$J$2:$J$19995,Calc!$B$154,Dados!BL$2:BL$19995,"Não atendeu as expectativas")*0)/COUNTIFS(Dados!$P$2:$P$19995,Calc!$C273,Dados!$J$2:$J$19995,Calc!$B$154,Dados!BL$2:BL$19995,"&lt;&gt;Sem resposta",Dados!BL$2:BL$19995,"&lt;&gt;""")</f>
        <v>#DIV/0!</v>
      </c>
      <c r="K162" s="195" t="e">
        <f t="shared" si="6"/>
        <v>#DIV/0!</v>
      </c>
    </row>
    <row r="163" spans="1:11">
      <c r="A163" s="143" t="s">
        <v>126</v>
      </c>
      <c r="B163" s="151" t="s">
        <v>391</v>
      </c>
      <c r="C163" s="152" t="e">
        <f>(COUNTIFS(Dados!$P$2:$P$19995,Calc!$C274,Dados!$J$2:$J$19995,Calc!$B$154,Dados!BE$2:BE$19995,"Ótima")*5+COUNTIFS(Dados!$P$2:$P$19995,Calc!$C274,Dados!$J$2:$J$19995,Calc!$B$154,Dados!BE$2:BE$19995,"Boa")*3.75+COUNTIFS(Dados!$P$2:$P$19995,Calc!$C274,Dados!$J$2:$J$19995,Calc!$B$154,Dados!BE$2:BE$19995,"Regular")*2.5+COUNTIFS(Dados!$P$2:$P$19995,Calc!$C274,Dados!$J$2:$J$19995,Calc!$B$154,Dados!BE$2:BE$19995,"Ruim")*1.25+COUNTIFS(Dados!$P$2:$P$19995,Calc!$C274,Dados!$J$2:$J$19995,Calc!$B$154,Dados!BE$2:BE$19995,"Péssima")*0)/COUNTIFS(Dados!$P$2:$P$19995,Calc!$C274,Dados!$J$2:$J$19995,Calc!$B$154,Dados!BE$2:BE$19995,"&lt;&gt;Sem resposta",Dados!BE$2:BE$19995,"&lt;&gt;""")</f>
        <v>#DIV/0!</v>
      </c>
      <c r="D163" s="152" t="e">
        <f>(COUNTIFS(Dados!$P$2:$P$19995,Calc!$C274,Dados!$J$2:$J$19995,Calc!$B$154,Dados!BF$2:BF$19995,"Ótima")*5+COUNTIFS(Dados!$P$2:$P$19995,Calc!$C274,Dados!$J$2:$J$19995,Calc!$B$154,Dados!BF$2:BF$19995,"Boa")*3.75+COUNTIFS(Dados!$P$2:$P$19995,Calc!$C274,Dados!$J$2:$J$19995,Calc!$B$154,Dados!BF$2:BF$19995,"Regular")*2.5+COUNTIFS(Dados!$P$2:$P$19995,Calc!$C274,Dados!$J$2:$J$19995,Calc!$B$154,Dados!BF$2:BF$19995,"Ruim")*1.25+COUNTIFS(Dados!$P$2:$P$19995,Calc!$C274,Dados!$J$2:$J$19995,Calc!$B$154,Dados!BF$2:BF$19995,"Péssima")*0)/COUNTIFS(Dados!$P$2:$P$19995,Calc!$C274,Dados!$J$2:$J$19995,Calc!$B$154,Dados!BF$2:BF$19995,"&lt;&gt;Sem resposta",Dados!BF$2:BF$19995,"&lt;&gt;""")</f>
        <v>#DIV/0!</v>
      </c>
      <c r="E163" s="152" t="e">
        <f>(COUNTIFS(Dados!$P$2:$P$19995,Calc!$C274,Dados!$J$2:$J$19995,Calc!$B$154,Dados!BG$2:BG$19995,"Ótima")*5+COUNTIFS(Dados!$P$2:$P$19995,Calc!$C274,Dados!$J$2:$J$19995,Calc!$B$154,Dados!BG$2:BG$19995,"Boa")*3.75+COUNTIFS(Dados!$P$2:$P$19995,Calc!$C274,Dados!$J$2:$J$19995,Calc!$B$154,Dados!BG$2:BG$19995,"Regular")*2.5+COUNTIFS(Dados!$P$2:$P$19995,Calc!$C274,Dados!$J$2:$J$19995,Calc!$B$154,Dados!BG$2:BG$19995,"Ruim")*1.25+COUNTIFS(Dados!$P$2:$P$19995,Calc!$C274,Dados!$J$2:$J$19995,Calc!$B$154,Dados!BG$2:BG$19995,"Péssima")*0)/COUNTIFS(Dados!$P$2:$P$19995,Calc!$C274,Dados!$J$2:$J$19995,Calc!$B$154,Dados!BG$2:BG$19995,"&lt;&gt;Sem resposta",Dados!BG$2:BG$19995,"&lt;&gt;""")</f>
        <v>#DIV/0!</v>
      </c>
      <c r="F163" s="152" t="e">
        <f>(COUNTIFS(Dados!$P$2:$P$19995,Calc!$C274,Dados!$J$2:$J$19995,Calc!$B$154,Dados!BH$2:BH$19995,"Ótima")*5+COUNTIFS(Dados!$P$2:$P$19995,Calc!$C274,Dados!$J$2:$J$19995,Calc!$B$154,Dados!BH$2:BH$19995,"Boa")*3.75+COUNTIFS(Dados!$P$2:$P$19995,Calc!$C274,Dados!$J$2:$J$19995,Calc!$B$154,Dados!BH$2:BH$19995,"Regular")*2.5+COUNTIFS(Dados!$P$2:$P$19995,Calc!$C274,Dados!$J$2:$J$19995,Calc!$B$154,Dados!BH$2:BH$19995,"Ruim")*1.25+COUNTIFS(Dados!$P$2:$P$19995,Calc!$C274,Dados!$J$2:$J$19995,Calc!$B$154,Dados!BH$2:BH$19995,"Péssima")*0)/COUNTIFS(Dados!$P$2:$P$19995,Calc!$C274,Dados!$J$2:$J$19995,Calc!$B$154,Dados!BH$2:BH$19995,"&lt;&gt;Sem resposta",Dados!BH$2:BH$19995,"&lt;&gt;""")</f>
        <v>#DIV/0!</v>
      </c>
      <c r="G163" s="152" t="e">
        <f>(COUNTIFS(Dados!$P$2:$P$19995,Calc!$C274,Dados!$J$2:$J$19995,Calc!$B$154,Dados!BI$2:BI$19995,"Ótima")*5+COUNTIFS(Dados!$P$2:$P$19995,Calc!$C274,Dados!$J$2:$J$19995,Calc!$B$154,Dados!BI$2:BI$19995,"Boa")*3.75+COUNTIFS(Dados!$P$2:$P$19995,Calc!$C274,Dados!$J$2:$J$19995,Calc!$B$154,Dados!BI$2:BI$19995,"Regular")*2.5+COUNTIFS(Dados!$P$2:$P$19995,Calc!$C274,Dados!$J$2:$J$19995,Calc!$B$154,Dados!BI$2:BI$19995,"Ruim")*1.25+COUNTIFS(Dados!$P$2:$P$19995,Calc!$C274,Dados!$J$2:$J$19995,Calc!$B$154,Dados!BI$2:BI$19995,"Péssima")*0)/COUNTIFS(Dados!$P$2:$P$19995,Calc!$C274,Dados!$J$2:$J$19995,Calc!$B$154,Dados!BI$2:BI$19995,"&lt;&gt;Sem resposta",Dados!BI$2:BI$19995,"&lt;&gt;""")</f>
        <v>#DIV/0!</v>
      </c>
      <c r="H163" s="152" t="e">
        <f>(COUNTIFS(Dados!$P$2:$P$19995,Calc!$C274,Dados!$J$2:$J$19995,Calc!$B$154,Dados!BJ$2:BJ$19995,"Ótima")*5+COUNTIFS(Dados!$P$2:$P$19995,Calc!$C274,Dados!$J$2:$J$19995,Calc!$B$154,Dados!BJ$2:BJ$19995,"Boa")*3.75+COUNTIFS(Dados!$P$2:$P$19995,Calc!$C274,Dados!$J$2:$J$19995,Calc!$B$154,Dados!BJ$2:BJ$19995,"Regular")*2.5+COUNTIFS(Dados!$J$2:$J$19995,Calc!$B$154,Dados!BJ$2:BJ$19995,"Ruim")*1.25+COUNTIFS(Dados!$P$2:$P$19995,Calc!$C274,Dados!$J$2:$J$19995,Calc!$B$154,Dados!BJ$2:BJ$19995,"Péssima")*0)/COUNTIFS(Dados!$P$2:$P$19995,Calc!$C274,Dados!$J$2:$J$19995,Calc!$B$154,Dados!BJ$2:BJ$19995,"&lt;&gt;Sem resposta",Dados!BJ$2:BJ$19995,"&lt;&gt;""")</f>
        <v>#DIV/0!</v>
      </c>
      <c r="I163" s="152" t="e">
        <f>(COUNTIFS(Dados!$P$2:$P$19995,Calc!$C274,Dados!$J$2:$J$19995,Calc!$B$154,Dados!BK$2:BK$19995,"Superou as expectativas")*5+COUNTIFS(Dados!$P$2:$P$19995,Calc!$C274,Dados!$J$2:$J$19995,Calc!$B$154,Dados!BK$2:BK$19995,"Atendeu as expectativas")*2.5+COUNTIFS(Dados!$P$2:$P$19995,Calc!$C274,Dados!$J$2:$J$19995,Calc!$B$154,Dados!BK$2:BK$19995,"Não atendeu as expectativas")*0)/COUNTIFS(Dados!$P$2:$P$19995,Calc!$C274,Dados!$J$2:$J$19995,Calc!$B$154,Dados!BK$2:BK$19995,"&lt;&gt;Sem resposta",Dados!BK$2:BK$19995,"&lt;&gt;""")</f>
        <v>#DIV/0!</v>
      </c>
      <c r="J163" s="152" t="e">
        <f>(COUNTIFS(Dados!$P$2:$P$19995,Calc!$C274,Dados!$J$2:$J$19995,Calc!$B$154,Dados!BL$2:BL$19995,"Superou as expectativas")*5+COUNTIFS(Dados!$P$2:$P$19995,Calc!$C274,Dados!$J$2:$J$19995,Calc!$B$154,Dados!BL$2:BL$19995,"Atendeu as expectativas")*2.5+COUNTIFS(Dados!$P$2:$P$19995,Calc!$C274,Dados!$J$2:$J$19995,Calc!$B$154,Dados!BL$2:BL$19995,"Não atendeu as expectativas")*0)/COUNTIFS(Dados!$P$2:$P$19995,Calc!$C274,Dados!$J$2:$J$19995,Calc!$B$154,Dados!BL$2:BL$19995,"&lt;&gt;Sem resposta",Dados!BL$2:BL$19995,"&lt;&gt;""")</f>
        <v>#DIV/0!</v>
      </c>
      <c r="K163" s="195" t="e">
        <f t="shared" si="6"/>
        <v>#DIV/0!</v>
      </c>
    </row>
    <row r="164" spans="1:11">
      <c r="A164" s="143" t="s">
        <v>126</v>
      </c>
      <c r="B164" s="151" t="s">
        <v>772</v>
      </c>
      <c r="C164" s="152" t="e">
        <f>(COUNTIFS(Dados!$P$2:$P$19995,Calc!$C275,Dados!$J$2:$J$19995,Calc!$B$154,Dados!BE$2:BE$19995,"Ótima")*5+COUNTIFS(Dados!$P$2:$P$19995,Calc!$C275,Dados!$J$2:$J$19995,Calc!$B$154,Dados!BE$2:BE$19995,"Boa")*3.75+COUNTIFS(Dados!$P$2:$P$19995,Calc!$C275,Dados!$J$2:$J$19995,Calc!$B$154,Dados!BE$2:BE$19995,"Regular")*2.5+COUNTIFS(Dados!$P$2:$P$19995,Calc!$C275,Dados!$J$2:$J$19995,Calc!$B$154,Dados!BE$2:BE$19995,"Ruim")*1.25+COUNTIFS(Dados!$P$2:$P$19995,Calc!$C275,Dados!$J$2:$J$19995,Calc!$B$154,Dados!BE$2:BE$19995,"Péssima")*0)/COUNTIFS(Dados!$P$2:$P$19995,Calc!$C275,Dados!$J$2:$J$19995,Calc!$B$154,Dados!BE$2:BE$19995,"&lt;&gt;Sem resposta",Dados!BE$2:BE$19995,"&lt;&gt;""")</f>
        <v>#DIV/0!</v>
      </c>
      <c r="D164" s="152" t="e">
        <f>(COUNTIFS(Dados!$P$2:$P$19995,Calc!$C275,Dados!$J$2:$J$19995,Calc!$B$154,Dados!BF$2:BF$19995,"Ótima")*5+COUNTIFS(Dados!$P$2:$P$19995,Calc!$C275,Dados!$J$2:$J$19995,Calc!$B$154,Dados!BF$2:BF$19995,"Boa")*3.75+COUNTIFS(Dados!$P$2:$P$19995,Calc!$C275,Dados!$J$2:$J$19995,Calc!$B$154,Dados!BF$2:BF$19995,"Regular")*2.5+COUNTIFS(Dados!$P$2:$P$19995,Calc!$C275,Dados!$J$2:$J$19995,Calc!$B$154,Dados!BF$2:BF$19995,"Ruim")*1.25+COUNTIFS(Dados!$P$2:$P$19995,Calc!$C275,Dados!$J$2:$J$19995,Calc!$B$154,Dados!BF$2:BF$19995,"Péssima")*0)/COUNTIFS(Dados!$P$2:$P$19995,Calc!$C275,Dados!$J$2:$J$19995,Calc!$B$154,Dados!BF$2:BF$19995,"&lt;&gt;Sem resposta",Dados!BF$2:BF$19995,"&lt;&gt;""")</f>
        <v>#DIV/0!</v>
      </c>
      <c r="E164" s="152" t="e">
        <f>(COUNTIFS(Dados!$P$2:$P$19995,Calc!$C275,Dados!$J$2:$J$19995,Calc!$B$154,Dados!BG$2:BG$19995,"Ótima")*5+COUNTIFS(Dados!$P$2:$P$19995,Calc!$C275,Dados!$J$2:$J$19995,Calc!$B$154,Dados!BG$2:BG$19995,"Boa")*3.75+COUNTIFS(Dados!$P$2:$P$19995,Calc!$C275,Dados!$J$2:$J$19995,Calc!$B$154,Dados!BG$2:BG$19995,"Regular")*2.5+COUNTIFS(Dados!$P$2:$P$19995,Calc!$C275,Dados!$J$2:$J$19995,Calc!$B$154,Dados!BG$2:BG$19995,"Ruim")*1.25+COUNTIFS(Dados!$P$2:$P$19995,Calc!$C275,Dados!$J$2:$J$19995,Calc!$B$154,Dados!BG$2:BG$19995,"Péssima")*0)/COUNTIFS(Dados!$P$2:$P$19995,Calc!$C275,Dados!$J$2:$J$19995,Calc!$B$154,Dados!BG$2:BG$19995,"&lt;&gt;Sem resposta",Dados!BG$2:BG$19995,"&lt;&gt;""")</f>
        <v>#DIV/0!</v>
      </c>
      <c r="F164" s="152" t="e">
        <f>(COUNTIFS(Dados!$P$2:$P$19995,Calc!$C275,Dados!$J$2:$J$19995,Calc!$B$154,Dados!BH$2:BH$19995,"Ótima")*5+COUNTIFS(Dados!$P$2:$P$19995,Calc!$C275,Dados!$J$2:$J$19995,Calc!$B$154,Dados!BH$2:BH$19995,"Boa")*3.75+COUNTIFS(Dados!$P$2:$P$19995,Calc!$C275,Dados!$J$2:$J$19995,Calc!$B$154,Dados!BH$2:BH$19995,"Regular")*2.5+COUNTIFS(Dados!$P$2:$P$19995,Calc!$C275,Dados!$J$2:$J$19995,Calc!$B$154,Dados!BH$2:BH$19995,"Ruim")*1.25+COUNTIFS(Dados!$P$2:$P$19995,Calc!$C275,Dados!$J$2:$J$19995,Calc!$B$154,Dados!BH$2:BH$19995,"Péssima")*0)/COUNTIFS(Dados!$P$2:$P$19995,Calc!$C275,Dados!$J$2:$J$19995,Calc!$B$154,Dados!BH$2:BH$19995,"&lt;&gt;Sem resposta",Dados!BH$2:BH$19995,"&lt;&gt;""")</f>
        <v>#DIV/0!</v>
      </c>
      <c r="G164" s="152" t="e">
        <f>(COUNTIFS(Dados!$P$2:$P$19995,Calc!$C275,Dados!$J$2:$J$19995,Calc!$B$154,Dados!BI$2:BI$19995,"Ótima")*5+COUNTIFS(Dados!$P$2:$P$19995,Calc!$C275,Dados!$J$2:$J$19995,Calc!$B$154,Dados!BI$2:BI$19995,"Boa")*3.75+COUNTIFS(Dados!$P$2:$P$19995,Calc!$C275,Dados!$J$2:$J$19995,Calc!$B$154,Dados!BI$2:BI$19995,"Regular")*2.5+COUNTIFS(Dados!$P$2:$P$19995,Calc!$C275,Dados!$J$2:$J$19995,Calc!$B$154,Dados!BI$2:BI$19995,"Ruim")*1.25+COUNTIFS(Dados!$P$2:$P$19995,Calc!$C275,Dados!$J$2:$J$19995,Calc!$B$154,Dados!BI$2:BI$19995,"Péssima")*0)/COUNTIFS(Dados!$P$2:$P$19995,Calc!$C275,Dados!$J$2:$J$19995,Calc!$B$154,Dados!BI$2:BI$19995,"&lt;&gt;Sem resposta",Dados!BI$2:BI$19995,"&lt;&gt;""")</f>
        <v>#DIV/0!</v>
      </c>
      <c r="H164" s="152" t="e">
        <f>(COUNTIFS(Dados!$P$2:$P$19995,Calc!$C275,Dados!$J$2:$J$19995,Calc!$B$154,Dados!BJ$2:BJ$19995,"Ótima")*5+COUNTIFS(Dados!$P$2:$P$19995,Calc!$C275,Dados!$J$2:$J$19995,Calc!$B$154,Dados!BJ$2:BJ$19995,"Boa")*3.75+COUNTIFS(Dados!$P$2:$P$19995,Calc!$C275,Dados!$J$2:$J$19995,Calc!$B$154,Dados!BJ$2:BJ$19995,"Regular")*2.5+COUNTIFS(Dados!$J$2:$J$19995,Calc!$B$154,Dados!BJ$2:BJ$19995,"Ruim")*1.25+COUNTIFS(Dados!$P$2:$P$19995,Calc!$C275,Dados!$J$2:$J$19995,Calc!$B$154,Dados!BJ$2:BJ$19995,"Péssima")*0)/COUNTIFS(Dados!$P$2:$P$19995,Calc!$C275,Dados!$J$2:$J$19995,Calc!$B$154,Dados!BJ$2:BJ$19995,"&lt;&gt;Sem resposta",Dados!BJ$2:BJ$19995,"&lt;&gt;""")</f>
        <v>#DIV/0!</v>
      </c>
      <c r="I164" s="152" t="e">
        <f>(COUNTIFS(Dados!$P$2:$P$19995,Calc!$C275,Dados!$J$2:$J$19995,Calc!$B$154,Dados!BK$2:BK$19995,"Superou as expectativas")*5+COUNTIFS(Dados!$P$2:$P$19995,Calc!$C275,Dados!$J$2:$J$19995,Calc!$B$154,Dados!BK$2:BK$19995,"Atendeu as expectativas")*2.5+COUNTIFS(Dados!$P$2:$P$19995,Calc!$C275,Dados!$J$2:$J$19995,Calc!$B$154,Dados!BK$2:BK$19995,"Não atendeu as expectativas")*0)/COUNTIFS(Dados!$P$2:$P$19995,Calc!$C275,Dados!$J$2:$J$19995,Calc!$B$154,Dados!BK$2:BK$19995,"&lt;&gt;Sem resposta",Dados!BK$2:BK$19995,"&lt;&gt;""")</f>
        <v>#DIV/0!</v>
      </c>
      <c r="J164" s="152" t="e">
        <f>(COUNTIFS(Dados!$P$2:$P$19995,Calc!$C275,Dados!$J$2:$J$19995,Calc!$B$154,Dados!BL$2:BL$19995,"Superou as expectativas")*5+COUNTIFS(Dados!$P$2:$P$19995,Calc!$C275,Dados!$J$2:$J$19995,Calc!$B$154,Dados!BL$2:BL$19995,"Atendeu as expectativas")*2.5+COUNTIFS(Dados!$P$2:$P$19995,Calc!$C275,Dados!$J$2:$J$19995,Calc!$B$154,Dados!BL$2:BL$19995,"Não atendeu as expectativas")*0)/COUNTIFS(Dados!$P$2:$P$19995,Calc!$C275,Dados!$J$2:$J$19995,Calc!$B$154,Dados!BL$2:BL$19995,"&lt;&gt;Sem resposta",Dados!BL$2:BL$19995,"&lt;&gt;""")</f>
        <v>#DIV/0!</v>
      </c>
      <c r="K164" s="195" t="e">
        <f t="shared" si="6"/>
        <v>#DIV/0!</v>
      </c>
    </row>
    <row r="165" spans="1:11">
      <c r="A165" s="143" t="s">
        <v>1127</v>
      </c>
      <c r="B165" s="143" t="s">
        <v>1127</v>
      </c>
      <c r="C165" s="150">
        <f>(COUNTIFS(Dados!$J$2:$J$19995,Calc!$B$160,Dados!BE$2:BE$19995,"Ótima")*5+COUNTIFS(Dados!$J$2:$J$19995,Calc!$B$160,Dados!BE$2:BE$19995,"Boa")*3.75+COUNTIFS(Dados!$J$2:$J$19995,Calc!$B$160,Dados!BE$2:BE$19995,"Regular")*2.5+COUNTIFS(Dados!$J$2:$J$19995,Calc!$B$160,Dados!BE$2:BE$19995,"Ruim")*1.25+COUNTIFS(Dados!$J$2:$J$19995,Calc!$B$160,Dados!BE$2:BE$19995,"Péssima")*0)/COUNTIFS(Dados!$J$2:$J$19995,Calc!$B$160,Dados!BE$2:BE$19995,"&lt;&gt;Sem resposta",Dados!BE$2:BE$19995,"&lt;&gt;""")</f>
        <v>4.166666666666667</v>
      </c>
      <c r="D165" s="150">
        <f>(COUNTIFS(Dados!$J$2:$J$19995,Calc!$B$160,Dados!BF$2:BF$19995,"Ótima")*5+COUNTIFS(Dados!$J$2:$J$19995,Calc!$B$160,Dados!BF$2:BF$19995,"Boa")*3.75+COUNTIFS(Dados!$J$2:$J$19995,Calc!$B$160,Dados!BF$2:BF$19995,"Regular")*2.5+COUNTIFS(Dados!$J$2:$J$19995,Calc!$B$160,Dados!BF$2:BF$19995,"Ruim")*1.25+COUNTIFS(Dados!$J$2:$J$19995,Calc!$B$160,Dados!BF$2:BF$19995,"Péssima")*0)/COUNTIFS(Dados!$J$2:$J$19995,Calc!$B$160,Dados!BF$2:BF$19995,"&lt;&gt;Sem resposta",Dados!BF$2:BF$19995,"&lt;&gt;""")</f>
        <v>3.6111111111111112</v>
      </c>
      <c r="E165" s="150">
        <f>(COUNTIFS(Dados!$J$2:$J$19995,Calc!$B$160,Dados!BG$2:BG$19995,"Ótima")*5+COUNTIFS(Dados!$J$2:$J$19995,Calc!$B$160,Dados!BG$2:BG$19995,"Boa")*3.75+COUNTIFS(Dados!$J$2:$J$19995,Calc!$B$160,Dados!BG$2:BG$19995,"Regular")*2.5+COUNTIFS(Dados!$J$2:$J$19995,Calc!$B$160,Dados!BG$2:BG$19995,"Ruim")*1.25+COUNTIFS(Dados!$J$2:$J$19995,Calc!$B$160,Dados!BG$2:BG$19995,"Péssima")*0)/COUNTIFS(Dados!$J$2:$J$19995,Calc!$B$160,Dados!BG$2:BG$19995,"&lt;&gt;Sem resposta",Dados!BG$2:BG$19995,"&lt;&gt;""")</f>
        <v>3.8888888888888888</v>
      </c>
      <c r="F165" s="150">
        <f>(COUNTIFS(Dados!$J$2:$J$19995,Calc!$B$160,Dados!BH$2:BH$19995,"Ótima")*5+COUNTIFS(Dados!$J$2:$J$19995,Calc!$B$160,Dados!BH$2:BH$19995,"Boa")*3.75+COUNTIFS(Dados!$J$2:$J$19995,Calc!$B$160,Dados!BH$2:BH$19995,"Regular")*2.5+COUNTIFS(Dados!$J$2:$J$19995,Calc!$B$160,Dados!BH$2:BH$19995,"Ruim")*1.25+COUNTIFS(Dados!$J$2:$J$19995,Calc!$B$160,Dados!BH$2:BH$19995,"Péssima")*0)/COUNTIFS(Dados!$J$2:$J$19995,Calc!$B$160,Dados!BH$2:BH$19995,"&lt;&gt;Sem resposta",Dados!BH$2:BH$19995,"&lt;&gt;""")</f>
        <v>4.3055555555555554</v>
      </c>
      <c r="G165" s="150">
        <f>(COUNTIFS(Dados!$J$2:$J$19995,Calc!$B$160,Dados!BI$2:BI$19995,"Ótima")*5+COUNTIFS(Dados!$J$2:$J$19995,Calc!$B$160,Dados!BI$2:BI$19995,"Boa")*3.75+COUNTIFS(Dados!$J$2:$J$19995,Calc!$B$160,Dados!BI$2:BI$19995,"Regular")*2.5+COUNTIFS(Dados!$J$2:$J$19995,Calc!$B$160,Dados!BI$2:BI$19995,"Ruim")*1.25+COUNTIFS(Dados!$J$2:$J$19995,Calc!$B$160,Dados!BI$2:BI$19995,"Péssima")*0)/COUNTIFS(Dados!$J$2:$J$19995,Calc!$B$160,Dados!BI$2:BI$19995,"&lt;&gt;Sem resposta",Dados!BI$2:BI$19995,"&lt;&gt;""")</f>
        <v>2.5</v>
      </c>
      <c r="H165" s="150">
        <f>(COUNTIFS(Dados!$J$2:$J$19995,Calc!$B$160,Dados!BJ$2:BJ$19995,"Ótima")*5+COUNTIFS(Dados!$J$2:$J$19995,Calc!$B$160,Dados!BJ$2:BJ$19995,"Boa")*3.75+COUNTIFS(Dados!$J$2:$J$19995,Calc!$B$160,Dados!BJ$2:BJ$19995,"Regular")*2.5+COUNTIFS(Dados!$J$2:$J$19995,Calc!$B$160,Dados!BJ$2:BJ$19995,"Ruim")*1.25+COUNTIFS(Dados!$J$2:$J$19995,Calc!$B$160,Dados!BJ$2:BJ$19995,"Péssima")*0)/COUNTIFS(Dados!$J$2:$J$19995,Calc!$B$160,Dados!BJ$2:BJ$19995,"&lt;&gt;Sem resposta",Dados!BJ$2:BJ$19995,"&lt;&gt;""")</f>
        <v>4.583333333333333</v>
      </c>
      <c r="I165" s="150">
        <f>(COUNTIFS(Dados!$J$2:$J$19995,Calc!$B$160,Dados!BK$2:BK$19995,"Superou as expectativas")*5+COUNTIFS(Dados!$J$2:$J$19995,Calc!$B$160,Dados!BK$2:BK$19995,"Atendeu as expectativas")*2.5+COUNTIFS(Dados!$J$2:$J$19995,Calc!$B$160,Dados!BK$2:BK$19995,"Não atendeu as expectativas")*0)/COUNTIFS(Dados!$J$2:$J$19995,Calc!$B$160,Dados!BK$2:BK$19995,"&lt;&gt;Sem resposta",Dados!BK$2:BK$19995,"&lt;&gt;""")</f>
        <v>2.7777777777777777</v>
      </c>
      <c r="J165" s="150">
        <f>(COUNTIFS(Dados!$J$2:$J$19995,Calc!$B$160,Dados!BL$2:BL$19995,"Superou as expectativas")*5+COUNTIFS(Dados!$J$2:$J$19995,Calc!$B$160,Dados!BL$2:BL$19995,"Atendeu as expectativas")*2.5+COUNTIFS(Dados!$J$2:$J$19995,Calc!$B$160,Dados!BL$2:BL$19995,"Não atendeu as expectativas")*0)/COUNTIFS(Dados!$J$2:$J$19995,Calc!$B$160,Dados!BL$2:BL$19995,"&lt;&gt;Sem resposta",Dados!BL$2:BL$19995,"&lt;&gt;""")</f>
        <v>3.8888888888888888</v>
      </c>
      <c r="K165" s="195">
        <f t="shared" si="6"/>
        <v>3.7152777777777777</v>
      </c>
    </row>
    <row r="166" spans="1:11">
      <c r="A166" s="143" t="s">
        <v>1127</v>
      </c>
      <c r="B166" s="151" t="s">
        <v>346</v>
      </c>
      <c r="C166" s="152" t="e">
        <f>(COUNTIFS(Dados!$Q$2:$Q$19995,Calc!$C277,Dados!$J$2:$J$19995,Calc!$B$160,Dados!BE$2:BE$19995,"Ótima")*5+COUNTIFS(Dados!$Q$2:$Q$19995,Calc!$C277,Dados!$J$2:$J$19995,Calc!$B$160,Dados!BE$2:BE$19995,"Boa")*3.75+COUNTIFS(Dados!$Q$2:$Q$19995,Calc!$C277,Dados!$J$2:$J$19995,Calc!$B$160,Dados!BE$2:BE$19995,"Regular")*2.5+COUNTIFS(Dados!$Q$2:$Q$19995,Calc!$C277,Dados!$J$2:$J$19995,Calc!$B$160,Dados!BE$2:BE$19995,"Ruim")*1.25+COUNTIFS(Dados!$Q$2:$Q$19995,Calc!$C277,Dados!$J$2:$J$19995,Calc!$B$160,Dados!BE$2:BE$19995,"Péssima")*0)/COUNTIFS(Dados!$Q$2:$Q$19995,Calc!$C277,Dados!$J$2:$J$19995,Calc!$B$160,Dados!BE$2:BE$19995,"&lt;&gt;Sem resposta",Dados!BE$2:BE$19995,"&lt;&gt;""")</f>
        <v>#DIV/0!</v>
      </c>
      <c r="D166" s="152" t="e">
        <f>(COUNTIFS(Dados!$Q$2:$Q$19995,Calc!$C277,Dados!$J$2:$J$19995,Calc!$B$160,Dados!BF$2:BF$19995,"Ótima")*5+COUNTIFS(Dados!$Q$2:$Q$19995,Calc!$C277,Dados!$J$2:$J$19995,Calc!$B$160,Dados!BF$2:BF$19995,"Boa")*3.75+COUNTIFS(Dados!$Q$2:$Q$19995,Calc!$C277,Dados!$J$2:$J$19995,Calc!$B$160,Dados!BF$2:BF$19995,"Regular")*2.5+COUNTIFS(Dados!$Q$2:$Q$19995,Calc!$C277,Dados!$J$2:$J$19995,Calc!$B$160,Dados!BF$2:BF$19995,"Ruim")*1.25+COUNTIFS(Dados!$Q$2:$Q$19995,Calc!$C277,Dados!$J$2:$J$19995,Calc!$B$160,Dados!BF$2:BF$19995,"Péssima")*0)/COUNTIFS(Dados!$Q$2:$Q$19995,Calc!$C277,Dados!$J$2:$J$19995,Calc!$B$160,Dados!BF$2:BF$19995,"&lt;&gt;Sem resposta",Dados!BF$2:BF$19995,"&lt;&gt;""")</f>
        <v>#DIV/0!</v>
      </c>
      <c r="E166" s="152" t="e">
        <f>(COUNTIFS(Dados!$Q$2:$Q$19995,Calc!$C277,Dados!$J$2:$J$19995,Calc!$B$160,Dados!BG$2:BG$19995,"Ótima")*5+COUNTIFS(Dados!$Q$2:$Q$19995,Calc!$C277,Dados!$J$2:$J$19995,Calc!$B$160,Dados!BG$2:BG$19995,"Boa")*3.75+COUNTIFS(Dados!$Q$2:$Q$19995,Calc!$C277,Dados!$J$2:$J$19995,Calc!$B$160,Dados!BG$2:BG$19995,"Regular")*2.5+COUNTIFS(Dados!$Q$2:$Q$19995,Calc!$C277,Dados!$J$2:$J$19995,Calc!$B$160,Dados!BG$2:BG$19995,"Ruim")*1.25+COUNTIFS(Dados!$Q$2:$Q$19995,Calc!$C277,Dados!$J$2:$J$19995,Calc!$B$160,Dados!BG$2:BG$19995,"Péssima")*0)/COUNTIFS(Dados!$Q$2:$Q$19995,Calc!$C277,Dados!$J$2:$J$19995,Calc!$B$160,Dados!BG$2:BG$19995,"&lt;&gt;Sem resposta",Dados!BG$2:BG$19995,"&lt;&gt;""")</f>
        <v>#DIV/0!</v>
      </c>
      <c r="F166" s="152" t="e">
        <f>(COUNTIFS(Dados!$Q$2:$Q$19995,Calc!$C277,Dados!$J$2:$J$19995,Calc!$B$160,Dados!BH$2:BH$19995,"Ótima")*5+COUNTIFS(Dados!$Q$2:$Q$19995,Calc!$C277,Dados!$J$2:$J$19995,Calc!$B$160,Dados!BH$2:BH$19995,"Boa")*3.75+COUNTIFS(Dados!$Q$2:$Q$19995,Calc!$C277,Dados!$J$2:$J$19995,Calc!$B$160,Dados!BH$2:BH$19995,"Regular")*2.5+COUNTIFS(Dados!$Q$2:$Q$19995,Calc!$C277,Dados!$J$2:$J$19995,Calc!$B$160,Dados!BH$2:BH$19995,"Ruim")*1.25+COUNTIFS(Dados!$Q$2:$Q$19995,Calc!$C277,Dados!$J$2:$J$19995,Calc!$B$160,Dados!BH$2:BH$19995,"Péssima")*0)/COUNTIFS(Dados!$Q$2:$Q$19995,Calc!$C277,Dados!$J$2:$J$19995,Calc!$B$160,Dados!BH$2:BH$19995,"&lt;&gt;Sem resposta",Dados!BH$2:BH$19995,"&lt;&gt;""")</f>
        <v>#DIV/0!</v>
      </c>
      <c r="G166" s="152" t="e">
        <f>(COUNTIFS(Dados!$Q$2:$Q$19995,Calc!$C277,Dados!$J$2:$J$19995,Calc!$B$160,Dados!BI$2:BI$19995,"Ótima")*5+COUNTIFS(Dados!$Q$2:$Q$19995,Calc!$C277,Dados!$J$2:$J$19995,Calc!$B$160,Dados!BI$2:BI$19995,"Boa")*3.75+COUNTIFS(Dados!$Q$2:$Q$19995,Calc!$C277,Dados!$J$2:$J$19995,Calc!$B$160,Dados!BI$2:BI$19995,"Regular")*2.5+COUNTIFS(Dados!$Q$2:$Q$19995,Calc!$C277,Dados!$J$2:$J$19995,Calc!$B$160,Dados!BI$2:BI$19995,"Ruim")*1.25+COUNTIFS(Dados!$Q$2:$Q$19995,Calc!$C277,Dados!$J$2:$J$19995,Calc!$B$160,Dados!BI$2:BI$19995,"Péssima")*0)/COUNTIFS(Dados!$Q$2:$Q$19995,Calc!$C277,Dados!$J$2:$J$19995,Calc!$B$160,Dados!BI$2:BI$19995,"&lt;&gt;Sem resposta",Dados!BI$2:BI$19995,"&lt;&gt;""")</f>
        <v>#DIV/0!</v>
      </c>
      <c r="H166" s="152" t="e">
        <f>(COUNTIFS(Dados!$Q$2:$Q$19995,Calc!$C277,Dados!$J$2:$J$19995,Calc!$B$160,Dados!BJ$2:BJ$19995,"Ótima")*5+COUNTIFS(Dados!$Q$2:$Q$19995,Calc!$C277,Dados!$J$2:$J$19995,Calc!$B$160,Dados!BJ$2:BJ$19995,"Boa")*3.75+COUNTIFS(Dados!$Q$2:$Q$19995,Calc!$C277,Dados!$J$2:$J$19995,Calc!$B$160,Dados!BJ$2:BJ$19995,"Regular")*2.5+COUNTIFS(Dados!$Q$2:$Q$19995,Calc!$C277,Dados!$J$2:$J$19995,Calc!$B$160,Dados!BJ$2:BJ$19995,"Ruim")*1.25+COUNTIFS(Dados!$Q$2:$Q$19995,Calc!$C277,Dados!$J$2:$J$19995,Calc!$B$160,Dados!BJ$2:BJ$19995,"Péssima")*0)/COUNTIFS(Dados!$Q$2:$Q$19995,Calc!$C277,Dados!$J$2:$J$19995,Calc!$B$160,Dados!BJ$2:BJ$19995,"&lt;&gt;Sem resposta",Dados!BJ$2:BJ$19995,"&lt;&gt;""")</f>
        <v>#DIV/0!</v>
      </c>
      <c r="I166" s="152" t="e">
        <f>(COUNTIFS(Dados!$Q$2:$Q$19995,Calc!$C277,Dados!$J$2:$J$19995,Calc!$B$160,Dados!BK$2:BK$19995,"Superou as expectativas")*5+COUNTIFS(Dados!$Q$2:$Q$19995,Calc!$C277,Dados!$J$2:$J$19995,Calc!$B$160,Dados!BK$2:BK$19995,"Atendeu as expectativas")*2.5+COUNTIFS(Dados!$Q$2:$Q$19995,Calc!$C277,Dados!$J$2:$J$19995,Calc!$B$160,Dados!BK$2:BK$19995,"Não atendeu as expectativas")*0)/COUNTIFS(Dados!$Q$2:$Q$19995,Calc!$C277,Dados!$J$2:$J$19995,Calc!$B$160,Dados!BK$2:BK$19995,"&lt;&gt;Sem resposta",Dados!BK$2:BK$19995,"&lt;&gt;""")</f>
        <v>#DIV/0!</v>
      </c>
      <c r="J166" s="152" t="e">
        <f>(COUNTIFS(Dados!$Q$2:$Q$19995,Calc!$C277,Dados!$J$2:$J$19995,Calc!$B$160,Dados!BL$2:BL$19995,"Superou as expectativas")*5+COUNTIFS(Dados!$Q$2:$Q$19995,Calc!$C277,Dados!$J$2:$J$19995,Calc!$B$160,Dados!BL$2:BL$19995,"Atendeu as expectativas")*2.5+COUNTIFS(Dados!$Q$2:$Q$19995,Calc!$C277,Dados!$J$2:$J$19995,Calc!$B$160,Dados!BL$2:BL$19995,"Não atendeu as expectativas")*0)/COUNTIFS(Dados!$Q$2:$Q$19995,Calc!$C277,Dados!$J$2:$J$19995,Calc!$B$160,Dados!BL$2:BL$19995,"&lt;&gt;Sem resposta",Dados!BL$2:BL$19995,"&lt;&gt;""")</f>
        <v>#DIV/0!</v>
      </c>
      <c r="K166" s="195" t="e">
        <f t="shared" si="6"/>
        <v>#DIV/0!</v>
      </c>
    </row>
    <row r="167" spans="1:11">
      <c r="A167" s="170" t="s">
        <v>1127</v>
      </c>
      <c r="B167" s="174" t="s">
        <v>3703</v>
      </c>
      <c r="C167" s="173" t="e">
        <f>(COUNTIFS(Dados!$Q$2:$Q$19995,Calc!#REF!,Dados!$J$2:$J$19995,Calc!$B$160,Dados!BE$2:BE$19995,"Ótima")*5+COUNTIFS(Dados!$Q$2:$Q$19995,Calc!#REF!,Dados!$J$2:$J$19995,Calc!$B$160,Dados!BE$2:BE$19995,"Boa")*3.75+COUNTIFS(Dados!$Q$2:$Q$19995,Calc!#REF!,Dados!$J$2:$J$19995,Calc!$B$160,Dados!BE$2:BE$19995,"Regular")*2.5+COUNTIFS(Dados!$Q$2:$Q$19995,Calc!#REF!,Dados!$J$2:$J$19995,Calc!$B$160,Dados!BE$2:BE$19995,"Ruim")*1.25+COUNTIFS(Dados!$Q$2:$Q$19995,Calc!#REF!,Dados!$J$2:$J$19995,Calc!$B$160,Dados!BE$2:BE$19995,"Péssima")*0)/COUNTIFS(Dados!$Q$2:$Q$19995,Calc!#REF!,Dados!$J$2:$J$19995,Calc!$B$160,Dados!BE$2:BE$19995,"&lt;&gt;Sem resposta",Dados!BE$2:BE$19995,"&lt;&gt;""")</f>
        <v>#DIV/0!</v>
      </c>
      <c r="D167" s="173" t="e">
        <f>(COUNTIFS(Dados!$Q$2:$Q$19995,Calc!#REF!,Dados!$J$2:$J$19995,Calc!$B$160,Dados!BF$2:BF$19995,"Ótima")*5+COUNTIFS(Dados!$Q$2:$Q$19995,Calc!#REF!,Dados!$J$2:$J$19995,Calc!$B$160,Dados!BF$2:BF$19995,"Boa")*3.75+COUNTIFS(Dados!$Q$2:$Q$19995,Calc!#REF!,Dados!$J$2:$J$19995,Calc!$B$160,Dados!BF$2:BF$19995,"Regular")*2.5+COUNTIFS(Dados!$Q$2:$Q$19995,Calc!#REF!,Dados!$J$2:$J$19995,Calc!$B$160,Dados!BF$2:BF$19995,"Ruim")*1.25+COUNTIFS(Dados!$Q$2:$Q$19995,Calc!#REF!,Dados!$J$2:$J$19995,Calc!$B$160,Dados!BF$2:BF$19995,"Péssima")*0)/COUNTIFS(Dados!$Q$2:$Q$19995,Calc!#REF!,Dados!$J$2:$J$19995,Calc!$B$160,Dados!BF$2:BF$19995,"&lt;&gt;Sem resposta",Dados!BF$2:BF$19995,"&lt;&gt;""")</f>
        <v>#DIV/0!</v>
      </c>
      <c r="E167" s="173" t="e">
        <f>(COUNTIFS(Dados!$Q$2:$Q$19995,Calc!#REF!,Dados!$J$2:$J$19995,Calc!$B$160,Dados!BG$2:BG$19995,"Ótima")*5+COUNTIFS(Dados!$Q$2:$Q$19995,Calc!#REF!,Dados!$J$2:$J$19995,Calc!$B$160,Dados!BG$2:BG$19995,"Boa")*3.75+COUNTIFS(Dados!$Q$2:$Q$19995,Calc!#REF!,Dados!$J$2:$J$19995,Calc!$B$160,Dados!BG$2:BG$19995,"Regular")*2.5+COUNTIFS(Dados!$Q$2:$Q$19995,Calc!#REF!,Dados!$J$2:$J$19995,Calc!$B$160,Dados!BG$2:BG$19995,"Ruim")*1.25+COUNTIFS(Dados!$Q$2:$Q$19995,Calc!#REF!,Dados!$J$2:$J$19995,Calc!$B$160,Dados!BG$2:BG$19995,"Péssima")*0)/COUNTIFS(Dados!$Q$2:$Q$19995,Calc!#REF!,Dados!$J$2:$J$19995,Calc!$B$160,Dados!BG$2:BG$19995,"&lt;&gt;Sem resposta",Dados!BG$2:BG$19995,"&lt;&gt;""")</f>
        <v>#DIV/0!</v>
      </c>
      <c r="F167" s="173" t="e">
        <f>(COUNTIFS(Dados!$Q$2:$Q$19995,Calc!#REF!,Dados!$J$2:$J$19995,Calc!$B$160,Dados!BH$2:BH$19995,"Ótima")*5+COUNTIFS(Dados!$Q$2:$Q$19995,Calc!#REF!,Dados!$J$2:$J$19995,Calc!$B$160,Dados!BH$2:BH$19995,"Boa")*3.75+COUNTIFS(Dados!$Q$2:$Q$19995,Calc!#REF!,Dados!$J$2:$J$19995,Calc!$B$160,Dados!BH$2:BH$19995,"Regular")*2.5+COUNTIFS(Dados!$Q$2:$Q$19995,Calc!#REF!,Dados!$J$2:$J$19995,Calc!$B$160,Dados!BH$2:BH$19995,"Ruim")*1.25+COUNTIFS(Dados!$Q$2:$Q$19995,Calc!#REF!,Dados!$J$2:$J$19995,Calc!$B$160,Dados!BH$2:BH$19995,"Péssima")*0)/COUNTIFS(Dados!$Q$2:$Q$19995,Calc!#REF!,Dados!$J$2:$J$19995,Calc!$B$160,Dados!BH$2:BH$19995,"&lt;&gt;Sem resposta",Dados!BH$2:BH$19995,"&lt;&gt;""")</f>
        <v>#DIV/0!</v>
      </c>
      <c r="G167" s="173" t="e">
        <f>(COUNTIFS(Dados!$Q$2:$Q$19995,Calc!#REF!,Dados!$J$2:$J$19995,Calc!$B$160,Dados!BI$2:BI$19995,"Ótima")*5+COUNTIFS(Dados!$Q$2:$Q$19995,Calc!#REF!,Dados!$J$2:$J$19995,Calc!$B$160,Dados!BI$2:BI$19995,"Boa")*3.75+COUNTIFS(Dados!$Q$2:$Q$19995,Calc!#REF!,Dados!$J$2:$J$19995,Calc!$B$160,Dados!BI$2:BI$19995,"Regular")*2.5+COUNTIFS(Dados!$Q$2:$Q$19995,Calc!#REF!,Dados!$J$2:$J$19995,Calc!$B$160,Dados!BI$2:BI$19995,"Ruim")*1.25+COUNTIFS(Dados!$Q$2:$Q$19995,Calc!#REF!,Dados!$J$2:$J$19995,Calc!$B$160,Dados!BI$2:BI$19995,"Péssima")*0)/COUNTIFS(Dados!$Q$2:$Q$19995,Calc!#REF!,Dados!$J$2:$J$19995,Calc!$B$160,Dados!BI$2:BI$19995,"&lt;&gt;Sem resposta",Dados!BI$2:BI$19995,"&lt;&gt;""")</f>
        <v>#DIV/0!</v>
      </c>
      <c r="H167" s="173" t="e">
        <f>(COUNTIFS(Dados!$Q$2:$Q$19995,Calc!#REF!,Dados!$J$2:$J$19995,Calc!$B$160,Dados!BJ$2:BJ$19995,"Ótima")*5+COUNTIFS(Dados!$Q$2:$Q$19995,Calc!#REF!,Dados!$J$2:$J$19995,Calc!$B$160,Dados!BJ$2:BJ$19995,"Boa")*3.75+COUNTIFS(Dados!$Q$2:$Q$19995,Calc!#REF!,Dados!$J$2:$J$19995,Calc!$B$160,Dados!BJ$2:BJ$19995,"Regular")*2.5+COUNTIFS(Dados!$Q$2:$Q$19995,Calc!#REF!,Dados!$J$2:$J$19995,Calc!$B$160,Dados!BJ$2:BJ$19995,"Ruim")*1.25+COUNTIFS(Dados!$Q$2:$Q$19995,Calc!#REF!,Dados!$J$2:$J$19995,Calc!$B$160,Dados!BJ$2:BJ$19995,"Péssima")*0)/COUNTIFS(Dados!$Q$2:$Q$19995,Calc!#REF!,Dados!$J$2:$J$19995,Calc!$B$160,Dados!BJ$2:BJ$19995,"&lt;&gt;Sem resposta",Dados!BJ$2:BJ$19995,"&lt;&gt;""")</f>
        <v>#DIV/0!</v>
      </c>
      <c r="I167" s="173" t="e">
        <f>(COUNTIFS(Dados!$Q$2:$Q$19995,Calc!#REF!,Dados!$J$2:$J$19995,Calc!$B$160,Dados!BK$2:BK$19995,"Superou as expectativas")*5+COUNTIFS(Dados!$Q$2:$Q$19995,Calc!#REF!,Dados!$J$2:$J$19995,Calc!$B$160,Dados!BK$2:BK$19995,"Atendeu as expectativas")*2.5+COUNTIFS(Dados!$Q$2:$Q$19995,Calc!#REF!,Dados!$J$2:$J$19995,Calc!$B$160,Dados!BK$2:BK$19995,"Não atendeu as expectativas")*0)/COUNTIFS(Dados!$Q$2:$Q$19995,Calc!#REF!,Dados!$J$2:$J$19995,Calc!$B$160,Dados!BK$2:BK$19995,"&lt;&gt;Sem resposta",Dados!BK$2:BK$19995,"&lt;&gt;""")</f>
        <v>#DIV/0!</v>
      </c>
      <c r="J167" s="173" t="e">
        <f>(COUNTIFS(Dados!$Q$2:$Q$19995,Calc!#REF!,Dados!$J$2:$J$19995,Calc!$B$160,Dados!BL$2:BL$19995,"Superou as expectativas")*5+COUNTIFS(Dados!$Q$2:$Q$19995,Calc!#REF!,Dados!$J$2:$J$19995,Calc!$B$160,Dados!BL$2:BL$19995,"Atendeu as expectativas")*2.5+COUNTIFS(Dados!$Q$2:$Q$19995,Calc!#REF!,Dados!$J$2:$J$19995,Calc!$B$160,Dados!BL$2:BL$19995,"Não atendeu as expectativas")*0)/COUNTIFS(Dados!$Q$2:$Q$19995,Calc!#REF!,Dados!$J$2:$J$19995,Calc!$B$160,Dados!BL$2:BL$19995,"&lt;&gt;Sem resposta",Dados!BL$2:BL$19995,"&lt;&gt;""")</f>
        <v>#DIV/0!</v>
      </c>
      <c r="K167" s="196" t="e">
        <f t="shared" si="6"/>
        <v>#DIV/0!</v>
      </c>
    </row>
    <row r="168" spans="1:11">
      <c r="A168" s="143" t="s">
        <v>671</v>
      </c>
      <c r="B168" s="143" t="s">
        <v>671</v>
      </c>
      <c r="C168" s="150">
        <f>(COUNTIFS(Dados!$J$2:$J$19995,Calc!$B$162,Dados!BE$2:BE$19995,"Ótima")*5+COUNTIFS(Dados!$J$2:$J$19995,Calc!$B$162,Dados!BE$2:BE$19995,"Boa")*3.75+COUNTIFS(Dados!$J$2:$J$19995,Calc!$B$162,Dados!BE$2:BE$19995,"Regular")*2.5+COUNTIFS(Dados!$J$2:$J$19995,Calc!$B$162,Dados!BE$2:BE$19995,"Ruim")*1.25+COUNTIFS(Dados!$J$2:$J$19995,Calc!$B$162,Dados!BE$2:BE$19995,"Péssima")*0)/COUNTIFS(Dados!$J$2:$J$19995,Calc!$B$162,Dados!BE$2:BE$19995,"&lt;&gt;Sem resposta",Dados!BE$2:BE$19995,"&lt;&gt;""")</f>
        <v>4.0865384615384617</v>
      </c>
      <c r="D168" s="150">
        <f>(COUNTIFS(Dados!$J$2:$J$19995,Calc!$B$162,Dados!BF$2:BF$19995,"Ótima")*5+COUNTIFS(Dados!$J$2:$J$19995,Calc!$B$162,Dados!BF$2:BF$19995,"Boa")*3.75+COUNTIFS(Dados!$J$2:$J$19995,Calc!$B$162,Dados!BF$2:BF$19995,"Regular")*2.5+COUNTIFS(Dados!$J$2:$J$19995,Calc!$B$162,Dados!BF$2:BF$19995,"Ruim")*1.25+COUNTIFS(Dados!$J$2:$J$19995,Calc!$B$162,Dados!BF$2:BF$19995,"Péssima")*0)/COUNTIFS(Dados!$J$2:$J$19995,Calc!$B$162,Dados!BF$2:BF$19995,"&lt;&gt;Sem resposta",Dados!BF$2:BF$19995,"&lt;&gt;""")</f>
        <v>4.1826923076923075</v>
      </c>
      <c r="E168" s="150">
        <f>(COUNTIFS(Dados!$J$2:$J$19995,Calc!$B$162,Dados!BG$2:BG$19995,"Ótima")*5+COUNTIFS(Dados!$J$2:$J$19995,Calc!$B$162,Dados!BG$2:BG$19995,"Boa")*3.75+COUNTIFS(Dados!$J$2:$J$19995,Calc!$B$162,Dados!BG$2:BG$19995,"Regular")*2.5+COUNTIFS(Dados!$J$2:$J$19995,Calc!$B$162,Dados!BG$2:BG$19995,"Ruim")*1.25+COUNTIFS(Dados!$J$2:$J$19995,Calc!$B$162,Dados!BG$2:BG$19995,"Péssima")*0)/COUNTIFS(Dados!$J$2:$J$19995,Calc!$B$162,Dados!BG$2:BG$19995,"&lt;&gt;Sem resposta",Dados!BG$2:BG$19995,"&lt;&gt;""")</f>
        <v>3.9423076923076925</v>
      </c>
      <c r="F168" s="150">
        <f>(COUNTIFS(Dados!$J$2:$J$19995,Calc!$B$162,Dados!BH$2:BH$19995,"Ótima")*5+COUNTIFS(Dados!$J$2:$J$19995,Calc!$B$162,Dados!BH$2:BH$19995,"Boa")*3.75+COUNTIFS(Dados!$J$2:$J$19995,Calc!$B$162,Dados!BH$2:BH$19995,"Regular")*2.5+COUNTIFS(Dados!$J$2:$J$19995,Calc!$B$162,Dados!BH$2:BH$19995,"Ruim")*1.25+COUNTIFS(Dados!$J$2:$J$19995,Calc!$B$162,Dados!BH$2:BH$19995,"Péssima")*0)/COUNTIFS(Dados!$J$2:$J$19995,Calc!$B$162,Dados!BH$2:BH$19995,"&lt;&gt;Sem resposta",Dados!BH$2:BH$19995,"&lt;&gt;""")</f>
        <v>3.4615384615384617</v>
      </c>
      <c r="G168" s="150">
        <f>(COUNTIFS(Dados!$J$2:$J$19995,Calc!$B$162,Dados!BI$2:BI$19995,"Ótima")*5+COUNTIFS(Dados!$J$2:$J$19995,Calc!$B$162,Dados!BI$2:BI$19995,"Boa")*3.75+COUNTIFS(Dados!$J$2:$J$19995,Calc!$B$162,Dados!BI$2:BI$19995,"Regular")*2.5+COUNTIFS(Dados!$J$2:$J$19995,Calc!$B$162,Dados!BI$2:BI$19995,"Ruim")*1.25+COUNTIFS(Dados!$J$2:$J$19995,Calc!$B$162,Dados!BI$2:BI$19995,"Péssima")*0)/COUNTIFS(Dados!$J$2:$J$19995,Calc!$B$162,Dados!BI$2:BI$19995,"&lt;&gt;Sem resposta",Dados!BI$2:BI$19995,"&lt;&gt;""")</f>
        <v>3.6538461538461537</v>
      </c>
      <c r="H168" s="150">
        <f>(COUNTIFS(Dados!$J$2:$J$19995,Calc!$B$162,Dados!BJ$2:BJ$19995,"Ótima")*5+COUNTIFS(Dados!$J$2:$J$19995,Calc!$B$162,Dados!BJ$2:BJ$19995,"Boa")*3.75+COUNTIFS(Dados!$J$2:$J$19995,Calc!$B$162,Dados!BJ$2:BJ$19995,"Regular")*2.5+COUNTIFS(Dados!$J$2:$J$19995,Calc!$B$162,Dados!BJ$2:BJ$19995,"Ruim")*1.25+COUNTIFS(Dados!$J$2:$J$19995,Calc!$B$162,Dados!BJ$2:BJ$19995,"Péssima")*0)/COUNTIFS(Dados!$J$2:$J$19995,Calc!$B$162,Dados!BJ$2:BJ$19995,"&lt;&gt;Sem resposta",Dados!BJ$2:BJ$19995,"&lt;&gt;""")</f>
        <v>4.4230769230769234</v>
      </c>
      <c r="I168" s="150">
        <f>(COUNTIFS(Dados!$J$2:$J$19995,Calc!$B$162,Dados!BK$2:BK$19995,"Superou as expectativas")*5+COUNTIFS(Dados!$J$2:$J$19995,Calc!$B$162,Dados!BK$2:BK$19995,"Atendeu as expectativas")*2.5+COUNTIFS(Dados!$J$2:$J$19995,Calc!$B$162,Dados!BK$2:BK$19995,"Não atendeu as expectativas")*0)/COUNTIFS(Dados!$J$2:$J$19995,Calc!$B$162,Dados!BK$2:BK$19995,"&lt;&gt;Sem resposta",Dados!BK$2:BK$19995,"&lt;&gt;""")</f>
        <v>2.9807692307692308</v>
      </c>
      <c r="J168" s="150">
        <f>(COUNTIFS(Dados!$J$2:$J$19995,Calc!$B$162,Dados!BL$2:BL$19995,"Superou as expectativas")*5+COUNTIFS(Dados!$J$2:$J$19995,Calc!$B$162,Dados!BL$2:BL$19995,"Atendeu as expectativas")*2.5+COUNTIFS(Dados!$J$2:$J$19995,Calc!$B$162,Dados!BL$2:BL$19995,"Não atendeu as expectativas")*0)/COUNTIFS(Dados!$J$2:$J$19995,Calc!$B$162,Dados!BL$2:BL$19995,"&lt;&gt;Sem resposta",Dados!BL$2:BL$19995,"&lt;&gt;""")</f>
        <v>2.9807692307692308</v>
      </c>
      <c r="K168" s="195">
        <f t="shared" si="6"/>
        <v>3.7139423076923079</v>
      </c>
    </row>
    <row r="169" spans="1:11">
      <c r="A169" s="143" t="s">
        <v>671</v>
      </c>
      <c r="B169" s="151" t="s">
        <v>354</v>
      </c>
      <c r="C169" s="152" t="e">
        <f>(COUNTIFS(Dados!$R$2:$R$19995,Calc!$C279,Dados!$J$2:$J$19995,Calc!$B$162,Dados!BE$2:BE$19995,"Ótima")*5+COUNTIFS(Dados!$R$2:$R$19995,Calc!$C279,Dados!$J$2:$J$19995,Calc!$B$162,Dados!BE$2:BE$19995,"Boa")*3.75+COUNTIFS(Dados!$R$2:$R$19995,Calc!$C279,Dados!$J$2:$J$19995,Calc!$B$162,Dados!BE$2:BE$19995,"Regular")*2.5+COUNTIFS(Dados!$R$2:$R$19995,Calc!$C279,Dados!$J$2:$J$19995,Calc!$B$162,Dados!BE$2:BE$19995,"Ruim")*1.25+COUNTIFS(Dados!$R$2:$R$19995,Calc!$C279,Dados!$J$2:$J$19995,Calc!$B$162,Dados!BE$2:BE$19995,"Péssima")*0)/COUNTIFS(Dados!$R$2:$R$19995,Calc!$C279,Dados!$J$2:$J$19995,Calc!$B$162,Dados!BE$2:BE$19995,"&lt;&gt;Sem resposta",Dados!BE$2:BE$19995,"&lt;&gt;""")</f>
        <v>#DIV/0!</v>
      </c>
      <c r="D169" s="152" t="e">
        <f>(COUNTIFS(Dados!$R$2:$R$19995,Calc!$C279,Dados!$J$2:$J$19995,Calc!$B$162,Dados!BF$2:BF$19995,"Ótima")*5+COUNTIFS(Dados!$R$2:$R$19995,Calc!$C279,Dados!$J$2:$J$19995,Calc!$B$162,Dados!BF$2:BF$19995,"Boa")*3.75+COUNTIFS(Dados!$R$2:$R$19995,Calc!$C279,Dados!$J$2:$J$19995,Calc!$B$162,Dados!BF$2:BF$19995,"Regular")*2.5+COUNTIFS(Dados!$R$2:$R$19995,Calc!$C279,Dados!$J$2:$J$19995,Calc!$B$162,Dados!BF$2:BF$19995,"Ruim")*1.25+COUNTIFS(Dados!$R$2:$R$19995,Calc!$C279,Dados!$J$2:$J$19995,Calc!$B$162,Dados!BF$2:BF$19995,"Péssima")*0)/COUNTIFS(Dados!$R$2:$R$19995,Calc!$C279,Dados!$J$2:$J$19995,Calc!$B$162,Dados!BF$2:BF$19995,"&lt;&gt;Sem resposta",Dados!BF$2:BF$19995,"&lt;&gt;""")</f>
        <v>#DIV/0!</v>
      </c>
      <c r="E169" s="152" t="e">
        <f>(COUNTIFS(Dados!$R$2:$R$19995,Calc!$C279,Dados!$J$2:$J$19995,Calc!$B$162,Dados!BG$2:BG$19995,"Ótima")*5+COUNTIFS(Dados!$R$2:$R$19995,Calc!$C279,Dados!$J$2:$J$19995,Calc!$B$162,Dados!BG$2:BG$19995,"Boa")*3.75+COUNTIFS(Dados!$R$2:$R$19995,Calc!$C279,Dados!$J$2:$J$19995,Calc!$B$162,Dados!BG$2:BG$19995,"Regular")*2.5+COUNTIFS(Dados!$R$2:$R$19995,Calc!$C279,Dados!$J$2:$J$19995,Calc!$B$162,Dados!BG$2:BG$19995,"Ruim")*1.25+COUNTIFS(Dados!$R$2:$R$19995,Calc!$C279,Dados!$J$2:$J$19995,Calc!$B$162,Dados!BG$2:BG$19995,"Péssima")*0)/COUNTIFS(Dados!$R$2:$R$19995,Calc!$C279,Dados!$J$2:$J$19995,Calc!$B$162,Dados!BG$2:BG$19995,"&lt;&gt;Sem resposta",Dados!BG$2:BG$19995,"&lt;&gt;""")</f>
        <v>#DIV/0!</v>
      </c>
      <c r="F169" s="152" t="e">
        <f>(COUNTIFS(Dados!$R$2:$R$19995,Calc!$C279,Dados!$J$2:$J$19995,Calc!$B$162,Dados!BH$2:BH$19995,"Ótima")*5+COUNTIFS(Dados!$R$2:$R$19995,Calc!$C279,Dados!$J$2:$J$19995,Calc!$B$162,Dados!BH$2:BH$19995,"Boa")*3.75+COUNTIFS(Dados!$R$2:$R$19995,Calc!$C279,Dados!$J$2:$J$19995,Calc!$B$162,Dados!BH$2:BH$19995,"Regular")*2.5+COUNTIFS(Dados!$R$2:$R$19995,Calc!$C279,Dados!$J$2:$J$19995,Calc!$B$162,Dados!BH$2:BH$19995,"Ruim")*1.25+COUNTIFS(Dados!$R$2:$R$19995,Calc!$C279,Dados!$J$2:$J$19995,Calc!$B$162,Dados!BH$2:BH$19995,"Péssima")*0)/COUNTIFS(Dados!$R$2:$R$19995,Calc!$C279,Dados!$J$2:$J$19995,Calc!$B$162,Dados!BH$2:BH$19995,"&lt;&gt;Sem resposta",Dados!BH$2:BH$19995,"&lt;&gt;""")</f>
        <v>#DIV/0!</v>
      </c>
      <c r="G169" s="152" t="e">
        <f>(COUNTIFS(Dados!$R$2:$R$19995,Calc!$C279,Dados!$J$2:$J$19995,Calc!$B$162,Dados!BI$2:BI$19995,"Ótima")*5+COUNTIFS(Dados!$R$2:$R$19995,Calc!$C279,Dados!$J$2:$J$19995,Calc!$B$162,Dados!BI$2:BI$19995,"Boa")*3.75+COUNTIFS(Dados!$R$2:$R$19995,Calc!$C279,Dados!$J$2:$J$19995,Calc!$B$162,Dados!BI$2:BI$19995,"Regular")*2.5+COUNTIFS(Dados!$R$2:$R$19995,Calc!$C279,Dados!$J$2:$J$19995,Calc!$B$162,Dados!BI$2:BI$19995,"Ruim")*1.25+COUNTIFS(Dados!$R$2:$R$19995,Calc!$C279,Dados!$J$2:$J$19995,Calc!$B$162,Dados!BI$2:BI$19995,"Péssima")*0)/COUNTIFS(Dados!$R$2:$R$19995,Calc!$C279,Dados!$J$2:$J$19995,Calc!$B$162,Dados!BI$2:BI$19995,"&lt;&gt;Sem resposta",Dados!BI$2:BI$19995,"&lt;&gt;""")</f>
        <v>#DIV/0!</v>
      </c>
      <c r="H169" s="152" t="e">
        <f>(COUNTIFS(Dados!$R$2:$R$19995,Calc!$C279,Dados!$J$2:$J$19995,Calc!$B$162,Dados!BJ$2:BJ$19995,"Ótima")*5+COUNTIFS(Dados!$R$2:$R$19995,Calc!$C279,Dados!$J$2:$J$19995,Calc!$B$162,Dados!BJ$2:BJ$19995,"Boa")*3.75+COUNTIFS(Dados!$R$2:$R$19995,Calc!$C279,Dados!$J$2:$J$19995,Calc!$B$162,Dados!BJ$2:BJ$19995,"Regular")*2.5+COUNTIFS(Dados!$R$2:$R$19995,Calc!$C279,Dados!$J$2:$J$19995,Calc!$B$162,Dados!BJ$2:BJ$19995,"Ruim")*1.25+COUNTIFS(Dados!$R$2:$R$19995,Calc!$C279,Dados!$J$2:$J$19995,Calc!$B$162,Dados!BJ$2:BJ$19995,"Péssima")*0)/COUNTIFS(Dados!$R$2:$R$19995,Calc!$C279,Dados!$J$2:$J$19995,Calc!$B$162,Dados!BJ$2:BJ$19995,"&lt;&gt;Sem resposta",Dados!BJ$2:BJ$19995,"&lt;&gt;""")</f>
        <v>#DIV/0!</v>
      </c>
      <c r="I169" s="152" t="e">
        <f>(COUNTIFS(Dados!$R$2:$R$19995,Calc!$C279,Dados!$J$2:$J$19995,Calc!$B$162,Dados!BK$2:BK$19995,"Superou as expectativas")*5+COUNTIFS(Dados!$R$2:$R$19995,Calc!$C279,Dados!$J$2:$J$19995,Calc!$B$162,Dados!BK$2:BK$19995,"Atendeu as expectativas")*2.5+COUNTIFS(Dados!$R$2:$R$19995,Calc!$C279,Dados!$J$2:$J$19995,Calc!$B$162,Dados!BK$2:BK$19995,"Não atendeu as expectativas")*0)/COUNTIFS(Dados!$R$2:$R$19995,Calc!$C279,Dados!$J$2:$J$19995,Calc!$B$162,Dados!BK$2:BK$19995,"&lt;&gt;Sem resposta",Dados!BK$2:BK$19995,"&lt;&gt;""")</f>
        <v>#DIV/0!</v>
      </c>
      <c r="J169" s="152" t="e">
        <f>(COUNTIFS(Dados!$R$2:$R$19995,Calc!$C279,Dados!$J$2:$J$19995,Calc!$B$162,Dados!BL$2:BL$19995,"Superou as expectativas")*5+COUNTIFS(Dados!$R$2:$R$19995,Calc!$C279,Dados!$J$2:$J$19995,Calc!$B$162,Dados!BL$2:BL$19995,"Atendeu as expectativas")*2.5+COUNTIFS(Dados!$R$2:$R$19995,Calc!$C279,Dados!$J$2:$J$19995,Calc!$B$162,Dados!BL$2:BL$19995,"Não atendeu as expectativas")*0)/COUNTIFS(Dados!$R$2:$R$19995,Calc!$C279,Dados!$J$2:$J$19995,Calc!$B$162,Dados!BL$2:BL$19995,"&lt;&gt;Sem resposta",Dados!BL$2:BL$19995,"&lt;&gt;""")</f>
        <v>#DIV/0!</v>
      </c>
      <c r="K169" s="195" t="e">
        <f t="shared" si="6"/>
        <v>#DIV/0!</v>
      </c>
    </row>
    <row r="170" spans="1:11">
      <c r="A170" s="143" t="s">
        <v>671</v>
      </c>
      <c r="B170" s="151" t="s">
        <v>1092</v>
      </c>
      <c r="C170" s="152" t="e">
        <f>(COUNTIFS(Dados!$R$2:$R$19995,Calc!$C280,Dados!$J$2:$J$19995,Calc!$B$162,Dados!BE$2:BE$19995,"Ótima")*5+COUNTIFS(Dados!$R$2:$R$19995,Calc!$C280,Dados!$J$2:$J$19995,Calc!$B$162,Dados!BE$2:BE$19995,"Boa")*3.75+COUNTIFS(Dados!$R$2:$R$19995,Calc!$C280,Dados!$J$2:$J$19995,Calc!$B$162,Dados!BE$2:BE$19995,"Regular")*2.5+COUNTIFS(Dados!$R$2:$R$19995,Calc!$C280,Dados!$J$2:$J$19995,Calc!$B$162,Dados!BE$2:BE$19995,"Ruim")*1.25+COUNTIFS(Dados!$R$2:$R$19995,Calc!$C280,Dados!$J$2:$J$19995,Calc!$B$162,Dados!BE$2:BE$19995,"Péssima")*0)/COUNTIFS(Dados!$R$2:$R$19995,Calc!$C280,Dados!$J$2:$J$19995,Calc!$B$162,Dados!BE$2:BE$19995,"&lt;&gt;Sem resposta",Dados!BE$2:BE$19995,"&lt;&gt;""")</f>
        <v>#DIV/0!</v>
      </c>
      <c r="D170" s="152" t="e">
        <f>(COUNTIFS(Dados!$R$2:$R$19995,Calc!$C280,Dados!$J$2:$J$19995,Calc!$B$162,Dados!BF$2:BF$19995,"Ótima")*5+COUNTIFS(Dados!$R$2:$R$19995,Calc!$C280,Dados!$J$2:$J$19995,Calc!$B$162,Dados!BF$2:BF$19995,"Boa")*3.75+COUNTIFS(Dados!$R$2:$R$19995,Calc!$C280,Dados!$J$2:$J$19995,Calc!$B$162,Dados!BF$2:BF$19995,"Regular")*2.5+COUNTIFS(Dados!$R$2:$R$19995,Calc!$C280,Dados!$J$2:$J$19995,Calc!$B$162,Dados!BF$2:BF$19995,"Ruim")*1.25+COUNTIFS(Dados!$R$2:$R$19995,Calc!$C280,Dados!$J$2:$J$19995,Calc!$B$162,Dados!BF$2:BF$19995,"Péssima")*0)/COUNTIFS(Dados!$R$2:$R$19995,Calc!$C280,Dados!$J$2:$J$19995,Calc!$B$162,Dados!BF$2:BF$19995,"&lt;&gt;Sem resposta",Dados!BF$2:BF$19995,"&lt;&gt;""")</f>
        <v>#DIV/0!</v>
      </c>
      <c r="E170" s="152" t="e">
        <f>(COUNTIFS(Dados!$R$2:$R$19995,Calc!$C280,Dados!$J$2:$J$19995,Calc!$B$162,Dados!BG$2:BG$19995,"Ótima")*5+COUNTIFS(Dados!$R$2:$R$19995,Calc!$C280,Dados!$J$2:$J$19995,Calc!$B$162,Dados!BG$2:BG$19995,"Boa")*3.75+COUNTIFS(Dados!$R$2:$R$19995,Calc!$C280,Dados!$J$2:$J$19995,Calc!$B$162,Dados!BG$2:BG$19995,"Regular")*2.5+COUNTIFS(Dados!$R$2:$R$19995,Calc!$C280,Dados!$J$2:$J$19995,Calc!$B$162,Dados!BG$2:BG$19995,"Ruim")*1.25+COUNTIFS(Dados!$R$2:$R$19995,Calc!$C280,Dados!$J$2:$J$19995,Calc!$B$162,Dados!BG$2:BG$19995,"Péssima")*0)/COUNTIFS(Dados!$R$2:$R$19995,Calc!$C280,Dados!$J$2:$J$19995,Calc!$B$162,Dados!BG$2:BG$19995,"&lt;&gt;Sem resposta",Dados!BG$2:BG$19995,"&lt;&gt;""")</f>
        <v>#DIV/0!</v>
      </c>
      <c r="F170" s="152" t="e">
        <f>(COUNTIFS(Dados!$R$2:$R$19995,Calc!$C280,Dados!$J$2:$J$19995,Calc!$B$162,Dados!BH$2:BH$19995,"Ótima")*5+COUNTIFS(Dados!$R$2:$R$19995,Calc!$C280,Dados!$J$2:$J$19995,Calc!$B$162,Dados!BH$2:BH$19995,"Boa")*3.75+COUNTIFS(Dados!$R$2:$R$19995,Calc!$C280,Dados!$J$2:$J$19995,Calc!$B$162,Dados!BH$2:BH$19995,"Regular")*2.5+COUNTIFS(Dados!$R$2:$R$19995,Calc!$C280,Dados!$J$2:$J$19995,Calc!$B$162,Dados!BH$2:BH$19995,"Ruim")*1.25+COUNTIFS(Dados!$R$2:$R$19995,Calc!$C280,Dados!$J$2:$J$19995,Calc!$B$162,Dados!BH$2:BH$19995,"Péssima")*0)/COUNTIFS(Dados!$R$2:$R$19995,Calc!$C280,Dados!$J$2:$J$19995,Calc!$B$162,Dados!BH$2:BH$19995,"&lt;&gt;Sem resposta",Dados!BH$2:BH$19995,"&lt;&gt;""")</f>
        <v>#DIV/0!</v>
      </c>
      <c r="G170" s="152" t="e">
        <f>(COUNTIFS(Dados!$R$2:$R$19995,Calc!$C280,Dados!$J$2:$J$19995,Calc!$B$162,Dados!BI$2:BI$19995,"Ótima")*5+COUNTIFS(Dados!$R$2:$R$19995,Calc!$C280,Dados!$J$2:$J$19995,Calc!$B$162,Dados!BI$2:BI$19995,"Boa")*3.75+COUNTIFS(Dados!$R$2:$R$19995,Calc!$C280,Dados!$J$2:$J$19995,Calc!$B$162,Dados!BI$2:BI$19995,"Regular")*2.5+COUNTIFS(Dados!$R$2:$R$19995,Calc!$C280,Dados!$J$2:$J$19995,Calc!$B$162,Dados!BI$2:BI$19995,"Ruim")*1.25+COUNTIFS(Dados!$R$2:$R$19995,Calc!$C280,Dados!$J$2:$J$19995,Calc!$B$162,Dados!BI$2:BI$19995,"Péssima")*0)/COUNTIFS(Dados!$R$2:$R$19995,Calc!$C280,Dados!$J$2:$J$19995,Calc!$B$162,Dados!BI$2:BI$19995,"&lt;&gt;Sem resposta",Dados!BI$2:BI$19995,"&lt;&gt;""")</f>
        <v>#DIV/0!</v>
      </c>
      <c r="H170" s="152" t="e">
        <f>(COUNTIFS(Dados!$R$2:$R$19995,Calc!$C280,Dados!$J$2:$J$19995,Calc!$B$162,Dados!BJ$2:BJ$19995,"Ótima")*5+COUNTIFS(Dados!$R$2:$R$19995,Calc!$C280,Dados!$J$2:$J$19995,Calc!$B$162,Dados!BJ$2:BJ$19995,"Boa")*3.75+COUNTIFS(Dados!$R$2:$R$19995,Calc!$C280,Dados!$J$2:$J$19995,Calc!$B$162,Dados!BJ$2:BJ$19995,"Regular")*2.5+COUNTIFS(Dados!$R$2:$R$19995,Calc!$C280,Dados!$J$2:$J$19995,Calc!$B$162,Dados!BJ$2:BJ$19995,"Ruim")*1.25+COUNTIFS(Dados!$R$2:$R$19995,Calc!$C280,Dados!$J$2:$J$19995,Calc!$B$162,Dados!BJ$2:BJ$19995,"Péssima")*0)/COUNTIFS(Dados!$R$2:$R$19995,Calc!$C280,Dados!$J$2:$J$19995,Calc!$B$162,Dados!BJ$2:BJ$19995,"&lt;&gt;Sem resposta",Dados!BJ$2:BJ$19995,"&lt;&gt;""")</f>
        <v>#DIV/0!</v>
      </c>
      <c r="I170" s="152" t="e">
        <f>(COUNTIFS(Dados!$R$2:$R$19995,Calc!$C280,Dados!$J$2:$J$19995,Calc!$B$162,Dados!BK$2:BK$19995,"Superou as expectativas")*5+COUNTIFS(Dados!$R$2:$R$19995,Calc!$C280,Dados!$J$2:$J$19995,Calc!$B$162,Dados!BK$2:BK$19995,"Atendeu as expectativas")*2.5+COUNTIFS(Dados!$R$2:$R$19995,Calc!$C280,Dados!$J$2:$J$19995,Calc!$B$162,Dados!BK$2:BK$19995,"Não atendeu as expectativas")*0)/COUNTIFS(Dados!$R$2:$R$19995,Calc!$C280,Dados!$J$2:$J$19995,Calc!$B$162,Dados!BK$2:BK$19995,"&lt;&gt;Sem resposta",Dados!BK$2:BK$19995,"&lt;&gt;""")</f>
        <v>#DIV/0!</v>
      </c>
      <c r="J170" s="152" t="e">
        <f>(COUNTIFS(Dados!$R$2:$R$19995,Calc!$C280,Dados!$J$2:$J$19995,Calc!$B$162,Dados!BL$2:BL$19995,"Superou as expectativas")*5+COUNTIFS(Dados!$R$2:$R$19995,Calc!$C280,Dados!$J$2:$J$19995,Calc!$B$162,Dados!BL$2:BL$19995,"Atendeu as expectativas")*2.5+COUNTIFS(Dados!$R$2:$R$19995,Calc!$C280,Dados!$J$2:$J$19995,Calc!$B$162,Dados!BL$2:BL$19995,"Não atendeu as expectativas")*0)/COUNTIFS(Dados!$R$2:$R$19995,Calc!$C280,Dados!$J$2:$J$19995,Calc!$B$162,Dados!BL$2:BL$19995,"&lt;&gt;Sem resposta",Dados!BL$2:BL$19995,"&lt;&gt;""")</f>
        <v>#DIV/0!</v>
      </c>
      <c r="K170" s="195" t="e">
        <f t="shared" si="6"/>
        <v>#DIV/0!</v>
      </c>
    </row>
    <row r="171" spans="1:11">
      <c r="A171" s="170" t="s">
        <v>671</v>
      </c>
      <c r="B171" s="174" t="s">
        <v>3704</v>
      </c>
      <c r="C171" s="173" t="e">
        <f>(COUNTIFS(Dados!$R$2:$R$19995,Calc!#REF!,Dados!$J$2:$J$19995,Calc!$B$162,Dados!BE$2:BE$19995,"Ótima")*5+COUNTIFS(Dados!$R$2:$R$19995,Calc!#REF!,Dados!$J$2:$J$19995,Calc!$B$162,Dados!BE$2:BE$19995,"Boa")*3.75+COUNTIFS(Dados!$R$2:$R$19995,Calc!#REF!,Dados!$J$2:$J$19995,Calc!$B$162,Dados!BE$2:BE$19995,"Regular")*2.5+COUNTIFS(Dados!$R$2:$R$19995,Calc!#REF!,Dados!$J$2:$J$19995,Calc!$B$162,Dados!BE$2:BE$19995,"Ruim")*1.25+COUNTIFS(Dados!$R$2:$R$19995,Calc!#REF!,Dados!$J$2:$J$19995,Calc!$B$162,Dados!BE$2:BE$19995,"Péssima")*0)/COUNTIFS(Dados!$R$2:$R$19995,Calc!#REF!,Dados!$J$2:$J$19995,Calc!$B$162,Dados!BE$2:BE$19995,"&lt;&gt;Sem resposta",Dados!BE$2:BE$19995,"&lt;&gt;""")</f>
        <v>#DIV/0!</v>
      </c>
      <c r="D171" s="173" t="e">
        <f>(COUNTIFS(Dados!$R$2:$R$19995,Calc!#REF!,Dados!$J$2:$J$19995,Calc!$B$162,Dados!BF$2:BF$19995,"Ótima")*5+COUNTIFS(Dados!$R$2:$R$19995,Calc!#REF!,Dados!$J$2:$J$19995,Calc!$B$162,Dados!BF$2:BF$19995,"Boa")*3.75+COUNTIFS(Dados!$R$2:$R$19995,Calc!#REF!,Dados!$J$2:$J$19995,Calc!$B$162,Dados!BF$2:BF$19995,"Regular")*2.5+COUNTIFS(Dados!$R$2:$R$19995,Calc!#REF!,Dados!$J$2:$J$19995,Calc!$B$162,Dados!BF$2:BF$19995,"Ruim")*1.25+COUNTIFS(Dados!$R$2:$R$19995,Calc!#REF!,Dados!$J$2:$J$19995,Calc!$B$162,Dados!BF$2:BF$19995,"Péssima")*0)/COUNTIFS(Dados!$R$2:$R$19995,Calc!#REF!,Dados!$J$2:$J$19995,Calc!$B$162,Dados!BF$2:BF$19995,"&lt;&gt;Sem resposta",Dados!BF$2:BF$19995,"&lt;&gt;""")</f>
        <v>#DIV/0!</v>
      </c>
      <c r="E171" s="173" t="e">
        <f>(COUNTIFS(Dados!$R$2:$R$19995,Calc!#REF!,Dados!$J$2:$J$19995,Calc!$B$162,Dados!BG$2:BG$19995,"Ótima")*5+COUNTIFS(Dados!$R$2:$R$19995,Calc!#REF!,Dados!$J$2:$J$19995,Calc!$B$162,Dados!BG$2:BG$19995,"Boa")*3.75+COUNTIFS(Dados!$R$2:$R$19995,Calc!#REF!,Dados!$J$2:$J$19995,Calc!$B$162,Dados!BG$2:BG$19995,"Regular")*2.5+COUNTIFS(Dados!$R$2:$R$19995,Calc!#REF!,Dados!$J$2:$J$19995,Calc!$B$162,Dados!BG$2:BG$19995,"Ruim")*1.25+COUNTIFS(Dados!$R$2:$R$19995,Calc!#REF!,Dados!$J$2:$J$19995,Calc!$B$162,Dados!BG$2:BG$19995,"Péssima")*0)/COUNTIFS(Dados!$R$2:$R$19995,Calc!#REF!,Dados!$J$2:$J$19995,Calc!$B$162,Dados!BG$2:BG$19995,"&lt;&gt;Sem resposta",Dados!BG$2:BG$19995,"&lt;&gt;""")</f>
        <v>#DIV/0!</v>
      </c>
      <c r="F171" s="173" t="e">
        <f>(COUNTIFS(Dados!$R$2:$R$19995,Calc!#REF!,Dados!$J$2:$J$19995,Calc!$B$162,Dados!BH$2:BH$19995,"Ótima")*5+COUNTIFS(Dados!$R$2:$R$19995,Calc!#REF!,Dados!$J$2:$J$19995,Calc!$B$162,Dados!BH$2:BH$19995,"Boa")*3.75+COUNTIFS(Dados!$R$2:$R$19995,Calc!#REF!,Dados!$J$2:$J$19995,Calc!$B$162,Dados!BH$2:BH$19995,"Regular")*2.5+COUNTIFS(Dados!$R$2:$R$19995,Calc!#REF!,Dados!$J$2:$J$19995,Calc!$B$162,Dados!BH$2:BH$19995,"Ruim")*1.25+COUNTIFS(Dados!$R$2:$R$19995,Calc!#REF!,Dados!$J$2:$J$19995,Calc!$B$162,Dados!BH$2:BH$19995,"Péssima")*0)/COUNTIFS(Dados!$R$2:$R$19995,Calc!#REF!,Dados!$J$2:$J$19995,Calc!$B$162,Dados!BH$2:BH$19995,"&lt;&gt;Sem resposta",Dados!BH$2:BH$19995,"&lt;&gt;""")</f>
        <v>#DIV/0!</v>
      </c>
      <c r="G171" s="173" t="e">
        <f>(COUNTIFS(Dados!$R$2:$R$19995,Calc!#REF!,Dados!$J$2:$J$19995,Calc!$B$162,Dados!BI$2:BI$19995,"Ótima")*5+COUNTIFS(Dados!$R$2:$R$19995,Calc!#REF!,Dados!$J$2:$J$19995,Calc!$B$162,Dados!BI$2:BI$19995,"Boa")*3.75+COUNTIFS(Dados!$R$2:$R$19995,Calc!#REF!,Dados!$J$2:$J$19995,Calc!$B$162,Dados!BI$2:BI$19995,"Regular")*2.5+COUNTIFS(Dados!$R$2:$R$19995,Calc!#REF!,Dados!$J$2:$J$19995,Calc!$B$162,Dados!BI$2:BI$19995,"Ruim")*1.25+COUNTIFS(Dados!$R$2:$R$19995,Calc!#REF!,Dados!$J$2:$J$19995,Calc!$B$162,Dados!BI$2:BI$19995,"Péssima")*0)/COUNTIFS(Dados!$R$2:$R$19995,Calc!#REF!,Dados!$J$2:$J$19995,Calc!$B$162,Dados!BI$2:BI$19995,"&lt;&gt;Sem resposta",Dados!BI$2:BI$19995,"&lt;&gt;""")</f>
        <v>#DIV/0!</v>
      </c>
      <c r="H171" s="173" t="e">
        <f>(COUNTIFS(Dados!$R$2:$R$19995,Calc!#REF!,Dados!$J$2:$J$19995,Calc!$B$162,Dados!BJ$2:BJ$19995,"Ótima")*5+COUNTIFS(Dados!$R$2:$R$19995,Calc!#REF!,Dados!$J$2:$J$19995,Calc!$B$162,Dados!BJ$2:BJ$19995,"Boa")*3.75+COUNTIFS(Dados!$R$2:$R$19995,Calc!#REF!,Dados!$J$2:$J$19995,Calc!$B$162,Dados!BJ$2:BJ$19995,"Regular")*2.5+COUNTIFS(Dados!$R$2:$R$19995,Calc!#REF!,Dados!$J$2:$J$19995,Calc!$B$162,Dados!BJ$2:BJ$19995,"Ruim")*1.25+COUNTIFS(Dados!$R$2:$R$19995,Calc!#REF!,Dados!$J$2:$J$19995,Calc!$B$162,Dados!BJ$2:BJ$19995,"Péssima")*0)/COUNTIFS(Dados!$R$2:$R$19995,Calc!#REF!,Dados!$J$2:$J$19995,Calc!$B$162,Dados!BJ$2:BJ$19995,"&lt;&gt;Sem resposta",Dados!BJ$2:BJ$19995,"&lt;&gt;""")</f>
        <v>#DIV/0!</v>
      </c>
      <c r="I171" s="173" t="e">
        <f>(COUNTIFS(Dados!$R$2:$R$19995,Calc!#REF!,Dados!$J$2:$J$19995,Calc!$B$162,Dados!BK$2:BK$19995,"Superou as expectativas")*5+COUNTIFS(Dados!$R$2:$R$19995,Calc!#REF!,Dados!$J$2:$J$19995,Calc!$B$162,Dados!BK$2:BK$19995,"Atendeu as expectativas")*2.5+COUNTIFS(Dados!$R$2:$R$19995,Calc!#REF!,Dados!$J$2:$J$19995,Calc!$B$162,Dados!BK$2:BK$19995,"Não atendeu as expectativas")*0)/COUNTIFS(Dados!$R$2:$R$19995,Calc!#REF!,Dados!$J$2:$J$19995,Calc!$B$162,Dados!BK$2:BK$19995,"&lt;&gt;Sem resposta",Dados!BK$2:BK$19995,"&lt;&gt;""")</f>
        <v>#DIV/0!</v>
      </c>
      <c r="J171" s="173" t="e">
        <f>(COUNTIFS(Dados!$R$2:$R$19995,Calc!#REF!,Dados!$J$2:$J$19995,Calc!$B$162,Dados!BL$2:BL$19995,"Superou as expectativas")*5+COUNTIFS(Dados!$R$2:$R$19995,Calc!#REF!,Dados!$J$2:$J$19995,Calc!$B$162,Dados!BL$2:BL$19995,"Atendeu as expectativas")*2.5+COUNTIFS(Dados!$R$2:$R$19995,Calc!#REF!,Dados!$J$2:$J$19995,Calc!$B$162,Dados!BL$2:BL$19995,"Não atendeu as expectativas")*0)/COUNTIFS(Dados!$R$2:$R$19995,Calc!#REF!,Dados!$J$2:$J$19995,Calc!$B$162,Dados!BL$2:BL$19995,"&lt;&gt;Sem resposta",Dados!BL$2:BL$19995,"&lt;&gt;""")</f>
        <v>#DIV/0!</v>
      </c>
      <c r="K171" s="196" t="e">
        <f t="shared" si="6"/>
        <v>#DIV/0!</v>
      </c>
    </row>
    <row r="172" spans="1:11">
      <c r="A172" s="143" t="s">
        <v>671</v>
      </c>
      <c r="B172" s="151" t="s">
        <v>955</v>
      </c>
      <c r="C172" s="152" t="e">
        <f>(COUNTIFS(Dados!$R$2:$R$19995,Calc!$C281,Dados!$J$2:$J$19995,Calc!$B$162,Dados!BE$2:BE$19995,"Ótima")*5+COUNTIFS(Dados!$R$2:$R$19995,Calc!$C281,Dados!$J$2:$J$19995,Calc!$B$162,Dados!BE$2:BE$19995,"Boa")*3.75+COUNTIFS(Dados!$R$2:$R$19995,Calc!$C281,Dados!$J$2:$J$19995,Calc!$B$162,Dados!BE$2:BE$19995,"Regular")*2.5+COUNTIFS(Dados!$R$2:$R$19995,Calc!$C281,Dados!$J$2:$J$19995,Calc!$B$162,Dados!BE$2:BE$19995,"Ruim")*1.25+COUNTIFS(Dados!$R$2:$R$19995,Calc!$C281,Dados!$J$2:$J$19995,Calc!$B$162,Dados!BE$2:BE$19995,"Péssima")*0)/COUNTIFS(Dados!$R$2:$R$19995,Calc!$C281,Dados!$J$2:$J$19995,Calc!$B$162,Dados!BE$2:BE$19995,"&lt;&gt;Sem resposta",Dados!BE$2:BE$19995,"&lt;&gt;""")</f>
        <v>#DIV/0!</v>
      </c>
      <c r="D172" s="152" t="e">
        <f>(COUNTIFS(Dados!$R$2:$R$19995,Calc!$C281,Dados!$J$2:$J$19995,Calc!$B$162,Dados!BF$2:BF$19995,"Ótima")*5+COUNTIFS(Dados!$R$2:$R$19995,Calc!$C281,Dados!$J$2:$J$19995,Calc!$B$162,Dados!BF$2:BF$19995,"Boa")*3.75+COUNTIFS(Dados!$R$2:$R$19995,Calc!$C281,Dados!$J$2:$J$19995,Calc!$B$162,Dados!BF$2:BF$19995,"Regular")*2.5+COUNTIFS(Dados!$R$2:$R$19995,Calc!$C281,Dados!$J$2:$J$19995,Calc!$B$162,Dados!BF$2:BF$19995,"Ruim")*1.25+COUNTIFS(Dados!$R$2:$R$19995,Calc!$C281,Dados!$J$2:$J$19995,Calc!$B$162,Dados!BF$2:BF$19995,"Péssima")*0)/COUNTIFS(Dados!$R$2:$R$19995,Calc!$C281,Dados!$J$2:$J$19995,Calc!$B$162,Dados!BF$2:BF$19995,"&lt;&gt;Sem resposta",Dados!BF$2:BF$19995,"&lt;&gt;""")</f>
        <v>#DIV/0!</v>
      </c>
      <c r="E172" s="152" t="e">
        <f>(COUNTIFS(Dados!$R$2:$R$19995,Calc!$C281,Dados!$J$2:$J$19995,Calc!$B$162,Dados!BG$2:BG$19995,"Ótima")*5+COUNTIFS(Dados!$R$2:$R$19995,Calc!$C281,Dados!$J$2:$J$19995,Calc!$B$162,Dados!BG$2:BG$19995,"Boa")*3.75+COUNTIFS(Dados!$R$2:$R$19995,Calc!$C281,Dados!$J$2:$J$19995,Calc!$B$162,Dados!BG$2:BG$19995,"Regular")*2.5+COUNTIFS(Dados!$R$2:$R$19995,Calc!$C281,Dados!$J$2:$J$19995,Calc!$B$162,Dados!BG$2:BG$19995,"Ruim")*1.25+COUNTIFS(Dados!$R$2:$R$19995,Calc!$C281,Dados!$J$2:$J$19995,Calc!$B$162,Dados!BG$2:BG$19995,"Péssima")*0)/COUNTIFS(Dados!$R$2:$R$19995,Calc!$C281,Dados!$J$2:$J$19995,Calc!$B$162,Dados!BG$2:BG$19995,"&lt;&gt;Sem resposta",Dados!BG$2:BG$19995,"&lt;&gt;""")</f>
        <v>#DIV/0!</v>
      </c>
      <c r="F172" s="152" t="e">
        <f>(COUNTIFS(Dados!$R$2:$R$19995,Calc!$C281,Dados!$J$2:$J$19995,Calc!$B$162,Dados!BH$2:BH$19995,"Ótima")*5+COUNTIFS(Dados!$R$2:$R$19995,Calc!$C281,Dados!$J$2:$J$19995,Calc!$B$162,Dados!BH$2:BH$19995,"Boa")*3.75+COUNTIFS(Dados!$R$2:$R$19995,Calc!$C281,Dados!$J$2:$J$19995,Calc!$B$162,Dados!BH$2:BH$19995,"Regular")*2.5+COUNTIFS(Dados!$R$2:$R$19995,Calc!$C281,Dados!$J$2:$J$19995,Calc!$B$162,Dados!BH$2:BH$19995,"Ruim")*1.25+COUNTIFS(Dados!$R$2:$R$19995,Calc!$C281,Dados!$J$2:$J$19995,Calc!$B$162,Dados!BH$2:BH$19995,"Péssima")*0)/COUNTIFS(Dados!$R$2:$R$19995,Calc!$C281,Dados!$J$2:$J$19995,Calc!$B$162,Dados!BH$2:BH$19995,"&lt;&gt;Sem resposta",Dados!BH$2:BH$19995,"&lt;&gt;""")</f>
        <v>#DIV/0!</v>
      </c>
      <c r="G172" s="152" t="e">
        <f>(COUNTIFS(Dados!$R$2:$R$19995,Calc!$C281,Dados!$J$2:$J$19995,Calc!$B$162,Dados!BI$2:BI$19995,"Ótima")*5+COUNTIFS(Dados!$R$2:$R$19995,Calc!$C281,Dados!$J$2:$J$19995,Calc!$B$162,Dados!BI$2:BI$19995,"Boa")*3.75+COUNTIFS(Dados!$R$2:$R$19995,Calc!$C281,Dados!$J$2:$J$19995,Calc!$B$162,Dados!BI$2:BI$19995,"Regular")*2.5+COUNTIFS(Dados!$R$2:$R$19995,Calc!$C281,Dados!$J$2:$J$19995,Calc!$B$162,Dados!BI$2:BI$19995,"Ruim")*1.25+COUNTIFS(Dados!$R$2:$R$19995,Calc!$C281,Dados!$J$2:$J$19995,Calc!$B$162,Dados!BI$2:BI$19995,"Péssima")*0)/COUNTIFS(Dados!$R$2:$R$19995,Calc!$C281,Dados!$J$2:$J$19995,Calc!$B$162,Dados!BI$2:BI$19995,"&lt;&gt;Sem resposta",Dados!BI$2:BI$19995,"&lt;&gt;""")</f>
        <v>#DIV/0!</v>
      </c>
      <c r="H172" s="152" t="e">
        <f>(COUNTIFS(Dados!$R$2:$R$19995,Calc!$C281,Dados!$J$2:$J$19995,Calc!$B$162,Dados!BJ$2:BJ$19995,"Ótima")*5+COUNTIFS(Dados!$R$2:$R$19995,Calc!$C281,Dados!$J$2:$J$19995,Calc!$B$162,Dados!BJ$2:BJ$19995,"Boa")*3.75+COUNTIFS(Dados!$R$2:$R$19995,Calc!$C281,Dados!$J$2:$J$19995,Calc!$B$162,Dados!BJ$2:BJ$19995,"Regular")*2.5+COUNTIFS(Dados!$R$2:$R$19995,Calc!$C281,Dados!$J$2:$J$19995,Calc!$B$162,Dados!BJ$2:BJ$19995,"Ruim")*1.25+COUNTIFS(Dados!$R$2:$R$19995,Calc!$C281,Dados!$J$2:$J$19995,Calc!$B$162,Dados!BJ$2:BJ$19995,"Péssima")*0)/COUNTIFS(Dados!$R$2:$R$19995,Calc!$C281,Dados!$J$2:$J$19995,Calc!$B$162,Dados!BJ$2:BJ$19995,"&lt;&gt;Sem resposta",Dados!BJ$2:BJ$19995,"&lt;&gt;""")</f>
        <v>#DIV/0!</v>
      </c>
      <c r="I172" s="152" t="e">
        <f>(COUNTIFS(Dados!$R$2:$R$19995,Calc!$C281,Dados!$J$2:$J$19995,Calc!$B$162,Dados!BK$2:BK$19995,"Superou as expectativas")*5+COUNTIFS(Dados!$R$2:$R$19995,Calc!$C281,Dados!$J$2:$J$19995,Calc!$B$162,Dados!BK$2:BK$19995,"Atendeu as expectativas")*2.5+COUNTIFS(Dados!$R$2:$R$19995,Calc!$C281,Dados!$J$2:$J$19995,Calc!$B$162,Dados!BK$2:BK$19995,"Não atendeu as expectativas")*0)/COUNTIFS(Dados!$R$2:$R$19995,Calc!$C281,Dados!$J$2:$J$19995,Calc!$B$162,Dados!BK$2:BK$19995,"&lt;&gt;Sem resposta",Dados!BK$2:BK$19995,"&lt;&gt;""")</f>
        <v>#DIV/0!</v>
      </c>
      <c r="J172" s="152" t="e">
        <f>(COUNTIFS(Dados!$R$2:$R$19995,Calc!$C281,Dados!$J$2:$J$19995,Calc!$B$162,Dados!BL$2:BL$19995,"Superou as expectativas")*5+COUNTIFS(Dados!$R$2:$R$19995,Calc!$C281,Dados!$J$2:$J$19995,Calc!$B$162,Dados!BL$2:BL$19995,"Atendeu as expectativas")*2.5+COUNTIFS(Dados!$R$2:$R$19995,Calc!$C281,Dados!$J$2:$J$19995,Calc!$B$162,Dados!BL$2:BL$19995,"Não atendeu as expectativas")*0)/COUNTIFS(Dados!$R$2:$R$19995,Calc!$C281,Dados!$J$2:$J$19995,Calc!$B$162,Dados!BL$2:BL$19995,"&lt;&gt;Sem resposta",Dados!BL$2:BL$19995,"&lt;&gt;""")</f>
        <v>#DIV/0!</v>
      </c>
      <c r="K172" s="195" t="e">
        <f t="shared" si="6"/>
        <v>#DIV/0!</v>
      </c>
    </row>
    <row r="173" spans="1:11">
      <c r="A173" s="143" t="s">
        <v>325</v>
      </c>
      <c r="B173" s="143" t="s">
        <v>325</v>
      </c>
      <c r="C173" s="150">
        <f>(COUNTIFS(Dados!$J$2:$J$19995,Calc!$B$166,Dados!BE$2:BE$19995,"Ótima")*5+COUNTIFS(Dados!$J$2:$J$19995,Calc!$B$166,Dados!BE$2:BE$19995,"Boa")*3.75+COUNTIFS(Dados!$J$2:$J$19995,Calc!$B$166,Dados!BE$2:BE$19995,"Regular")*2.5+COUNTIFS(Dados!$J$2:$J$19995,Calc!$B$166,Dados!BE$2:BE$19995,"Ruim")*1.25+COUNTIFS(Dados!$J$2:$J$19995,Calc!$B$166,Dados!BE$2:BE$19995,"Péssima")*0)/COUNTIFS(Dados!$J$2:$J$19995,Calc!$B$166,Dados!BE$2:BE$19995,"&lt;&gt;Sem resposta",Dados!BE$2:BE$19995,"&lt;&gt;""")</f>
        <v>4.2948717948717947</v>
      </c>
      <c r="D173" s="150">
        <f>(COUNTIFS(Dados!$J$2:$J$19995,Calc!$B$166,Dados!BF$2:BF$19995,"Ótima")*5+COUNTIFS(Dados!$J$2:$J$19995,Calc!$B$166,Dados!BF$2:BF$19995,"Boa")*3.75+COUNTIFS(Dados!$J$2:$J$19995,Calc!$B$166,Dados!BF$2:BF$19995,"Regular")*2.5+COUNTIFS(Dados!$J$2:$J$19995,Calc!$B$166,Dados!BF$2:BF$19995,"Ruim")*1.25+COUNTIFS(Dados!$J$2:$J$19995,Calc!$B$166,Dados!BF$2:BF$19995,"Péssima")*0)/COUNTIFS(Dados!$J$2:$J$19995,Calc!$B$166,Dados!BF$2:BF$19995,"&lt;&gt;Sem resposta",Dados!BF$2:BF$19995,"&lt;&gt;""")</f>
        <v>3.1570512820512819</v>
      </c>
      <c r="E173" s="150">
        <f>(COUNTIFS(Dados!$J$2:$J$19995,Calc!$B$166,Dados!BG$2:BG$19995,"Ótima")*5+COUNTIFS(Dados!$J$2:$J$19995,Calc!$B$166,Dados!BG$2:BG$19995,"Boa")*3.75+COUNTIFS(Dados!$J$2:$J$19995,Calc!$B$166,Dados!BG$2:BG$19995,"Regular")*2.5+COUNTIFS(Dados!$J$2:$J$19995,Calc!$B$166,Dados!BG$2:BG$19995,"Ruim")*1.25+COUNTIFS(Dados!$J$2:$J$19995,Calc!$B$166,Dados!BG$2:BG$19995,"Péssima")*0)/COUNTIFS(Dados!$J$2:$J$19995,Calc!$B$166,Dados!BG$2:BG$19995,"&lt;&gt;Sem resposta",Dados!BG$2:BG$19995,"&lt;&gt;""")</f>
        <v>4.1185897435897436</v>
      </c>
      <c r="F173" s="150">
        <f>(COUNTIFS(Dados!$J$2:$J$19995,Calc!$B$166,Dados!BH$2:BH$19995,"Ótima")*5+COUNTIFS(Dados!$J$2:$J$19995,Calc!$B$166,Dados!BH$2:BH$19995,"Boa")*3.75+COUNTIFS(Dados!$J$2:$J$19995,Calc!$B$166,Dados!BH$2:BH$19995,"Regular")*2.5+COUNTIFS(Dados!$J$2:$J$19995,Calc!$B$166,Dados!BH$2:BH$19995,"Ruim")*1.25+COUNTIFS(Dados!$J$2:$J$19995,Calc!$B$166,Dados!BH$2:BH$19995,"Péssima")*0)/COUNTIFS(Dados!$J$2:$J$19995,Calc!$B$166,Dados!BH$2:BH$19995,"&lt;&gt;Sem resposta",Dados!BH$2:BH$19995,"&lt;&gt;""")</f>
        <v>4.0909090909090908</v>
      </c>
      <c r="G173" s="150">
        <f>(COUNTIFS(Dados!$J$2:$J$19995,Calc!$B$166,Dados!BI$2:BI$19995,"Ótima")*5+COUNTIFS(Dados!$J$2:$J$19995,Calc!$B$166,Dados!BI$2:BI$19995,"Boa")*3.75+COUNTIFS(Dados!$J$2:$J$19995,Calc!$B$166,Dados!BI$2:BI$19995,"Regular")*2.5+COUNTIFS(Dados!$J$2:$J$19995,Calc!$B$166,Dados!BI$2:BI$19995,"Ruim")*1.25+COUNTIFS(Dados!$J$2:$J$19995,Calc!$B$166,Dados!BI$2:BI$19995,"Péssima")*0)/COUNTIFS(Dados!$J$2:$J$19995,Calc!$B$166,Dados!BI$2:BI$19995,"&lt;&gt;Sem resposta",Dados!BI$2:BI$19995,"&lt;&gt;""")</f>
        <v>3.279220779220779</v>
      </c>
      <c r="H173" s="150">
        <f>(COUNTIFS(Dados!$J$2:$J$19995,Calc!$B$166,Dados!BJ$2:BJ$19995,"Ótima")*5+COUNTIFS(Dados!$J$2:$J$19995,Calc!$B$166,Dados!BJ$2:BJ$19995,"Boa")*3.75+COUNTIFS(Dados!$J$2:$J$19995,Calc!$B$166,Dados!BJ$2:BJ$19995,"Regular")*2.5+COUNTIFS(Dados!$J$2:$J$19995,Calc!$B$166,Dados!BJ$2:BJ$19995,"Ruim")*1.25+COUNTIFS(Dados!$J$2:$J$19995,Calc!$B$166,Dados!BJ$2:BJ$19995,"Péssima")*0)/COUNTIFS(Dados!$J$2:$J$19995,Calc!$B$166,Dados!BJ$2:BJ$19995,"&lt;&gt;Sem resposta",Dados!BJ$2:BJ$19995,"&lt;&gt;""")</f>
        <v>4.583333333333333</v>
      </c>
      <c r="I173" s="150">
        <f>(COUNTIFS(Dados!$J$2:$J$19995,Calc!$B$166,Dados!BK$2:BK$19995,"Superou as expectativas")*5+COUNTIFS(Dados!$J$2:$J$19995,Calc!$B$166,Dados!BK$2:BK$19995,"Atendeu as expectativas")*2.5+COUNTIFS(Dados!$J$2:$J$19995,Calc!$B$166,Dados!BK$2:BK$19995,"Não atendeu as expectativas")*0)/COUNTIFS(Dados!$J$2:$J$19995,Calc!$B$166,Dados!BK$2:BK$19995,"&lt;&gt;Sem resposta",Dados!BK$2:BK$19995,"&lt;&gt;""")</f>
        <v>3.4740259740259742</v>
      </c>
      <c r="J173" s="150">
        <f>(COUNTIFS(Dados!$J$2:$J$19995,Calc!$B$166,Dados!BL$2:BL$19995,"Superou as expectativas")*5+COUNTIFS(Dados!$J$2:$J$19995,Calc!$B$166,Dados!BL$2:BL$19995,"Atendeu as expectativas")*2.5+COUNTIFS(Dados!$J$2:$J$19995,Calc!$B$166,Dados!BL$2:BL$19995,"Não atendeu as expectativas")*0)/COUNTIFS(Dados!$J$2:$J$19995,Calc!$B$166,Dados!BL$2:BL$19995,"&lt;&gt;Sem resposta",Dados!BL$2:BL$19995,"&lt;&gt;""")</f>
        <v>4.0064102564102564</v>
      </c>
      <c r="K173" s="195">
        <f t="shared" si="6"/>
        <v>3.8755515318015314</v>
      </c>
    </row>
    <row r="174" spans="1:11">
      <c r="A174" s="143" t="s">
        <v>325</v>
      </c>
      <c r="B174" s="149" t="s">
        <v>99</v>
      </c>
      <c r="C174" s="153" t="e">
        <f>(COUNTIFS(Dados!$S$2:$S$19995,Calc!$C283,Dados!$J$2:$J$19995,Calc!$B$166,Dados!BE$2:BE$19995,"Ótima")*5+COUNTIFS(Dados!$S$2:$S$19995,Calc!$C283,Dados!$J$2:$J$19995,Calc!$B$166,Dados!BE$2:BE$19995,"Boa")*3.75+COUNTIFS(Dados!$S$2:$S$19995,Calc!$C283,Dados!$J$2:$J$19995,Calc!$B$166,Dados!BE$2:BE$19995,"Regular")*2.5+COUNTIFS(Dados!$S$2:$S$19995,Calc!$C283,Dados!$J$2:$J$19995,Calc!$B$166,Dados!BE$2:BE$19995,"Ruim")*1.25+COUNTIFS(Dados!$S$2:$S$19995,Calc!$C283,Dados!$J$2:$J$19995,Calc!$B$166,Dados!BE$2:BE$19995,"Péssima")*0)/COUNTIFS(Dados!$S$2:$S$19995,Calc!$C283,Dados!$J$2:$J$19995,Calc!$B$166,Dados!BE$2:BE$19995,"&lt;&gt;Sem resposta",Dados!BE$2:BE$19995,"&lt;&gt;""")</f>
        <v>#DIV/0!</v>
      </c>
      <c r="D174" s="153" t="e">
        <f>(COUNTIFS(Dados!$S$2:$S$19995,Calc!$C283,Dados!$J$2:$J$19995,Calc!$B$166,Dados!BF$2:BF$19995,"Ótima")*5+COUNTIFS(Dados!$S$2:$S$19995,Calc!$C283,Dados!$J$2:$J$19995,Calc!$B$166,Dados!BF$2:BF$19995,"Boa")*3.75+COUNTIFS(Dados!$S$2:$S$19995,Calc!$C283,Dados!$J$2:$J$19995,Calc!$B$166,Dados!BF$2:BF$19995,"Regular")*2.5+COUNTIFS(Dados!$S$2:$S$19995,Calc!$C283,Dados!$J$2:$J$19995,Calc!$B$166,Dados!BF$2:BF$19995,"Ruim")*1.25+COUNTIFS(Dados!$S$2:$S$19995,Calc!$C283,Dados!$J$2:$J$19995,Calc!$B$166,Dados!BF$2:BF$19995,"Péssima")*0)/COUNTIFS(Dados!$S$2:$S$19995,Calc!$C283,Dados!$J$2:$J$19995,Calc!$B$166,Dados!BF$2:BF$19995,"&lt;&gt;Sem resposta",Dados!BF$2:BF$19995,"&lt;&gt;""")</f>
        <v>#DIV/0!</v>
      </c>
      <c r="E174" s="153" t="e">
        <f>(COUNTIFS(Dados!$S$2:$S$19995,Calc!$C283,Dados!$J$2:$J$19995,Calc!$B$166,Dados!BG$2:BG$19995,"Ótima")*5+COUNTIFS(Dados!$S$2:$S$19995,Calc!$C283,Dados!$J$2:$J$19995,Calc!$B$166,Dados!BG$2:BG$19995,"Boa")*3.75+COUNTIFS(Dados!$S$2:$S$19995,Calc!$C283,Dados!$J$2:$J$19995,Calc!$B$166,Dados!BG$2:BG$19995,"Regular")*2.5+COUNTIFS(Dados!$S$2:$S$19995,Calc!$C283,Dados!$J$2:$J$19995,Calc!$B$166,Dados!BG$2:BG$19995,"Ruim")*1.25+COUNTIFS(Dados!$S$2:$S$19995,Calc!$C283,Dados!$J$2:$J$19995,Calc!$B$166,Dados!BG$2:BG$19995,"Péssima")*0)/COUNTIFS(Dados!$S$2:$S$19995,Calc!$C283,Dados!$J$2:$J$19995,Calc!$B$166,Dados!BG$2:BG$19995,"&lt;&gt;Sem resposta",Dados!BG$2:BG$19995,"&lt;&gt;""")</f>
        <v>#DIV/0!</v>
      </c>
      <c r="F174" s="153" t="e">
        <f>(COUNTIFS(Dados!$S$2:$S$19995,Calc!$C283,Dados!$J$2:$J$19995,Calc!$B$166,Dados!BH$2:BH$19995,"Ótima")*5+COUNTIFS(Dados!$S$2:$S$19995,Calc!$C283,Dados!$J$2:$J$19995,Calc!$B$166,Dados!BH$2:BH$19995,"Boa")*3.75+COUNTIFS(Dados!$S$2:$S$19995,Calc!$C283,Dados!$J$2:$J$19995,Calc!$B$166,Dados!BH$2:BH$19995,"Regular")*2.5+COUNTIFS(Dados!$S$2:$S$19995,Calc!$C283,Dados!$J$2:$J$19995,Calc!$B$166,Dados!BH$2:BH$19995,"Ruim")*1.25+COUNTIFS(Dados!$S$2:$S$19995,Calc!$C283,Dados!$J$2:$J$19995,Calc!$B$166,Dados!BH$2:BH$19995,"Péssima")*0)/COUNTIFS(Dados!$S$2:$S$19995,Calc!$C283,Dados!$J$2:$J$19995,Calc!$B$166,Dados!BH$2:BH$19995,"&lt;&gt;Sem resposta",Dados!BH$2:BH$19995,"&lt;&gt;""")</f>
        <v>#DIV/0!</v>
      </c>
      <c r="G174" s="153" t="e">
        <f>(COUNTIFS(Dados!$S$2:$S$19995,Calc!$C283,Dados!$J$2:$J$19995,Calc!$B$166,Dados!BI$2:BI$19995,"Ótima")*5+COUNTIFS(Dados!$S$2:$S$19995,Calc!$C283,Dados!$J$2:$J$19995,Calc!$B$166,Dados!BI$2:BI$19995,"Boa")*3.75+COUNTIFS(Dados!$S$2:$S$19995,Calc!$C283,Dados!$J$2:$J$19995,Calc!$B$166,Dados!BI$2:BI$19995,"Regular")*2.5+COUNTIFS(Dados!$S$2:$S$19995,Calc!$C283,Dados!$J$2:$J$19995,Calc!$B$166,Dados!BI$2:BI$19995,"Ruim")*1.25+COUNTIFS(Dados!$S$2:$S$19995,Calc!$C283,Dados!$J$2:$J$19995,Calc!$B$166,Dados!BI$2:BI$19995,"Péssima")*0)/COUNTIFS(Dados!$S$2:$S$19995,Calc!$C283,Dados!$J$2:$J$19995,Calc!$B$166,Dados!BI$2:BI$19995,"&lt;&gt;Sem resposta",Dados!BI$2:BI$19995,"&lt;&gt;""")</f>
        <v>#DIV/0!</v>
      </c>
      <c r="H174" s="153" t="e">
        <f>(COUNTIFS(Dados!$S$2:$S$19995,Calc!$C283,Dados!$J$2:$J$19995,Calc!$B$166,Dados!BJ$2:BJ$19995,"Ótima")*5+COUNTIFS(Dados!$S$2:$S$19995,Calc!$C283,Dados!$J$2:$J$19995,Calc!$B$166,Dados!BJ$2:BJ$19995,"Boa")*3.75+COUNTIFS(Dados!$S$2:$S$19995,Calc!$C283,Dados!$J$2:$J$19995,Calc!$B$166,Dados!BJ$2:BJ$19995,"Regular")*2.5+COUNTIFS(Dados!$S$2:$S$19995,Calc!$C283,Dados!$J$2:$J$19995,Calc!$B$166,Dados!BJ$2:BJ$19995,"Ruim")*1.25+COUNTIFS(Dados!$S$2:$S$19995,Calc!$C283,Dados!$J$2:$J$19995,Calc!$B$166,Dados!BJ$2:BJ$19995,"Péssima")*0)/COUNTIFS(Dados!$S$2:$S$19995,Calc!$C283,Dados!$J$2:$J$19995,Calc!$B$166,Dados!BJ$2:BJ$19995,"&lt;&gt;Sem resposta",Dados!BJ$2:BJ$19995,"&lt;&gt;""")</f>
        <v>#DIV/0!</v>
      </c>
      <c r="I174" s="153" t="e">
        <f>(COUNTIFS(Dados!$S$2:$S$19995,Calc!$C283,Dados!$J$2:$J$19995,Calc!$B$166,Dados!BK$2:BK$19995,"Superou as expectativas")*5+COUNTIFS(Dados!$S$2:$S$19995,Calc!$C283,Dados!$J$2:$J$19995,Calc!$B$166,Dados!BK$2:BK$19995,"Atendeu as expectativas")*2.5+COUNTIFS(Dados!$S$2:$S$19995,Calc!$C283,Dados!$J$2:$J$19995,Calc!$B$166,Dados!BK$2:BK$19995,"Não atendeu as expectativas")*0)/COUNTIFS(Dados!$S$2:$S$19995,Calc!$C283,Dados!$J$2:$J$19995,Calc!$B$166,Dados!BK$2:BK$19995,"&lt;&gt;Sem resposta",Dados!BK$2:BK$19995,"&lt;&gt;""")</f>
        <v>#DIV/0!</v>
      </c>
      <c r="J174" s="153" t="e">
        <f>(COUNTIFS(Dados!$S$2:$S$19995,Calc!$C283,Dados!$J$2:$J$19995,Calc!$B$166,Dados!BL$2:BL$19995,"Superou as expectativas")*5+COUNTIFS(Dados!$S$2:$S$19995,Calc!$C283,Dados!$J$2:$J$19995,Calc!$B$166,Dados!BL$2:BL$19995,"Atendeu as expectativas")*2.5+COUNTIFS(Dados!$S$2:$S$19995,Calc!$C283,Dados!$J$2:$J$19995,Calc!$B$166,Dados!BL$2:BL$19995,"Não atendeu as expectativas")*0)/COUNTIFS(Dados!$S$2:$S$19995,Calc!$C283,Dados!$J$2:$J$19995,Calc!$B$166,Dados!BL$2:BL$19995,"&lt;&gt;Sem resposta",Dados!BL$2:BL$19995,"&lt;&gt;""")</f>
        <v>#DIV/0!</v>
      </c>
      <c r="K174" s="195" t="e">
        <f t="shared" si="6"/>
        <v>#DIV/0!</v>
      </c>
    </row>
    <row r="175" spans="1:11">
      <c r="A175" s="143" t="s">
        <v>325</v>
      </c>
      <c r="B175" s="149" t="s">
        <v>326</v>
      </c>
      <c r="C175" s="153" t="e">
        <f>(COUNTIFS(Dados!$S$2:$S$19995,Calc!$C284,Dados!$J$2:$J$19995,Calc!$B$166,Dados!BE$2:BE$19995,"Ótima")*5+COUNTIFS(Dados!$S$2:$S$19995,Calc!$C284,Dados!$J$2:$J$19995,Calc!$B$166,Dados!BE$2:BE$19995,"Boa")*3.75+COUNTIFS(Dados!$S$2:$S$19995,Calc!$C284,Dados!$J$2:$J$19995,Calc!$B$166,Dados!BE$2:BE$19995,"Regular")*2.5+COUNTIFS(Dados!$S$2:$S$19995,Calc!$C284,Dados!$J$2:$J$19995,Calc!$B$166,Dados!BE$2:BE$19995,"Ruim")*1.25+COUNTIFS(Dados!$S$2:$S$19995,Calc!$C284,Dados!$J$2:$J$19995,Calc!$B$166,Dados!BE$2:BE$19995,"Péssima")*0)/COUNTIFS(Dados!$S$2:$S$19995,Calc!$C284,Dados!$J$2:$J$19995,Calc!$B$166,Dados!BE$2:BE$19995,"&lt;&gt;Sem resposta",Dados!BE$2:BE$19995,"&lt;&gt;""")</f>
        <v>#DIV/0!</v>
      </c>
      <c r="D175" s="153" t="e">
        <f>(COUNTIFS(Dados!$S$2:$S$19995,Calc!$C284,Dados!$J$2:$J$19995,Calc!$B$166,Dados!BF$2:BF$19995,"Ótima")*5+COUNTIFS(Dados!$S$2:$S$19995,Calc!$C284,Dados!$J$2:$J$19995,Calc!$B$166,Dados!BF$2:BF$19995,"Boa")*3.75+COUNTIFS(Dados!$S$2:$S$19995,Calc!$C284,Dados!$J$2:$J$19995,Calc!$B$166,Dados!BF$2:BF$19995,"Regular")*2.5+COUNTIFS(Dados!$S$2:$S$19995,Calc!$C284,Dados!$J$2:$J$19995,Calc!$B$166,Dados!BF$2:BF$19995,"Ruim")*1.25+COUNTIFS(Dados!$S$2:$S$19995,Calc!$C284,Dados!$J$2:$J$19995,Calc!$B$166,Dados!BF$2:BF$19995,"Péssima")*0)/COUNTIFS(Dados!$S$2:$S$19995,Calc!$C284,Dados!$J$2:$J$19995,Calc!$B$166,Dados!BF$2:BF$19995,"&lt;&gt;Sem resposta",Dados!BF$2:BF$19995,"&lt;&gt;""")</f>
        <v>#DIV/0!</v>
      </c>
      <c r="E175" s="153" t="e">
        <f>(COUNTIFS(Dados!$S$2:$S$19995,Calc!$C284,Dados!$J$2:$J$19995,Calc!$B$166,Dados!BG$2:BG$19995,"Ótima")*5+COUNTIFS(Dados!$S$2:$S$19995,Calc!$C284,Dados!$J$2:$J$19995,Calc!$B$166,Dados!BG$2:BG$19995,"Boa")*3.75+COUNTIFS(Dados!$S$2:$S$19995,Calc!$C284,Dados!$J$2:$J$19995,Calc!$B$166,Dados!BG$2:BG$19995,"Regular")*2.5+COUNTIFS(Dados!$S$2:$S$19995,Calc!$C284,Dados!$J$2:$J$19995,Calc!$B$166,Dados!BG$2:BG$19995,"Ruim")*1.25+COUNTIFS(Dados!$S$2:$S$19995,Calc!$C284,Dados!$J$2:$J$19995,Calc!$B$166,Dados!BG$2:BG$19995,"Péssima")*0)/COUNTIFS(Dados!$S$2:$S$19995,Calc!$C284,Dados!$J$2:$J$19995,Calc!$B$166,Dados!BG$2:BG$19995,"&lt;&gt;Sem resposta",Dados!BG$2:BG$19995,"&lt;&gt;""")</f>
        <v>#DIV/0!</v>
      </c>
      <c r="F175" s="153" t="e">
        <f>(COUNTIFS(Dados!$S$2:$S$19995,Calc!$C284,Dados!$J$2:$J$19995,Calc!$B$166,Dados!BH$2:BH$19995,"Ótima")*5+COUNTIFS(Dados!$S$2:$S$19995,Calc!$C284,Dados!$J$2:$J$19995,Calc!$B$166,Dados!BH$2:BH$19995,"Boa")*3.75+COUNTIFS(Dados!$S$2:$S$19995,Calc!$C284,Dados!$J$2:$J$19995,Calc!$B$166,Dados!BH$2:BH$19995,"Regular")*2.5+COUNTIFS(Dados!$S$2:$S$19995,Calc!$C284,Dados!$J$2:$J$19995,Calc!$B$166,Dados!BH$2:BH$19995,"Ruim")*1.25+COUNTIFS(Dados!$S$2:$S$19995,Calc!$C284,Dados!$J$2:$J$19995,Calc!$B$166,Dados!BH$2:BH$19995,"Péssima")*0)/COUNTIFS(Dados!$S$2:$S$19995,Calc!$C284,Dados!$J$2:$J$19995,Calc!$B$166,Dados!BH$2:BH$19995,"&lt;&gt;Sem resposta",Dados!BH$2:BH$19995,"&lt;&gt;""")</f>
        <v>#DIV/0!</v>
      </c>
      <c r="G175" s="153" t="e">
        <f>(COUNTIFS(Dados!$S$2:$S$19995,Calc!$C284,Dados!$J$2:$J$19995,Calc!$B$166,Dados!BI$2:BI$19995,"Ótima")*5+COUNTIFS(Dados!$S$2:$S$19995,Calc!$C284,Dados!$J$2:$J$19995,Calc!$B$166,Dados!BI$2:BI$19995,"Boa")*3.75+COUNTIFS(Dados!$S$2:$S$19995,Calc!$C284,Dados!$J$2:$J$19995,Calc!$B$166,Dados!BI$2:BI$19995,"Regular")*2.5+COUNTIFS(Dados!$S$2:$S$19995,Calc!$C284,Dados!$J$2:$J$19995,Calc!$B$166,Dados!BI$2:BI$19995,"Ruim")*1.25+COUNTIFS(Dados!$S$2:$S$19995,Calc!$C284,Dados!$J$2:$J$19995,Calc!$B$166,Dados!BI$2:BI$19995,"Péssima")*0)/COUNTIFS(Dados!$S$2:$S$19995,Calc!$C284,Dados!$J$2:$J$19995,Calc!$B$166,Dados!BI$2:BI$19995,"&lt;&gt;Sem resposta",Dados!BI$2:BI$19995,"&lt;&gt;""")</f>
        <v>#DIV/0!</v>
      </c>
      <c r="H175" s="153" t="e">
        <f>(COUNTIFS(Dados!$S$2:$S$19995,Calc!$C284,Dados!$J$2:$J$19995,Calc!$B$166,Dados!BJ$2:BJ$19995,"Ótima")*5+COUNTIFS(Dados!$S$2:$S$19995,Calc!$C284,Dados!$J$2:$J$19995,Calc!$B$166,Dados!BJ$2:BJ$19995,"Boa")*3.75+COUNTIFS(Dados!$S$2:$S$19995,Calc!$C284,Dados!$J$2:$J$19995,Calc!$B$166,Dados!BJ$2:BJ$19995,"Regular")*2.5+COUNTIFS(Dados!$S$2:$S$19995,Calc!$C284,Dados!$J$2:$J$19995,Calc!$B$166,Dados!BJ$2:BJ$19995,"Ruim")*1.25+COUNTIFS(Dados!$S$2:$S$19995,Calc!$C284,Dados!$J$2:$J$19995,Calc!$B$166,Dados!BJ$2:BJ$19995,"Péssima")*0)/COUNTIFS(Dados!$S$2:$S$19995,Calc!$C284,Dados!$J$2:$J$19995,Calc!$B$166,Dados!BJ$2:BJ$19995,"&lt;&gt;Sem resposta",Dados!BJ$2:BJ$19995,"&lt;&gt;""")</f>
        <v>#DIV/0!</v>
      </c>
      <c r="I175" s="153" t="e">
        <f>(COUNTIFS(Dados!$S$2:$S$19995,Calc!$C284,Dados!$J$2:$J$19995,Calc!$B$166,Dados!BK$2:BK$19995,"Superou as expectativas")*5+COUNTIFS(Dados!$S$2:$S$19995,Calc!$C284,Dados!$J$2:$J$19995,Calc!$B$166,Dados!BK$2:BK$19995,"Atendeu as expectativas")*2.5+COUNTIFS(Dados!$S$2:$S$19995,Calc!$C284,Dados!$J$2:$J$19995,Calc!$B$166,Dados!BK$2:BK$19995,"Não atendeu as expectativas")*0)/COUNTIFS(Dados!$S$2:$S$19995,Calc!$C284,Dados!$J$2:$J$19995,Calc!$B$166,Dados!BK$2:BK$19995,"&lt;&gt;Sem resposta",Dados!BK$2:BK$19995,"&lt;&gt;""")</f>
        <v>#DIV/0!</v>
      </c>
      <c r="J175" s="153" t="e">
        <f>(COUNTIFS(Dados!$S$2:$S$19995,Calc!$C284,Dados!$J$2:$J$19995,Calc!$B$166,Dados!BL$2:BL$19995,"Superou as expectativas")*5+COUNTIFS(Dados!$S$2:$S$19995,Calc!$C284,Dados!$J$2:$J$19995,Calc!$B$166,Dados!BL$2:BL$19995,"Atendeu as expectativas")*2.5+COUNTIFS(Dados!$S$2:$S$19995,Calc!$C284,Dados!$J$2:$J$19995,Calc!$B$166,Dados!BL$2:BL$19995,"Não atendeu as expectativas")*0)/COUNTIFS(Dados!$S$2:$S$19995,Calc!$C284,Dados!$J$2:$J$19995,Calc!$B$166,Dados!BL$2:BL$19995,"&lt;&gt;Sem resposta",Dados!BL$2:BL$19995,"&lt;&gt;""")</f>
        <v>#DIV/0!</v>
      </c>
      <c r="K175" s="195" t="e">
        <f t="shared" si="6"/>
        <v>#DIV/0!</v>
      </c>
    </row>
    <row r="176" spans="1:11" ht="25.5">
      <c r="A176" s="143" t="s">
        <v>459</v>
      </c>
      <c r="B176" s="143" t="s">
        <v>459</v>
      </c>
      <c r="C176" s="150">
        <f>(COUNTIFS(Dados!$J$2:$J$19995,Calc!$B$169,Dados!BE$2:BE$19995,"Ótima")*5+COUNTIFS(Dados!$J$2:$J$19995,Calc!$B$169,Dados!BE$2:BE$19995,"Boa")*3.75+COUNTIFS(Dados!$J$2:$J$19995,Calc!$B$169,Dados!BE$2:BE$19995,"Regular")*2.5+COUNTIFS(Dados!$J$2:$J$19995,Calc!$B$169,Dados!BE$2:BE$19995,"Ruim")*1.25+COUNTIFS(Dados!$J$2:$J$19995,Calc!$B$169,Dados!BE$2:BE$19995,"Péssima")*0)/COUNTIFS(Dados!$J$2:$J$19995,Calc!$B$169,Dados!BE$2:BE$19995,"&lt;&gt;Sem resposta",Dados!BE$2:BE$19995,"&lt;&gt;""")</f>
        <v>4.2897727272727275</v>
      </c>
      <c r="D176" s="150">
        <f>(COUNTIFS(Dados!$J$2:$J$19995,Calc!$B$169,Dados!BF$2:BF$19995,"Ótima")*5+COUNTIFS(Dados!$J$2:$J$19995,Calc!$B$169,Dados!BF$2:BF$19995,"Boa")*3.75+COUNTIFS(Dados!$J$2:$J$19995,Calc!$B$169,Dados!BF$2:BF$19995,"Regular")*2.5+COUNTIFS(Dados!$J$2:$J$19995,Calc!$B$169,Dados!BF$2:BF$19995,"Ruim")*1.25+COUNTIFS(Dados!$J$2:$J$19995,Calc!$B$169,Dados!BF$2:BF$19995,"Péssima")*0)/COUNTIFS(Dados!$J$2:$J$19995,Calc!$B$169,Dados!BF$2:BF$19995,"&lt;&gt;Sem resposta",Dados!BF$2:BF$19995,"&lt;&gt;""")</f>
        <v>3.7215909090909092</v>
      </c>
      <c r="E176" s="150">
        <f>(COUNTIFS(Dados!$J$2:$J$19995,Calc!$B$169,Dados!BG$2:BG$19995,"Ótima")*5+COUNTIFS(Dados!$J$2:$J$19995,Calc!$B$169,Dados!BG$2:BG$19995,"Boa")*3.75+COUNTIFS(Dados!$J$2:$J$19995,Calc!$B$169,Dados!BG$2:BG$19995,"Regular")*2.5+COUNTIFS(Dados!$J$2:$J$19995,Calc!$B$169,Dados!BG$2:BG$19995,"Ruim")*1.25+COUNTIFS(Dados!$J$2:$J$19995,Calc!$B$169,Dados!BG$2:BG$19995,"Péssima")*0)/COUNTIFS(Dados!$J$2:$J$19995,Calc!$B$169,Dados!BG$2:BG$19995,"&lt;&gt;Sem resposta",Dados!BG$2:BG$19995,"&lt;&gt;""")</f>
        <v>3.9204545454545454</v>
      </c>
      <c r="F176" s="150">
        <f>(COUNTIFS(Dados!$J$2:$J$19995,Calc!$B$169,Dados!BH$2:BH$19995,"Ótima")*5+COUNTIFS(Dados!$J$2:$J$19995,Calc!$B$169,Dados!BH$2:BH$19995,"Boa")*3.75+COUNTIFS(Dados!$J$2:$J$19995,Calc!$B$169,Dados!BH$2:BH$19995,"Regular")*2.5+COUNTIFS(Dados!$J$2:$J$19995,Calc!$B$169,Dados!BH$2:BH$19995,"Ruim")*1.25+COUNTIFS(Dados!$J$2:$J$19995,Calc!$B$169,Dados!BH$2:BH$19995,"Péssima")*0)/COUNTIFS(Dados!$J$2:$J$19995,Calc!$B$169,Dados!BH$2:BH$19995,"&lt;&gt;Sem resposta",Dados!BH$2:BH$19995,"&lt;&gt;""")</f>
        <v>4.0625</v>
      </c>
      <c r="G176" s="150">
        <f>(COUNTIFS(Dados!$J$2:$J$19995,Calc!$B$169,Dados!BI$2:BI$19995,"Ótima")*5+COUNTIFS(Dados!$J$2:$J$19995,Calc!$B$169,Dados!BI$2:BI$19995,"Boa")*3.75+COUNTIFS(Dados!$J$2:$J$19995,Calc!$B$169,Dados!BI$2:BI$19995,"Regular")*2.5+COUNTIFS(Dados!$J$2:$J$19995,Calc!$B$169,Dados!BI$2:BI$19995,"Ruim")*1.25+COUNTIFS(Dados!$J$2:$J$19995,Calc!$B$169,Dados!BI$2:BI$19995,"Péssima")*0)/COUNTIFS(Dados!$J$2:$J$19995,Calc!$B$169,Dados!BI$2:BI$19995,"&lt;&gt;Sem resposta",Dados!BI$2:BI$19995,"&lt;&gt;""")</f>
        <v>2.8693181818181817</v>
      </c>
      <c r="H176" s="150">
        <f>(COUNTIFS(Dados!$J$2:$J$19995,Calc!$B$169,Dados!BJ$2:BJ$19995,"Ótima")*5+COUNTIFS(Dados!$J$2:$J$19995,Calc!$B$169,Dados!BJ$2:BJ$19995,"Boa")*3.75+COUNTIFS(Dados!$J$2:$J$19995,Calc!$B$169,Dados!BJ$2:BJ$19995,"Regular")*2.5+COUNTIFS(Dados!$J$2:$J$19995,Calc!$B$169,Dados!BJ$2:BJ$19995,"Ruim")*1.25+COUNTIFS(Dados!$J$2:$J$19995,Calc!$B$169,Dados!BJ$2:BJ$19995,"Péssima")*0)/COUNTIFS(Dados!$J$2:$J$19995,Calc!$B$169,Dados!BJ$2:BJ$19995,"&lt;&gt;Sem resposta",Dados!BJ$2:BJ$19995,"&lt;&gt;""")</f>
        <v>4.4318181818181817</v>
      </c>
      <c r="I176" s="150">
        <f>(COUNTIFS(Dados!$J$2:$J$19995,Calc!$B$169,Dados!BK$2:BK$19995,"Superou as expectativas")*5+COUNTIFS(Dados!$J$2:$J$19995,Calc!$B$169,Dados!BK$2:BK$19995,"Atendeu as expectativas")*2.5+COUNTIFS(Dados!$J$2:$J$19995,Calc!$B$169,Dados!BK$2:BK$19995,"Não atendeu as expectativas")*0)/COUNTIFS(Dados!$J$2:$J$19995,Calc!$B$169,Dados!BK$2:BK$19995,"&lt;&gt;Sem resposta",Dados!BK$2:BK$19995,"&lt;&gt;""")</f>
        <v>3.0113636363636362</v>
      </c>
      <c r="J176" s="150">
        <f>(COUNTIFS(Dados!$J$2:$J$19995,Calc!$B$169,Dados!BL$2:BL$19995,"Superou as expectativas")*5+COUNTIFS(Dados!$J$2:$J$19995,Calc!$B$169,Dados!BL$2:BL$19995,"Atendeu as expectativas")*2.5+COUNTIFS(Dados!$J$2:$J$19995,Calc!$B$169,Dados!BL$2:BL$19995,"Não atendeu as expectativas")*0)/COUNTIFS(Dados!$J$2:$J$19995,Calc!$B$169,Dados!BL$2:BL$19995,"&lt;&gt;Sem resposta",Dados!BL$2:BL$19995,"&lt;&gt;""")</f>
        <v>3.6363636363636362</v>
      </c>
      <c r="K176" s="195">
        <f t="shared" si="6"/>
        <v>3.7428977272727275</v>
      </c>
    </row>
    <row r="177" spans="1:11" ht="25.5">
      <c r="A177" s="143" t="s">
        <v>459</v>
      </c>
      <c r="B177" s="151" t="s">
        <v>96</v>
      </c>
      <c r="C177" s="152" t="e">
        <f>(COUNTIFS(Dados!$T$2:$T$19995,Calc!$C286,Dados!$J$2:$J$19995,Calc!$B$169,Dados!BE$2:BE$19995,"Ótima")*5+COUNTIFS(Dados!$T$2:$T$19995,Calc!$C286,Dados!$J$2:$J$19995,Calc!$B$169,Dados!BE$2:BE$19995,"Boa")*3.75+COUNTIFS(Dados!$T$2:$T$19995,Calc!$C286,Dados!$J$2:$J$19995,Calc!$B$169,Dados!BE$2:BE$19995,"Regular")*2.5+COUNTIFS(Dados!$T$2:$T$19995,Calc!$C286,Dados!$J$2:$J$19995,Calc!$B$169,Dados!BE$2:BE$19995,"Ruim")*1.25+COUNTIFS(Dados!$T$2:$T$19995,Calc!$C286,Dados!$J$2:$J$19995,Calc!$B$169,Dados!BE$2:BE$19995,"Péssima")*0)/COUNTIFS(Dados!$T$2:$T$19995,Calc!$C286,Dados!$J$2:$J$19995,Calc!$B$169,Dados!BE$2:BE$19995,"&lt;&gt;Sem resposta",Dados!BE$2:BE$19995,"&lt;&gt;""")</f>
        <v>#DIV/0!</v>
      </c>
      <c r="D177" s="152" t="e">
        <f>(COUNTIFS(Dados!$T$2:$T$19995,Calc!$C286,Dados!$J$2:$J$19995,Calc!$B$169,Dados!BF$2:BF$19995,"Ótima")*5+COUNTIFS(Dados!$T$2:$T$19995,Calc!$C286,Dados!$J$2:$J$19995,Calc!$B$169,Dados!BF$2:BF$19995,"Boa")*3.75+COUNTIFS(Dados!$T$2:$T$19995,Calc!$C286,Dados!$J$2:$J$19995,Calc!$B$169,Dados!BF$2:BF$19995,"Regular")*2.5+COUNTIFS(Dados!$T$2:$T$19995,Calc!$C286,Dados!$J$2:$J$19995,Calc!$B$169,Dados!BF$2:BF$19995,"Ruim")*1.25+COUNTIFS(Dados!$T$2:$T$19995,Calc!$C286,Dados!$J$2:$J$19995,Calc!$B$169,Dados!BF$2:BF$19995,"Péssima")*0)/COUNTIFS(Dados!$T$2:$T$19995,Calc!$C286,Dados!$J$2:$J$19995,Calc!$B$169,Dados!BF$2:BF$19995,"&lt;&gt;Sem resposta",Dados!BF$2:BF$19995,"&lt;&gt;""")</f>
        <v>#DIV/0!</v>
      </c>
      <c r="E177" s="152" t="e">
        <f>(COUNTIFS(Dados!$T$2:$T$19995,Calc!$C286,Dados!$J$2:$J$19995,Calc!$B$169,Dados!BG$2:BG$19995,"Ótima")*5+COUNTIFS(Dados!$T$2:$T$19995,Calc!$C286,Dados!$J$2:$J$19995,Calc!$B$169,Dados!BG$2:BG$19995,"Boa")*3.75+COUNTIFS(Dados!$T$2:$T$19995,Calc!$C286,Dados!$J$2:$J$19995,Calc!$B$169,Dados!BG$2:BG$19995,"Regular")*2.5+COUNTIFS(Dados!$T$2:$T$19995,Calc!$C286,Dados!$J$2:$J$19995,Calc!$B$169,Dados!BG$2:BG$19995,"Ruim")*1.25+COUNTIFS(Dados!$T$2:$T$19995,Calc!$C286,Dados!$J$2:$J$19995,Calc!$B$169,Dados!BG$2:BG$19995,"Péssima")*0)/COUNTIFS(Dados!$T$2:$T$19995,Calc!$C286,Dados!$J$2:$J$19995,Calc!$B$169,Dados!BG$2:BG$19995,"&lt;&gt;Sem resposta",Dados!BG$2:BG$19995,"&lt;&gt;""")</f>
        <v>#DIV/0!</v>
      </c>
      <c r="F177" s="152" t="e">
        <f>(COUNTIFS(Dados!$T$2:$T$19995,Calc!$C286,Dados!$J$2:$J$19995,Calc!$B$169,Dados!BH$2:BH$19995,"Ótima")*5+COUNTIFS(Dados!$T$2:$T$19995,Calc!$C286,Dados!$J$2:$J$19995,Calc!$B$169,Dados!BH$2:BH$19995,"Boa")*3.75+COUNTIFS(Dados!$T$2:$T$19995,Calc!$C286,Dados!$J$2:$J$19995,Calc!$B$169,Dados!BH$2:BH$19995,"Regular")*2.5+COUNTIFS(Dados!$T$2:$T$19995,Calc!$C286,Dados!$J$2:$J$19995,Calc!$B$169,Dados!BH$2:BH$19995,"Ruim")*1.25+COUNTIFS(Dados!$T$2:$T$19995,Calc!$C286,Dados!$J$2:$J$19995,Calc!$B$169,Dados!BH$2:BH$19995,"Péssima")*0)/COUNTIFS(Dados!$T$2:$T$19995,Calc!$C286,Dados!$J$2:$J$19995,Calc!$B$169,Dados!BH$2:BH$19995,"&lt;&gt;Sem resposta",Dados!BH$2:BH$19995,"&lt;&gt;""")</f>
        <v>#DIV/0!</v>
      </c>
      <c r="G177" s="152" t="e">
        <f>(COUNTIFS(Dados!$T$2:$T$19995,Calc!$C286,Dados!$J$2:$J$19995,Calc!$B$169,Dados!BI$2:BI$19995,"Ótima")*5+COUNTIFS(Dados!$T$2:$T$19995,Calc!$C286,Dados!$J$2:$J$19995,Calc!$B$169,Dados!BI$2:BI$19995,"Boa")*3.75+COUNTIFS(Dados!$T$2:$T$19995,Calc!$C286,Dados!$J$2:$J$19995,Calc!$B$169,Dados!BI$2:BI$19995,"Regular")*2.5+COUNTIFS(Dados!$T$2:$T$19995,Calc!$C286,Dados!$J$2:$J$19995,Calc!$B$169,Dados!BI$2:BI$19995,"Ruim")*1.25+COUNTIFS(Dados!$T$2:$T$19995,Calc!$C286,Dados!$J$2:$J$19995,Calc!$B$169,Dados!BI$2:BI$19995,"Péssima")*0)/COUNTIFS(Dados!$T$2:$T$19995,Calc!$C286,Dados!$J$2:$J$19995,Calc!$B$169,Dados!BI$2:BI$19995,"&lt;&gt;Sem resposta",Dados!BI$2:BI$19995,"&lt;&gt;""")</f>
        <v>#DIV/0!</v>
      </c>
      <c r="H177" s="152" t="e">
        <f>(COUNTIFS(Dados!$T$2:$T$19995,Calc!$C286,Dados!$J$2:$J$19995,Calc!$B$169,Dados!BJ$2:BJ$19995,"Ótima")*5+COUNTIFS(Dados!$T$2:$T$19995,Calc!$C286,Dados!$J$2:$J$19995,Calc!$B$169,Dados!BJ$2:BJ$19995,"Boa")*3.75+COUNTIFS(Dados!$T$2:$T$19995,Calc!$C286,Dados!$J$2:$J$19995,Calc!$B$169,Dados!BJ$2:BJ$19995,"Regular")*2.5+COUNTIFS(Dados!$T$2:$T$19995,Calc!$C286,Dados!$J$2:$J$19995,Calc!$B$169,Dados!BJ$2:BJ$19995,"Ruim")*1.25+COUNTIFS(Dados!$T$2:$T$19995,Calc!$C286,Dados!$J$2:$J$19995,Calc!$B$169,Dados!BJ$2:BJ$19995,"Péssima")*0)/COUNTIFS(Dados!$T$2:$T$19995,Calc!$C286,Dados!$J$2:$J$19995,Calc!$B$169,Dados!BJ$2:BJ$19995,"&lt;&gt;Sem resposta",Dados!BJ$2:BJ$19995,"&lt;&gt;""")</f>
        <v>#DIV/0!</v>
      </c>
      <c r="I177" s="152" t="e">
        <f>(COUNTIFS(Dados!$T$2:$T$19995,Calc!$C286,Dados!$J$2:$J$19995,Calc!$B$169,Dados!BK$2:BK$19995,"Superou as expectativas")*5+COUNTIFS(Dados!$T$2:$T$19995,Calc!$C286,Dados!$J$2:$J$19995,Calc!$B$169,Dados!BK$2:BK$19995,"Atendeu as expectativas")*2.5+COUNTIFS(Dados!$T$2:$T$19995,Calc!$C286,Dados!$J$2:$J$19995,Calc!$B$169,Dados!BK$2:BK$19995,"Não atendeu as expectativas")*0)/COUNTIFS(Dados!$T$2:$T$19995,Calc!$C286,Dados!$J$2:$J$19995,Calc!$B$169,Dados!BK$2:BK$19995,"&lt;&gt;Sem resposta",Dados!BK$2:BK$19995,"&lt;&gt;""")</f>
        <v>#DIV/0!</v>
      </c>
      <c r="J177" s="152" t="e">
        <f>(COUNTIFS(Dados!$T$2:$T$19995,Calc!$C286,Dados!$J$2:$J$19995,Calc!$B$169,Dados!BL$2:BL$19995,"Superou as expectativas")*5+COUNTIFS(Dados!$T$2:$T$19995,Calc!$C286,Dados!$J$2:$J$19995,Calc!$B$169,Dados!BL$2:BL$19995,"Atendeu as expectativas")*2.5+COUNTIFS(Dados!$T$2:$T$19995,Calc!$C286,Dados!$J$2:$J$19995,Calc!$B$169,Dados!BL$2:BL$19995,"Não atendeu as expectativas")*0)/COUNTIFS(Dados!$T$2:$T$19995,Calc!$C286,Dados!$J$2:$J$19995,Calc!$B$169,Dados!BL$2:BL$19995,"&lt;&gt;Sem resposta",Dados!BL$2:BL$19995,"&lt;&gt;""")</f>
        <v>#DIV/0!</v>
      </c>
      <c r="K177" s="195" t="e">
        <f t="shared" si="6"/>
        <v>#DIV/0!</v>
      </c>
    </row>
    <row r="178" spans="1:11" ht="25.5">
      <c r="A178" s="143" t="s">
        <v>459</v>
      </c>
      <c r="B178" s="151" t="s">
        <v>1078</v>
      </c>
      <c r="C178" s="152" t="e">
        <f>(COUNTIFS(Dados!$T$2:$T$19995,Calc!$C287,Dados!$J$2:$J$19995,Calc!$B$169,Dados!BE$2:BE$19995,"Ótima")*5+COUNTIFS(Dados!$T$2:$T$19995,Calc!$C287,Dados!$J$2:$J$19995,Calc!$B$169,Dados!BE$2:BE$19995,"Boa")*3.75+COUNTIFS(Dados!$T$2:$T$19995,Calc!$C287,Dados!$J$2:$J$19995,Calc!$B$169,Dados!BE$2:BE$19995,"Regular")*2.5+COUNTIFS(Dados!$T$2:$T$19995,Calc!$C287,Dados!$J$2:$J$19995,Calc!$B$169,Dados!BE$2:BE$19995,"Ruim")*1.25+COUNTIFS(Dados!$T$2:$T$19995,Calc!$C287,Dados!$J$2:$J$19995,Calc!$B$169,Dados!BE$2:BE$19995,"Péssima")*0)/COUNTIFS(Dados!$T$2:$T$19995,Calc!$C287,Dados!$J$2:$J$19995,Calc!$B$169,Dados!BE$2:BE$19995,"&lt;&gt;Sem resposta",Dados!BE$2:BE$19995,"&lt;&gt;""")</f>
        <v>#DIV/0!</v>
      </c>
      <c r="D178" s="152" t="e">
        <f>(COUNTIFS(Dados!$T$2:$T$19995,Calc!$C287,Dados!$J$2:$J$19995,Calc!$B$169,Dados!BF$2:BF$19995,"Ótima")*5+COUNTIFS(Dados!$T$2:$T$19995,Calc!$C287,Dados!$J$2:$J$19995,Calc!$B$169,Dados!BF$2:BF$19995,"Boa")*3.75+COUNTIFS(Dados!$T$2:$T$19995,Calc!$C287,Dados!$J$2:$J$19995,Calc!$B$169,Dados!BF$2:BF$19995,"Regular")*2.5+COUNTIFS(Dados!$T$2:$T$19995,Calc!$C287,Dados!$J$2:$J$19995,Calc!$B$169,Dados!BF$2:BF$19995,"Ruim")*1.25+COUNTIFS(Dados!$T$2:$T$19995,Calc!$C287,Dados!$J$2:$J$19995,Calc!$B$169,Dados!BF$2:BF$19995,"Péssima")*0)/COUNTIFS(Dados!$T$2:$T$19995,Calc!$C287,Dados!$J$2:$J$19995,Calc!$B$169,Dados!BF$2:BF$19995,"&lt;&gt;Sem resposta",Dados!BF$2:BF$19995,"&lt;&gt;""")</f>
        <v>#DIV/0!</v>
      </c>
      <c r="E178" s="152" t="e">
        <f>(COUNTIFS(Dados!$T$2:$T$19995,Calc!$C287,Dados!$J$2:$J$19995,Calc!$B$169,Dados!BG$2:BG$19995,"Ótima")*5+COUNTIFS(Dados!$T$2:$T$19995,Calc!$C287,Dados!$J$2:$J$19995,Calc!$B$169,Dados!BG$2:BG$19995,"Boa")*3.75+COUNTIFS(Dados!$T$2:$T$19995,Calc!$C287,Dados!$J$2:$J$19995,Calc!$B$169,Dados!BG$2:BG$19995,"Regular")*2.5+COUNTIFS(Dados!$T$2:$T$19995,Calc!$C287,Dados!$J$2:$J$19995,Calc!$B$169,Dados!BG$2:BG$19995,"Ruim")*1.25+COUNTIFS(Dados!$T$2:$T$19995,Calc!$C287,Dados!$J$2:$J$19995,Calc!$B$169,Dados!BG$2:BG$19995,"Péssima")*0)/COUNTIFS(Dados!$T$2:$T$19995,Calc!$C287,Dados!$J$2:$J$19995,Calc!$B$169,Dados!BG$2:BG$19995,"&lt;&gt;Sem resposta",Dados!BG$2:BG$19995,"&lt;&gt;""")</f>
        <v>#DIV/0!</v>
      </c>
      <c r="F178" s="152" t="e">
        <f>(COUNTIFS(Dados!$T$2:$T$19995,Calc!$C287,Dados!$J$2:$J$19995,Calc!$B$169,Dados!BH$2:BH$19995,"Ótima")*5+COUNTIFS(Dados!$T$2:$T$19995,Calc!$C287,Dados!$J$2:$J$19995,Calc!$B$169,Dados!BH$2:BH$19995,"Boa")*3.75+COUNTIFS(Dados!$T$2:$T$19995,Calc!$C287,Dados!$J$2:$J$19995,Calc!$B$169,Dados!BH$2:BH$19995,"Regular")*2.5+COUNTIFS(Dados!$T$2:$T$19995,Calc!$C287,Dados!$J$2:$J$19995,Calc!$B$169,Dados!BH$2:BH$19995,"Ruim")*1.25+COUNTIFS(Dados!$T$2:$T$19995,Calc!$C287,Dados!$J$2:$J$19995,Calc!$B$169,Dados!BH$2:BH$19995,"Péssima")*0)/COUNTIFS(Dados!$T$2:$T$19995,Calc!$C287,Dados!$J$2:$J$19995,Calc!$B$169,Dados!BH$2:BH$19995,"&lt;&gt;Sem resposta",Dados!BH$2:BH$19995,"&lt;&gt;""")</f>
        <v>#DIV/0!</v>
      </c>
      <c r="G178" s="152" t="e">
        <f>(COUNTIFS(Dados!$T$2:$T$19995,Calc!$C287,Dados!$J$2:$J$19995,Calc!$B$169,Dados!BI$2:BI$19995,"Ótima")*5+COUNTIFS(Dados!$T$2:$T$19995,Calc!$C287,Dados!$J$2:$J$19995,Calc!$B$169,Dados!BI$2:BI$19995,"Boa")*3.75+COUNTIFS(Dados!$T$2:$T$19995,Calc!$C287,Dados!$J$2:$J$19995,Calc!$B$169,Dados!BI$2:BI$19995,"Regular")*2.5+COUNTIFS(Dados!$T$2:$T$19995,Calc!$C287,Dados!$J$2:$J$19995,Calc!$B$169,Dados!BI$2:BI$19995,"Ruim")*1.25+COUNTIFS(Dados!$T$2:$T$19995,Calc!$C287,Dados!$J$2:$J$19995,Calc!$B$169,Dados!BI$2:BI$19995,"Péssima")*0)/COUNTIFS(Dados!$T$2:$T$19995,Calc!$C287,Dados!$J$2:$J$19995,Calc!$B$169,Dados!BI$2:BI$19995,"&lt;&gt;Sem resposta",Dados!BI$2:BI$19995,"&lt;&gt;""")</f>
        <v>#DIV/0!</v>
      </c>
      <c r="H178" s="152" t="e">
        <f>(COUNTIFS(Dados!$T$2:$T$19995,Calc!$C287,Dados!$J$2:$J$19995,Calc!$B$169,Dados!BJ$2:BJ$19995,"Ótima")*5+COUNTIFS(Dados!$T$2:$T$19995,Calc!$C287,Dados!$J$2:$J$19995,Calc!$B$169,Dados!BJ$2:BJ$19995,"Boa")*3.75+COUNTIFS(Dados!$T$2:$T$19995,Calc!$C287,Dados!$J$2:$J$19995,Calc!$B$169,Dados!BJ$2:BJ$19995,"Regular")*2.5+COUNTIFS(Dados!$T$2:$T$19995,Calc!$C287,Dados!$J$2:$J$19995,Calc!$B$169,Dados!BJ$2:BJ$19995,"Ruim")*1.25+COUNTIFS(Dados!$T$2:$T$19995,Calc!$C287,Dados!$J$2:$J$19995,Calc!$B$169,Dados!BJ$2:BJ$19995,"Péssima")*0)/COUNTIFS(Dados!$T$2:$T$19995,Calc!$C287,Dados!$J$2:$J$19995,Calc!$B$169,Dados!BJ$2:BJ$19995,"&lt;&gt;Sem resposta",Dados!BJ$2:BJ$19995,"&lt;&gt;""")</f>
        <v>#DIV/0!</v>
      </c>
      <c r="I178" s="152" t="e">
        <f>(COUNTIFS(Dados!$T$2:$T$19995,Calc!$C287,Dados!$J$2:$J$19995,Calc!$B$169,Dados!BK$2:BK$19995,"Superou as expectativas")*5+COUNTIFS(Dados!$T$2:$T$19995,Calc!$C287,Dados!$J$2:$J$19995,Calc!$B$169,Dados!BK$2:BK$19995,"Atendeu as expectativas")*2.5+COUNTIFS(Dados!$T$2:$T$19995,Calc!$C287,Dados!$J$2:$J$19995,Calc!$B$169,Dados!BK$2:BK$19995,"Não atendeu as expectativas")*0)/COUNTIFS(Dados!$T$2:$T$19995,Calc!$C287,Dados!$J$2:$J$19995,Calc!$B$169,Dados!BK$2:BK$19995,"&lt;&gt;Sem resposta",Dados!BK$2:BK$19995,"&lt;&gt;""")</f>
        <v>#DIV/0!</v>
      </c>
      <c r="J178" s="152" t="e">
        <f>(COUNTIFS(Dados!$T$2:$T$19995,Calc!$C287,Dados!$J$2:$J$19995,Calc!$B$169,Dados!BL$2:BL$19995,"Superou as expectativas")*5+COUNTIFS(Dados!$T$2:$T$19995,Calc!$C287,Dados!$J$2:$J$19995,Calc!$B$169,Dados!BL$2:BL$19995,"Atendeu as expectativas")*2.5+COUNTIFS(Dados!$T$2:$T$19995,Calc!$C287,Dados!$J$2:$J$19995,Calc!$B$169,Dados!BL$2:BL$19995,"Não atendeu as expectativas")*0)/COUNTIFS(Dados!$T$2:$T$19995,Calc!$C287,Dados!$J$2:$J$19995,Calc!$B$169,Dados!BL$2:BL$19995,"&lt;&gt;Sem resposta",Dados!BL$2:BL$19995,"&lt;&gt;""")</f>
        <v>#DIV/0!</v>
      </c>
      <c r="K178" s="195" t="e">
        <f t="shared" si="6"/>
        <v>#DIV/0!</v>
      </c>
    </row>
    <row r="179" spans="1:11">
      <c r="A179" s="143" t="s">
        <v>543</v>
      </c>
      <c r="B179" s="143" t="s">
        <v>543</v>
      </c>
      <c r="C179" s="150">
        <f>(COUNTIFS(Dados!$J$2:$J$19995,Calc!$B$172,Dados!BE$2:BE$19995,"Ótima")*5+COUNTIFS(Dados!$J$2:$J$19995,Calc!$B$172,Dados!BE$2:BE$19995,"Boa")*3.75+COUNTIFS(Dados!$J$2:$J$19995,Calc!$B$172,Dados!BE$2:BE$19995,"Regular")*2.5+COUNTIFS(Dados!$J$2:$J$19995,Calc!$B$172,Dados!BE$2:BE$19995,"Ruim")*1.25+COUNTIFS(Dados!$J$2:$J$19995,Calc!$B$172,Dados!BE$2:BE$19995,"Péssima")*0)/COUNTIFS(Dados!$J$2:$J$19995,Calc!$B$172,Dados!BE$2:BE$19995,"&lt;&gt;Sem resposta",Dados!BE$2:BE$19995,"&lt;&gt;""")</f>
        <v>3.9642857142857144</v>
      </c>
      <c r="D179" s="150">
        <f>(COUNTIFS(Dados!$J$2:$J$19995,Calc!$B$172,Dados!BF$2:BF$19995,"Ótima")*5+COUNTIFS(Dados!$J$2:$J$19995,Calc!$B$172,Dados!BF$2:BF$19995,"Boa")*3.75+COUNTIFS(Dados!$J$2:$J$19995,Calc!$B$172,Dados!BF$2:BF$19995,"Regular")*2.5+COUNTIFS(Dados!$J$2:$J$19995,Calc!$B$172,Dados!BF$2:BF$19995,"Ruim")*1.25+COUNTIFS(Dados!$J$2:$J$19995,Calc!$B$172,Dados!BF$2:BF$19995,"Péssima")*0)/COUNTIFS(Dados!$J$2:$J$19995,Calc!$B$172,Dados!BF$2:BF$19995,"&lt;&gt;Sem resposta",Dados!BF$2:BF$19995,"&lt;&gt;""")</f>
        <v>3.8928571428571428</v>
      </c>
      <c r="E179" s="150">
        <f>(COUNTIFS(Dados!$J$2:$J$19995,Calc!$B$172,Dados!BG$2:BG$19995,"Ótima")*5+COUNTIFS(Dados!$J$2:$J$19995,Calc!$B$172,Dados!BG$2:BG$19995,"Boa")*3.75+COUNTIFS(Dados!$J$2:$J$19995,Calc!$B$172,Dados!BG$2:BG$19995,"Regular")*2.5+COUNTIFS(Dados!$J$2:$J$19995,Calc!$B$172,Dados!BG$2:BG$19995,"Ruim")*1.25+COUNTIFS(Dados!$J$2:$J$19995,Calc!$B$172,Dados!BG$2:BG$19995,"Péssima")*0)/COUNTIFS(Dados!$J$2:$J$19995,Calc!$B$172,Dados!BG$2:BG$19995,"&lt;&gt;Sem resposta",Dados!BG$2:BG$19995,"&lt;&gt;""")</f>
        <v>3.5661764705882355</v>
      </c>
      <c r="F179" s="150">
        <f>(COUNTIFS(Dados!$J$2:$J$19995,Calc!$B$172,Dados!BH$2:BH$19995,"Ótima")*5+COUNTIFS(Dados!$J$2:$J$19995,Calc!$B$172,Dados!BH$2:BH$19995,"Boa")*3.75+COUNTIFS(Dados!$J$2:$J$19995,Calc!$B$172,Dados!BH$2:BH$19995,"Regular")*2.5+COUNTIFS(Dados!$J$2:$J$19995,Calc!$B$172,Dados!BH$2:BH$19995,"Ruim")*1.25+COUNTIFS(Dados!$J$2:$J$19995,Calc!$B$172,Dados!BH$2:BH$19995,"Péssima")*0)/COUNTIFS(Dados!$J$2:$J$19995,Calc!$B$172,Dados!BH$2:BH$19995,"&lt;&gt;Sem resposta",Dados!BH$2:BH$19995,"&lt;&gt;""")</f>
        <v>3.7857142857142856</v>
      </c>
      <c r="G179" s="150">
        <f>(COUNTIFS(Dados!$J$2:$J$19995,Calc!$B$172,Dados!BI$2:BI$19995,"Ótima")*5+COUNTIFS(Dados!$J$2:$J$19995,Calc!$B$172,Dados!BI$2:BI$19995,"Boa")*3.75+COUNTIFS(Dados!$J$2:$J$19995,Calc!$B$172,Dados!BI$2:BI$19995,"Regular")*2.5+COUNTIFS(Dados!$J$2:$J$19995,Calc!$B$172,Dados!BI$2:BI$19995,"Ruim")*1.25+COUNTIFS(Dados!$J$2:$J$19995,Calc!$B$172,Dados!BI$2:BI$19995,"Péssima")*0)/COUNTIFS(Dados!$J$2:$J$19995,Calc!$B$172,Dados!BI$2:BI$19995,"&lt;&gt;Sem resposta",Dados!BI$2:BI$19995,"&lt;&gt;""")</f>
        <v>2.5714285714285716</v>
      </c>
      <c r="H179" s="150">
        <f>(COUNTIFS(Dados!$J$2:$J$19995,Calc!$B$172,Dados!BJ$2:BJ$19995,"Ótima")*5+COUNTIFS(Dados!$J$2:$J$19995,Calc!$B$172,Dados!BJ$2:BJ$19995,"Boa")*3.75+COUNTIFS(Dados!$J$2:$J$19995,Calc!$B$172,Dados!BJ$2:BJ$19995,"Regular")*2.5+COUNTIFS(Dados!$J$2:$J$19995,Calc!$B$172,Dados!BJ$2:BJ$19995,"Ruim")*1.25+COUNTIFS(Dados!$J$2:$J$19995,Calc!$B$172,Dados!BJ$2:BJ$19995,"Péssima")*0)/COUNTIFS(Dados!$J$2:$J$19995,Calc!$B$172,Dados!BJ$2:BJ$19995,"&lt;&gt;Sem resposta",Dados!BJ$2:BJ$19995,"&lt;&gt;""")</f>
        <v>4.2142857142857144</v>
      </c>
      <c r="I179" s="150">
        <f>(COUNTIFS(Dados!$J$2:$J$19995,Calc!$B$172,Dados!BK$2:BK$19995,"Superou as expectativas")*5+COUNTIFS(Dados!$J$2:$J$19995,Calc!$B$172,Dados!BK$2:BK$19995,"Atendeu as expectativas")*2.5+COUNTIFS(Dados!$J$2:$J$19995,Calc!$B$172,Dados!BK$2:BK$19995,"Não atendeu as expectativas")*0)/COUNTIFS(Dados!$J$2:$J$19995,Calc!$B$172,Dados!BK$2:BK$19995,"&lt;&gt;Sem resposta",Dados!BK$2:BK$19995,"&lt;&gt;""")</f>
        <v>2.9285714285714284</v>
      </c>
      <c r="J179" s="150">
        <f>(COUNTIFS(Dados!$J$2:$J$19995,Calc!$B$172,Dados!BL$2:BL$19995,"Superou as expectativas")*5+COUNTIFS(Dados!$J$2:$J$19995,Calc!$B$172,Dados!BL$2:BL$19995,"Atendeu as expectativas")*2.5+COUNTIFS(Dados!$J$2:$J$19995,Calc!$B$172,Dados!BL$2:BL$19995,"Não atendeu as expectativas")*0)/COUNTIFS(Dados!$J$2:$J$19995,Calc!$B$172,Dados!BL$2:BL$19995,"&lt;&gt;Sem resposta",Dados!BL$2:BL$19995,"&lt;&gt;""")</f>
        <v>3.5714285714285716</v>
      </c>
      <c r="K179" s="195">
        <f t="shared" si="6"/>
        <v>3.5618434873949583</v>
      </c>
    </row>
    <row r="180" spans="1:11">
      <c r="A180" s="143" t="s">
        <v>543</v>
      </c>
      <c r="B180" s="149" t="s">
        <v>544</v>
      </c>
      <c r="C180" s="152" t="e">
        <f>(COUNTIFS(Dados!$U$2:$U$19995,Calc!$C289,Dados!$J$2:$J$19995,Calc!$B$172,Dados!BE$2:BE$19995,"Ótima")*5+COUNTIFS(Dados!$U$2:$U$19995,Calc!$C289,Dados!$J$2:$J$19995,Calc!$B$172,Dados!BE$2:BE$19995,"Boa")*3.75+COUNTIFS(Dados!$U$2:$U$19995,Calc!$C289,Dados!$J$2:$J$19995,Calc!$B$172,Dados!BE$2:BE$19995,"Regular")*2.5+COUNTIFS(Dados!$U$2:$U$19995,Calc!$C289,Dados!$J$2:$J$19995,Calc!$B$172,Dados!BE$2:BE$19995,"Ruim")*1.25+COUNTIFS(Dados!$U$2:$U$19995,Calc!$C289,Dados!$J$2:$J$19995,Calc!$B$172,Dados!BE$2:BE$19995,"Péssima")*0)/COUNTIFS(Dados!$U$2:$U$19995,Calc!$C289,Dados!$J$2:$J$19995,Calc!$B$172,Dados!BE$2:BE$19995,"&lt;&gt;Sem resposta",Dados!BE$2:BE$19995,"&lt;&gt;""")</f>
        <v>#DIV/0!</v>
      </c>
      <c r="D180" s="152" t="e">
        <f>(COUNTIFS(Dados!$U$2:$U$19995,Calc!$C289,Dados!$J$2:$J$19995,Calc!$B$172,Dados!BF$2:BF$19995,"Ótima")*5+COUNTIFS(Dados!$U$2:$U$19995,Calc!$C289,Dados!$J$2:$J$19995,Calc!$B$172,Dados!BF$2:BF$19995,"Boa")*3.75+COUNTIFS(Dados!$U$2:$U$19995,Calc!$C289,Dados!$J$2:$J$19995,Calc!$B$172,Dados!BF$2:BF$19995,"Regular")*2.5+COUNTIFS(Dados!$U$2:$U$19995,Calc!$C289,Dados!$J$2:$J$19995,Calc!$B$172,Dados!BF$2:BF$19995,"Ruim")*1.25+COUNTIFS(Dados!$U$2:$U$19995,Calc!$C289,Dados!$J$2:$J$19995,Calc!$B$172,Dados!BF$2:BF$19995,"Péssima")*0)/COUNTIFS(Dados!$U$2:$U$19995,Calc!$C289,Dados!$J$2:$J$19995,Calc!$B$172,Dados!BF$2:BF$19995,"&lt;&gt;Sem resposta",Dados!BF$2:BF$19995,"&lt;&gt;""")</f>
        <v>#DIV/0!</v>
      </c>
      <c r="E180" s="152" t="e">
        <f>(COUNTIFS(Dados!$U$2:$U$19995,Calc!$C289,Dados!$J$2:$J$19995,Calc!$B$172,Dados!BG$2:BG$19995,"Ótima")*5+COUNTIFS(Dados!$U$2:$U$19995,Calc!$C289,Dados!$J$2:$J$19995,Calc!$B$172,Dados!BG$2:BG$19995,"Boa")*3.75+COUNTIFS(Dados!$U$2:$U$19995,Calc!$C289,Dados!$J$2:$J$19995,Calc!$B$172,Dados!BG$2:BG$19995,"Regular")*2.5+COUNTIFS(Dados!$U$2:$U$19995,Calc!$C289,Dados!$J$2:$J$19995,Calc!$B$172,Dados!BG$2:BG$19995,"Ruim")*1.25+COUNTIFS(Dados!$U$2:$U$19995,Calc!$C289,Dados!$J$2:$J$19995,Calc!$B$172,Dados!BG$2:BG$19995,"Péssima")*0)/COUNTIFS(Dados!$U$2:$U$19995,Calc!$C289,Dados!$J$2:$J$19995,Calc!$B$172,Dados!BG$2:BG$19995,"&lt;&gt;Sem resposta",Dados!BG$2:BG$19995,"&lt;&gt;""")</f>
        <v>#DIV/0!</v>
      </c>
      <c r="F180" s="152" t="e">
        <f>(COUNTIFS(Dados!$U$2:$U$19995,Calc!$C289,Dados!$J$2:$J$19995,Calc!$B$172,Dados!BH$2:BH$19995,"Ótima")*5+COUNTIFS(Dados!$U$2:$U$19995,Calc!$C289,Dados!$J$2:$J$19995,Calc!$B$172,Dados!BH$2:BH$19995,"Boa")*3.75+COUNTIFS(Dados!$U$2:$U$19995,Calc!$C289,Dados!$J$2:$J$19995,Calc!$B$172,Dados!BH$2:BH$19995,"Regular")*2.5+COUNTIFS(Dados!$U$2:$U$19995,Calc!$C289,Dados!$J$2:$J$19995,Calc!$B$172,Dados!BH$2:BH$19995,"Ruim")*1.25+COUNTIFS(Dados!$U$2:$U$19995,Calc!$C289,Dados!$J$2:$J$19995,Calc!$B$172,Dados!BH$2:BH$19995,"Péssima")*0)/COUNTIFS(Dados!$U$2:$U$19995,Calc!$C289,Dados!$J$2:$J$19995,Calc!$B$172,Dados!BH$2:BH$19995,"&lt;&gt;Sem resposta",Dados!BH$2:BH$19995,"&lt;&gt;""")</f>
        <v>#DIV/0!</v>
      </c>
      <c r="G180" s="152" t="e">
        <f>(COUNTIFS(Dados!$U$2:$U$19995,Calc!$C289,Dados!$J$2:$J$19995,Calc!$B$172,Dados!BI$2:BI$19995,"Ótima")*5+COUNTIFS(Dados!$U$2:$U$19995,Calc!$C289,Dados!$J$2:$J$19995,Calc!$B$172,Dados!BI$2:BI$19995,"Boa")*3.75+COUNTIFS(Dados!$U$2:$U$19995,Calc!$C289,Dados!$J$2:$J$19995,Calc!$B$172,Dados!BI$2:BI$19995,"Regular")*2.5+COUNTIFS(Dados!$U$2:$U$19995,Calc!$C289,Dados!$J$2:$J$19995,Calc!$B$172,Dados!BI$2:BI$19995,"Ruim")*1.25+COUNTIFS(Dados!$U$2:$U$19995,Calc!$C289,Dados!$J$2:$J$19995,Calc!$B$172,Dados!BI$2:BI$19995,"Péssima")*0)/COUNTIFS(Dados!$U$2:$U$19995,Calc!$C289,Dados!$J$2:$J$19995,Calc!$B$172,Dados!BI$2:BI$19995,"&lt;&gt;Sem resposta",Dados!BI$2:BI$19995,"&lt;&gt;""")</f>
        <v>#DIV/0!</v>
      </c>
      <c r="H180" s="152" t="e">
        <f>(COUNTIFS(Dados!$U$2:$U$19995,Calc!$C289,Dados!$J$2:$J$19995,Calc!$B$172,Dados!BJ$2:BJ$19995,"Ótima")*5+COUNTIFS(Dados!$U$2:$U$19995,Calc!$C289,Dados!$J$2:$J$19995,Calc!$B$172,Dados!BJ$2:BJ$19995,"Boa")*3.75+COUNTIFS(Dados!$U$2:$U$19995,Calc!$C289,Dados!$J$2:$J$19995,Calc!$B$172,Dados!BJ$2:BJ$19995,"Regular")*2.5+COUNTIFS(Dados!$U$2:$U$19995,Calc!$C289,Dados!$J$2:$J$19995,Calc!$B$172,Dados!BJ$2:BJ$19995,"Ruim")*1.25+COUNTIFS(Dados!$U$2:$U$19995,Calc!$C289,Dados!$J$2:$J$19995,Calc!$B$172,Dados!BJ$2:BJ$19995,"Péssima")*0)/COUNTIFS(Dados!$U$2:$U$19995,Calc!$C289,Dados!$J$2:$J$19995,Calc!$B$172,Dados!BJ$2:BJ$19995,"&lt;&gt;Sem resposta",Dados!BJ$2:BJ$19995,"&lt;&gt;""")</f>
        <v>#DIV/0!</v>
      </c>
      <c r="I180" s="152" t="e">
        <f>(COUNTIFS(Dados!$U$2:$U$19995,Calc!$C289,Dados!$J$2:$J$19995,Calc!$B$172,Dados!BK$2:BK$19995,"Superou as expectativas")*5+COUNTIFS(Dados!$U$2:$U$19995,Calc!$C289,Dados!$J$2:$J$19995,Calc!$B$172,Dados!BK$2:BK$19995,"Atendeu as expectativas")*2.5+COUNTIFS(Dados!$U$2:$U$19995,Calc!$C289,Dados!$J$2:$J$19995,Calc!$B$172,Dados!BK$2:BK$19995,"Não atendeu as expectativas")*0)/COUNTIFS(Dados!$U$2:$U$19995,Calc!$C289,Dados!$J$2:$J$19995,Calc!$B$172,Dados!BK$2:BK$19995,"&lt;&gt;Sem resposta",Dados!BK$2:BK$19995,"&lt;&gt;""")</f>
        <v>#DIV/0!</v>
      </c>
      <c r="J180" s="152" t="e">
        <f>(COUNTIFS(Dados!$U$2:$U$19995,Calc!$C289,Dados!$J$2:$J$19995,Calc!$B$172,Dados!BL$2:BL$19995,"Superou as expectativas")*5+COUNTIFS(Dados!$U$2:$U$19995,Calc!$C289,Dados!$J$2:$J$19995,Calc!$B$172,Dados!BL$2:BL$19995,"Atendeu as expectativas")*2.5+COUNTIFS(Dados!$U$2:$U$19995,Calc!$C289,Dados!$J$2:$J$19995,Calc!$B$172,Dados!BL$2:BL$19995,"Não atendeu as expectativas")*0)/COUNTIFS(Dados!$U$2:$U$19995,Calc!$C289,Dados!$J$2:$J$19995,Calc!$B$172,Dados!BL$2:BL$19995,"&lt;&gt;Sem resposta",Dados!BL$2:BL$19995,"&lt;&gt;""")</f>
        <v>#DIV/0!</v>
      </c>
      <c r="K180" s="195" t="e">
        <f t="shared" si="6"/>
        <v>#DIV/0!</v>
      </c>
    </row>
    <row r="181" spans="1:11">
      <c r="A181" s="143" t="s">
        <v>543</v>
      </c>
      <c r="B181" s="149" t="s">
        <v>879</v>
      </c>
      <c r="C181" s="152" t="e">
        <f>(COUNTIFS(Dados!$U$2:$U$19995,Calc!$C290,Dados!$J$2:$J$19995,Calc!$B$172,Dados!BE$2:BE$19995,"Ótima")*5+COUNTIFS(Dados!$U$2:$U$19995,Calc!$C290,Dados!$J$2:$J$19995,Calc!$B$172,Dados!BE$2:BE$19995,"Boa")*3.75+COUNTIFS(Dados!$U$2:$U$19995,Calc!$C290,Dados!$J$2:$J$19995,Calc!$B$172,Dados!BE$2:BE$19995,"Regular")*2.5+COUNTIFS(Dados!$U$2:$U$19995,Calc!$C290,Dados!$J$2:$J$19995,Calc!$B$172,Dados!BE$2:BE$19995,"Ruim")*1.25+COUNTIFS(Dados!$U$2:$U$19995,Calc!$C290,Dados!$J$2:$J$19995,Calc!$B$172,Dados!BE$2:BE$19995,"Péssima")*0)/COUNTIFS(Dados!$U$2:$U$19995,Calc!$C290,Dados!$J$2:$J$19995,Calc!$B$172,Dados!BE$2:BE$19995,"&lt;&gt;Sem resposta",Dados!BE$2:BE$19995,"&lt;&gt;""")</f>
        <v>#DIV/0!</v>
      </c>
      <c r="D181" s="152" t="e">
        <f>(COUNTIFS(Dados!$U$2:$U$19995,Calc!$C290,Dados!$J$2:$J$19995,Calc!$B$172,Dados!BF$2:BF$19995,"Ótima")*5+COUNTIFS(Dados!$U$2:$U$19995,Calc!$C290,Dados!$J$2:$J$19995,Calc!$B$172,Dados!BF$2:BF$19995,"Boa")*3.75+COUNTIFS(Dados!$U$2:$U$19995,Calc!$C290,Dados!$J$2:$J$19995,Calc!$B$172,Dados!BF$2:BF$19995,"Regular")*2.5+COUNTIFS(Dados!$U$2:$U$19995,Calc!$C290,Dados!$J$2:$J$19995,Calc!$B$172,Dados!BF$2:BF$19995,"Ruim")*1.25+COUNTIFS(Dados!$U$2:$U$19995,Calc!$C290,Dados!$J$2:$J$19995,Calc!$B$172,Dados!BF$2:BF$19995,"Péssima")*0)/COUNTIFS(Dados!$U$2:$U$19995,Calc!$C290,Dados!$J$2:$J$19995,Calc!$B$172,Dados!BF$2:BF$19995,"&lt;&gt;Sem resposta",Dados!BF$2:BF$19995,"&lt;&gt;""")</f>
        <v>#DIV/0!</v>
      </c>
      <c r="E181" s="152" t="e">
        <f>(COUNTIFS(Dados!$U$2:$U$19995,Calc!$C290,Dados!$J$2:$J$19995,Calc!$B$172,Dados!BG$2:BG$19995,"Ótima")*5+COUNTIFS(Dados!$U$2:$U$19995,Calc!$C290,Dados!$J$2:$J$19995,Calc!$B$172,Dados!BG$2:BG$19995,"Boa")*3.75+COUNTIFS(Dados!$U$2:$U$19995,Calc!$C290,Dados!$J$2:$J$19995,Calc!$B$172,Dados!BG$2:BG$19995,"Regular")*2.5+COUNTIFS(Dados!$U$2:$U$19995,Calc!$C290,Dados!$J$2:$J$19995,Calc!$B$172,Dados!BG$2:BG$19995,"Ruim")*1.25+COUNTIFS(Dados!$U$2:$U$19995,Calc!$C290,Dados!$J$2:$J$19995,Calc!$B$172,Dados!BG$2:BG$19995,"Péssima")*0)/COUNTIFS(Dados!$U$2:$U$19995,Calc!$C290,Dados!$J$2:$J$19995,Calc!$B$172,Dados!BG$2:BG$19995,"&lt;&gt;Sem resposta",Dados!BG$2:BG$19995,"&lt;&gt;""")</f>
        <v>#DIV/0!</v>
      </c>
      <c r="F181" s="152" t="e">
        <f>(COUNTIFS(Dados!$U$2:$U$19995,Calc!$C290,Dados!$J$2:$J$19995,Calc!$B$172,Dados!BH$2:BH$19995,"Ótima")*5+COUNTIFS(Dados!$U$2:$U$19995,Calc!$C290,Dados!$J$2:$J$19995,Calc!$B$172,Dados!BH$2:BH$19995,"Boa")*3.75+COUNTIFS(Dados!$U$2:$U$19995,Calc!$C290,Dados!$J$2:$J$19995,Calc!$B$172,Dados!BH$2:BH$19995,"Regular")*2.5+COUNTIFS(Dados!$U$2:$U$19995,Calc!$C290,Dados!$J$2:$J$19995,Calc!$B$172,Dados!BH$2:BH$19995,"Ruim")*1.25+COUNTIFS(Dados!$U$2:$U$19995,Calc!$C290,Dados!$J$2:$J$19995,Calc!$B$172,Dados!BH$2:BH$19995,"Péssima")*0)/COUNTIFS(Dados!$U$2:$U$19995,Calc!$C290,Dados!$J$2:$J$19995,Calc!$B$172,Dados!BH$2:BH$19995,"&lt;&gt;Sem resposta",Dados!BH$2:BH$19995,"&lt;&gt;""")</f>
        <v>#DIV/0!</v>
      </c>
      <c r="G181" s="152" t="e">
        <f>(COUNTIFS(Dados!$U$2:$U$19995,Calc!$C290,Dados!$J$2:$J$19995,Calc!$B$172,Dados!BI$2:BI$19995,"Ótima")*5+COUNTIFS(Dados!$U$2:$U$19995,Calc!$C290,Dados!$J$2:$J$19995,Calc!$B$172,Dados!BI$2:BI$19995,"Boa")*3.75+COUNTIFS(Dados!$U$2:$U$19995,Calc!$C290,Dados!$J$2:$J$19995,Calc!$B$172,Dados!BI$2:BI$19995,"Regular")*2.5+COUNTIFS(Dados!$U$2:$U$19995,Calc!$C290,Dados!$J$2:$J$19995,Calc!$B$172,Dados!BI$2:BI$19995,"Ruim")*1.25+COUNTIFS(Dados!$U$2:$U$19995,Calc!$C290,Dados!$J$2:$J$19995,Calc!$B$172,Dados!BI$2:BI$19995,"Péssima")*0)/COUNTIFS(Dados!$U$2:$U$19995,Calc!$C290,Dados!$J$2:$J$19995,Calc!$B$172,Dados!BI$2:BI$19995,"&lt;&gt;Sem resposta",Dados!BI$2:BI$19995,"&lt;&gt;""")</f>
        <v>#DIV/0!</v>
      </c>
      <c r="H181" s="152" t="e">
        <f>(COUNTIFS(Dados!$U$2:$U$19995,Calc!$C290,Dados!$J$2:$J$19995,Calc!$B$172,Dados!BJ$2:BJ$19995,"Ótima")*5+COUNTIFS(Dados!$U$2:$U$19995,Calc!$C290,Dados!$J$2:$J$19995,Calc!$B$172,Dados!BJ$2:BJ$19995,"Boa")*3.75+COUNTIFS(Dados!$U$2:$U$19995,Calc!$C290,Dados!$J$2:$J$19995,Calc!$B$172,Dados!BJ$2:BJ$19995,"Regular")*2.5+COUNTIFS(Dados!$U$2:$U$19995,Calc!$C290,Dados!$J$2:$J$19995,Calc!$B$172,Dados!BJ$2:BJ$19995,"Ruim")*1.25+COUNTIFS(Dados!$U$2:$U$19995,Calc!$C290,Dados!$J$2:$J$19995,Calc!$B$172,Dados!BJ$2:BJ$19995,"Péssima")*0)/COUNTIFS(Dados!$U$2:$U$19995,Calc!$C290,Dados!$J$2:$J$19995,Calc!$B$172,Dados!BJ$2:BJ$19995,"&lt;&gt;Sem resposta",Dados!BJ$2:BJ$19995,"&lt;&gt;""")</f>
        <v>#DIV/0!</v>
      </c>
      <c r="I181" s="152" t="e">
        <f>(COUNTIFS(Dados!$U$2:$U$19995,Calc!$C290,Dados!$J$2:$J$19995,Calc!$B$172,Dados!BK$2:BK$19995,"Superou as expectativas")*5+COUNTIFS(Dados!$U$2:$U$19995,Calc!$C290,Dados!$J$2:$J$19995,Calc!$B$172,Dados!BK$2:BK$19995,"Atendeu as expectativas")*2.5+COUNTIFS(Dados!$U$2:$U$19995,Calc!$C290,Dados!$J$2:$J$19995,Calc!$B$172,Dados!BK$2:BK$19995,"Não atendeu as expectativas")*0)/COUNTIFS(Dados!$U$2:$U$19995,Calc!$C290,Dados!$J$2:$J$19995,Calc!$B$172,Dados!BK$2:BK$19995,"&lt;&gt;Sem resposta",Dados!BK$2:BK$19995,"&lt;&gt;""")</f>
        <v>#DIV/0!</v>
      </c>
      <c r="J181" s="152" t="e">
        <f>(COUNTIFS(Dados!$U$2:$U$19995,Calc!$C290,Dados!$J$2:$J$19995,Calc!$B$172,Dados!BL$2:BL$19995,"Superou as expectativas")*5+COUNTIFS(Dados!$U$2:$U$19995,Calc!$C290,Dados!$J$2:$J$19995,Calc!$B$172,Dados!BL$2:BL$19995,"Atendeu as expectativas")*2.5+COUNTIFS(Dados!$U$2:$U$19995,Calc!$C290,Dados!$J$2:$J$19995,Calc!$B$172,Dados!BL$2:BL$19995,"Não atendeu as expectativas")*0)/COUNTIFS(Dados!$U$2:$U$19995,Calc!$C290,Dados!$J$2:$J$19995,Calc!$B$172,Dados!BL$2:BL$19995,"&lt;&gt;Sem resposta",Dados!BL$2:BL$19995,"&lt;&gt;""")</f>
        <v>#DIV/0!</v>
      </c>
      <c r="K181" s="195" t="e">
        <f t="shared" si="6"/>
        <v>#DIV/0!</v>
      </c>
    </row>
    <row r="182" spans="1:11" ht="25.5">
      <c r="A182" s="143" t="s">
        <v>543</v>
      </c>
      <c r="B182" s="149" t="s">
        <v>1515</v>
      </c>
      <c r="C182" s="152" t="e">
        <f>(COUNTIFS(Dados!$U$2:$U$19995,Calc!$C291,Dados!$J$2:$J$19995,Calc!$B$172,Dados!BE$2:BE$19995,"Ótima")*5+COUNTIFS(Dados!$U$2:$U$19995,Calc!$C291,Dados!$J$2:$J$19995,Calc!$B$172,Dados!BE$2:BE$19995,"Boa")*3.75+COUNTIFS(Dados!$U$2:$U$19995,Calc!$C291,Dados!$J$2:$J$19995,Calc!$B$172,Dados!BE$2:BE$19995,"Regular")*2.5+COUNTIFS(Dados!$U$2:$U$19995,Calc!$C291,Dados!$J$2:$J$19995,Calc!$B$172,Dados!BE$2:BE$19995,"Ruim")*1.25+COUNTIFS(Dados!$U$2:$U$19995,Calc!$C291,Dados!$J$2:$J$19995,Calc!$B$172,Dados!BE$2:BE$19995,"Péssima")*0)/COUNTIFS(Dados!$U$2:$U$19995,Calc!$C291,Dados!$J$2:$J$19995,Calc!$B$172,Dados!BE$2:BE$19995,"&lt;&gt;Sem resposta",Dados!BE$2:BE$19995,"&lt;&gt;""")</f>
        <v>#DIV/0!</v>
      </c>
      <c r="D182" s="152" t="e">
        <f>(COUNTIFS(Dados!$U$2:$U$19995,Calc!$C291,Dados!$J$2:$J$19995,Calc!$B$172,Dados!BF$2:BF$19995,"Ótima")*5+COUNTIFS(Dados!$U$2:$U$19995,Calc!$C291,Dados!$J$2:$J$19995,Calc!$B$172,Dados!BF$2:BF$19995,"Boa")*3.75+COUNTIFS(Dados!$U$2:$U$19995,Calc!$C291,Dados!$J$2:$J$19995,Calc!$B$172,Dados!BF$2:BF$19995,"Regular")*2.5+COUNTIFS(Dados!$U$2:$U$19995,Calc!$C291,Dados!$J$2:$J$19995,Calc!$B$172,Dados!BF$2:BF$19995,"Ruim")*1.25+COUNTIFS(Dados!$U$2:$U$19995,Calc!$C291,Dados!$J$2:$J$19995,Calc!$B$172,Dados!BF$2:BF$19995,"Péssima")*0)/COUNTIFS(Dados!$U$2:$U$19995,Calc!$C291,Dados!$J$2:$J$19995,Calc!$B$172,Dados!BF$2:BF$19995,"&lt;&gt;Sem resposta",Dados!BF$2:BF$19995,"&lt;&gt;""")</f>
        <v>#DIV/0!</v>
      </c>
      <c r="E182" s="152" t="e">
        <f>(COUNTIFS(Dados!$U$2:$U$19995,Calc!$C291,Dados!$J$2:$J$19995,Calc!$B$172,Dados!BG$2:BG$19995,"Ótima")*5+COUNTIFS(Dados!$U$2:$U$19995,Calc!$C291,Dados!$J$2:$J$19995,Calc!$B$172,Dados!BG$2:BG$19995,"Boa")*3.75+COUNTIFS(Dados!$U$2:$U$19995,Calc!$C291,Dados!$J$2:$J$19995,Calc!$B$172,Dados!BG$2:BG$19995,"Regular")*2.5+COUNTIFS(Dados!$U$2:$U$19995,Calc!$C291,Dados!$J$2:$J$19995,Calc!$B$172,Dados!BG$2:BG$19995,"Ruim")*1.25+COUNTIFS(Dados!$U$2:$U$19995,Calc!$C291,Dados!$J$2:$J$19995,Calc!$B$172,Dados!BG$2:BG$19995,"Péssima")*0)/COUNTIFS(Dados!$U$2:$U$19995,Calc!$C291,Dados!$J$2:$J$19995,Calc!$B$172,Dados!BG$2:BG$19995,"&lt;&gt;Sem resposta",Dados!BG$2:BG$19995,"&lt;&gt;""")</f>
        <v>#DIV/0!</v>
      </c>
      <c r="F182" s="152" t="e">
        <f>(COUNTIFS(Dados!$U$2:$U$19995,Calc!$C291,Dados!$J$2:$J$19995,Calc!$B$172,Dados!BH$2:BH$19995,"Ótima")*5+COUNTIFS(Dados!$U$2:$U$19995,Calc!$C291,Dados!$J$2:$J$19995,Calc!$B$172,Dados!BH$2:BH$19995,"Boa")*3.75+COUNTIFS(Dados!$U$2:$U$19995,Calc!$C291,Dados!$J$2:$J$19995,Calc!$B$172,Dados!BH$2:BH$19995,"Regular")*2.5+COUNTIFS(Dados!$U$2:$U$19995,Calc!$C291,Dados!$J$2:$J$19995,Calc!$B$172,Dados!BH$2:BH$19995,"Ruim")*1.25+COUNTIFS(Dados!$U$2:$U$19995,Calc!$C291,Dados!$J$2:$J$19995,Calc!$B$172,Dados!BH$2:BH$19995,"Péssima")*0)/COUNTIFS(Dados!$U$2:$U$19995,Calc!$C291,Dados!$J$2:$J$19995,Calc!$B$172,Dados!BH$2:BH$19995,"&lt;&gt;Sem resposta",Dados!BH$2:BH$19995,"&lt;&gt;""")</f>
        <v>#DIV/0!</v>
      </c>
      <c r="G182" s="152" t="e">
        <f>(COUNTIFS(Dados!$U$2:$U$19995,Calc!$C291,Dados!$J$2:$J$19995,Calc!$B$172,Dados!BI$2:BI$19995,"Ótima")*5+COUNTIFS(Dados!$U$2:$U$19995,Calc!$C291,Dados!$J$2:$J$19995,Calc!$B$172,Dados!BI$2:BI$19995,"Boa")*3.75+COUNTIFS(Dados!$U$2:$U$19995,Calc!$C291,Dados!$J$2:$J$19995,Calc!$B$172,Dados!BI$2:BI$19995,"Regular")*2.5+COUNTIFS(Dados!$U$2:$U$19995,Calc!$C291,Dados!$J$2:$J$19995,Calc!$B$172,Dados!BI$2:BI$19995,"Ruim")*1.25+COUNTIFS(Dados!$U$2:$U$19995,Calc!$C291,Dados!$J$2:$J$19995,Calc!$B$172,Dados!BI$2:BI$19995,"Péssima")*0)/COUNTIFS(Dados!$U$2:$U$19995,Calc!$C291,Dados!$J$2:$J$19995,Calc!$B$172,Dados!BI$2:BI$19995,"&lt;&gt;Sem resposta",Dados!BI$2:BI$19995,"&lt;&gt;""")</f>
        <v>#DIV/0!</v>
      </c>
      <c r="H182" s="152" t="e">
        <f>(COUNTIFS(Dados!$U$2:$U$19995,Calc!$C291,Dados!$J$2:$J$19995,Calc!$B$172,Dados!BJ$2:BJ$19995,"Ótima")*5+COUNTIFS(Dados!$U$2:$U$19995,Calc!$C291,Dados!$J$2:$J$19995,Calc!$B$172,Dados!BJ$2:BJ$19995,"Boa")*3.75+COUNTIFS(Dados!$U$2:$U$19995,Calc!$C291,Dados!$J$2:$J$19995,Calc!$B$172,Dados!BJ$2:BJ$19995,"Regular")*2.5+COUNTIFS(Dados!$U$2:$U$19995,Calc!$C291,Dados!$J$2:$J$19995,Calc!$B$172,Dados!BJ$2:BJ$19995,"Ruim")*1.25+COUNTIFS(Dados!$U$2:$U$19995,Calc!$C291,Dados!$J$2:$J$19995,Calc!$B$172,Dados!BJ$2:BJ$19995,"Péssima")*0)/COUNTIFS(Dados!$U$2:$U$19995,Calc!$C291,Dados!$J$2:$J$19995,Calc!$B$172,Dados!BJ$2:BJ$19995,"&lt;&gt;Sem resposta",Dados!BJ$2:BJ$19995,"&lt;&gt;""")</f>
        <v>#DIV/0!</v>
      </c>
      <c r="I182" s="152" t="e">
        <f>(COUNTIFS(Dados!$U$2:$U$19995,Calc!$C291,Dados!$J$2:$J$19995,Calc!$B$172,Dados!BK$2:BK$19995,"Superou as expectativas")*5+COUNTIFS(Dados!$U$2:$U$19995,Calc!$C291,Dados!$J$2:$J$19995,Calc!$B$172,Dados!BK$2:BK$19995,"Atendeu as expectativas")*2.5+COUNTIFS(Dados!$U$2:$U$19995,Calc!$C291,Dados!$J$2:$J$19995,Calc!$B$172,Dados!BK$2:BK$19995,"Não atendeu as expectativas")*0)/COUNTIFS(Dados!$U$2:$U$19995,Calc!$C291,Dados!$J$2:$J$19995,Calc!$B$172,Dados!BK$2:BK$19995,"&lt;&gt;Sem resposta",Dados!BK$2:BK$19995,"&lt;&gt;""")</f>
        <v>#DIV/0!</v>
      </c>
      <c r="J182" s="152" t="e">
        <f>(COUNTIFS(Dados!$U$2:$U$19995,Calc!$C291,Dados!$J$2:$J$19995,Calc!$B$172,Dados!BL$2:BL$19995,"Superou as expectativas")*5+COUNTIFS(Dados!$U$2:$U$19995,Calc!$C291,Dados!$J$2:$J$19995,Calc!$B$172,Dados!BL$2:BL$19995,"Atendeu as expectativas")*2.5+COUNTIFS(Dados!$U$2:$U$19995,Calc!$C291,Dados!$J$2:$J$19995,Calc!$B$172,Dados!BL$2:BL$19995,"Não atendeu as expectativas")*0)/COUNTIFS(Dados!$U$2:$U$19995,Calc!$C291,Dados!$J$2:$J$19995,Calc!$B$172,Dados!BL$2:BL$19995,"&lt;&gt;Sem resposta",Dados!BL$2:BL$19995,"&lt;&gt;""")</f>
        <v>#DIV/0!</v>
      </c>
      <c r="K182" s="195" t="e">
        <f t="shared" si="6"/>
        <v>#DIV/0!</v>
      </c>
    </row>
    <row r="183" spans="1:11" ht="25.5">
      <c r="A183" s="143" t="s">
        <v>341</v>
      </c>
      <c r="B183" s="143" t="s">
        <v>341</v>
      </c>
      <c r="C183" s="150">
        <f>(COUNTIFS(Dados!$J$2:$J$19995,Calc!$B$176,Dados!BE$2:BE$19995,"Ótima")*5+COUNTIFS(Dados!$J$2:$J$19995,Calc!$B$176,Dados!BE$2:BE$19995,"Boa")*3.75+COUNTIFS(Dados!$J$2:$J$19995,Calc!$B$176,Dados!BE$2:BE$19995,"Regular")*2.5+COUNTIFS(Dados!$J$2:$J$19995,Calc!$B$176,Dados!BE$2:BE$19995,"Ruim")*1.25+COUNTIFS(Dados!$J$2:$J$19995,Calc!$B$176,Dados!BE$2:BE$19995,"Péssima")*0)/COUNTIFS(Dados!$J$2:$J$19995,Calc!$B$176,Dados!BE$2:BE$19995,"&lt;&gt;Sem resposta",Dados!BE$2:BE$19995,"&lt;&gt;""")</f>
        <v>4.140625</v>
      </c>
      <c r="D183" s="150">
        <f>(COUNTIFS(Dados!$J$2:$J$19995,Calc!$B$176,Dados!BF$2:BF$19995,"Ótima")*5+COUNTIFS(Dados!$J$2:$J$19995,Calc!$B$176,Dados!BF$2:BF$19995,"Boa")*3.75+COUNTIFS(Dados!$J$2:$J$19995,Calc!$B$176,Dados!BF$2:BF$19995,"Regular")*2.5+COUNTIFS(Dados!$J$2:$J$19995,Calc!$B$176,Dados!BF$2:BF$19995,"Ruim")*1.25+COUNTIFS(Dados!$J$2:$J$19995,Calc!$B$176,Dados!BF$2:BF$19995,"Péssima")*0)/COUNTIFS(Dados!$J$2:$J$19995,Calc!$B$176,Dados!BF$2:BF$19995,"&lt;&gt;Sem resposta",Dados!BF$2:BF$19995,"&lt;&gt;""")</f>
        <v>3.6458333333333335</v>
      </c>
      <c r="E183" s="150">
        <f>(COUNTIFS(Dados!$J$2:$J$19995,Calc!$B$176,Dados!BG$2:BG$19995,"Ótima")*5+COUNTIFS(Dados!$J$2:$J$19995,Calc!$B$176,Dados!BG$2:BG$19995,"Boa")*3.75+COUNTIFS(Dados!$J$2:$J$19995,Calc!$B$176,Dados!BG$2:BG$19995,"Regular")*2.5+COUNTIFS(Dados!$J$2:$J$19995,Calc!$B$176,Dados!BG$2:BG$19995,"Ruim")*1.25+COUNTIFS(Dados!$J$2:$J$19995,Calc!$B$176,Dados!BG$2:BG$19995,"Péssima")*0)/COUNTIFS(Dados!$J$2:$J$19995,Calc!$B$176,Dados!BG$2:BG$19995,"&lt;&gt;Sem resposta",Dados!BG$2:BG$19995,"&lt;&gt;""")</f>
        <v>3.75</v>
      </c>
      <c r="F183" s="150">
        <f>(COUNTIFS(Dados!$J$2:$J$19995,Calc!$B$176,Dados!BH$2:BH$19995,"Ótima")*5+COUNTIFS(Dados!$J$2:$J$19995,Calc!$B$176,Dados!BH$2:BH$19995,"Boa")*3.75+COUNTIFS(Dados!$J$2:$J$19995,Calc!$B$176,Dados!BH$2:BH$19995,"Regular")*2.5+COUNTIFS(Dados!$J$2:$J$19995,Calc!$B$176,Dados!BH$2:BH$19995,"Ruim")*1.25+COUNTIFS(Dados!$J$2:$J$19995,Calc!$B$176,Dados!BH$2:BH$19995,"Péssima")*0)/COUNTIFS(Dados!$J$2:$J$19995,Calc!$B$176,Dados!BH$2:BH$19995,"&lt;&gt;Sem resposta",Dados!BH$2:BH$19995,"&lt;&gt;""")</f>
        <v>3.8802083333333335</v>
      </c>
      <c r="G183" s="150">
        <f>(COUNTIFS(Dados!$J$2:$J$19995,Calc!$B$176,Dados!BI$2:BI$19995,"Ótima")*5+COUNTIFS(Dados!$J$2:$J$19995,Calc!$B$176,Dados!BI$2:BI$19995,"Boa")*3.75+COUNTIFS(Dados!$J$2:$J$19995,Calc!$B$176,Dados!BI$2:BI$19995,"Regular")*2.5+COUNTIFS(Dados!$J$2:$J$19995,Calc!$B$176,Dados!BI$2:BI$19995,"Ruim")*1.25+COUNTIFS(Dados!$J$2:$J$19995,Calc!$B$176,Dados!BI$2:BI$19995,"Péssima")*0)/COUNTIFS(Dados!$J$2:$J$19995,Calc!$B$176,Dados!BI$2:BI$19995,"&lt;&gt;Sem resposta",Dados!BI$2:BI$19995,"&lt;&gt;""")</f>
        <v>3.2291666666666665</v>
      </c>
      <c r="H183" s="150">
        <f>(COUNTIFS(Dados!$J$2:$J$19995,Calc!$B$176,Dados!BJ$2:BJ$19995,"Ótima")*5+COUNTIFS(Dados!$J$2:$J$19995,Calc!$B$176,Dados!BJ$2:BJ$19995,"Boa")*3.75+COUNTIFS(Dados!$J$2:$J$19995,Calc!$B$176,Dados!BJ$2:BJ$19995,"Regular")*2.5+COUNTIFS(Dados!$J$2:$J$19995,Calc!$B$176,Dados!BJ$2:BJ$19995,"Ruim")*1.25+COUNTIFS(Dados!$J$2:$J$19995,Calc!$B$176,Dados!BJ$2:BJ$19995,"Péssima")*0)/COUNTIFS(Dados!$J$2:$J$19995,Calc!$B$176,Dados!BJ$2:BJ$19995,"&lt;&gt;Sem resposta",Dados!BJ$2:BJ$19995,"&lt;&gt;""")</f>
        <v>4.348958333333333</v>
      </c>
      <c r="I183" s="150">
        <f>(COUNTIFS(Dados!$J$2:$J$19995,Calc!$B$176,Dados!BK$2:BK$19995,"Superou as expectativas")*5+COUNTIFS(Dados!$J$2:$J$19995,Calc!$B$176,Dados!BK$2:BK$19995,"Atendeu as expectativas")*2.5+COUNTIFS(Dados!$J$2:$J$19995,Calc!$B$176,Dados!BK$2:BK$19995,"Não atendeu as expectativas")*0)/COUNTIFS(Dados!$J$2:$J$19995,Calc!$B$176,Dados!BK$2:BK$19995,"&lt;&gt;Sem resposta",Dados!BK$2:BK$19995,"&lt;&gt;""")</f>
        <v>2.978723404255319</v>
      </c>
      <c r="J183" s="150">
        <f>(COUNTIFS(Dados!$J$2:$J$19995,Calc!$B$176,Dados!BL$2:BL$19995,"Superou as expectativas")*5+COUNTIFS(Dados!$J$2:$J$19995,Calc!$B$176,Dados!BL$2:BL$19995,"Atendeu as expectativas")*2.5+COUNTIFS(Dados!$J$2:$J$19995,Calc!$B$176,Dados!BL$2:BL$19995,"Não atendeu as expectativas")*0)/COUNTIFS(Dados!$J$2:$J$19995,Calc!$B$176,Dados!BL$2:BL$19995,"&lt;&gt;Sem resposta",Dados!BL$2:BL$19995,"&lt;&gt;""")</f>
        <v>3.0208333333333335</v>
      </c>
      <c r="K183" s="195">
        <f t="shared" si="6"/>
        <v>3.6242935505319149</v>
      </c>
    </row>
    <row r="184" spans="1:11" ht="25.5">
      <c r="A184" s="143" t="s">
        <v>341</v>
      </c>
      <c r="B184" s="151" t="s">
        <v>155</v>
      </c>
      <c r="C184" s="152" t="e">
        <f>(COUNTIFS(Dados!$V$2:$V$19995,Calc!$C293,Dados!$J$2:$J$19995,Calc!$B$176,Dados!BE$2:BE$19995,"Ótima")*5+COUNTIFS(Dados!$V$2:$V$19995,Calc!$C293,Dados!$J$2:$J$19995,Calc!$B$176,Dados!BE$2:BE$19995,"Boa")*3.75+COUNTIFS(Dados!$V$2:$V$19995,Calc!$C293,Dados!$J$2:$J$19995,Calc!$B$176,Dados!BE$2:BE$19995,"Regular")*2.5+COUNTIFS(Dados!$V$2:$V$19995,Calc!$C293,Dados!$J$2:$J$19995,Calc!$B$176,Dados!BE$2:BE$19995,"Ruim")*1.25+COUNTIFS(Dados!$V$2:$V$19995,Calc!$C293,Dados!$J$2:$J$19995,Calc!$B$176,Dados!BE$2:BE$19995,"Péssima")*0)/COUNTIFS(Dados!$V$2:$V$19995,Calc!$C293,Dados!$J$2:$J$19995,Calc!$B$176,Dados!BE$2:BE$19995,"&lt;&gt;Sem resposta",Dados!BE$2:BE$19995,"&lt;&gt;""")</f>
        <v>#DIV/0!</v>
      </c>
      <c r="D184" s="152" t="e">
        <f>(COUNTIFS(Dados!$V$2:$V$19995,Calc!$C293,Dados!$J$2:$J$19995,Calc!$B$176,Dados!BF$2:BF$19995,"Ótima")*5+COUNTIFS(Dados!$V$2:$V$19995,Calc!$C293,Dados!$J$2:$J$19995,Calc!$B$176,Dados!BF$2:BF$19995,"Boa")*3.75+COUNTIFS(Dados!$V$2:$V$19995,Calc!$C293,Dados!$J$2:$J$19995,Calc!$B$176,Dados!BF$2:BF$19995,"Regular")*2.5+COUNTIFS(Dados!$V$2:$V$19995,Calc!$C293,Dados!$J$2:$J$19995,Calc!$B$176,Dados!BF$2:BF$19995,"Ruim")*1.25+COUNTIFS(Dados!$V$2:$V$19995,Calc!$C293,Dados!$J$2:$J$19995,Calc!$B$176,Dados!BF$2:BF$19995,"Péssima")*0)/COUNTIFS(Dados!$V$2:$V$19995,Calc!$C293,Dados!$J$2:$J$19995,Calc!$B$176,Dados!BF$2:BF$19995,"&lt;&gt;Sem resposta",Dados!BF$2:BF$19995,"&lt;&gt;""")</f>
        <v>#DIV/0!</v>
      </c>
      <c r="E184" s="152" t="e">
        <f>(COUNTIFS(Dados!$V$2:$V$19995,Calc!$C293,Dados!$J$2:$J$19995,Calc!$B$176,Dados!BG$2:BG$19995,"Ótima")*5+COUNTIFS(Dados!$V$2:$V$19995,Calc!$C293,Dados!$J$2:$J$19995,Calc!$B$176,Dados!BG$2:BG$19995,"Boa")*3.75+COUNTIFS(Dados!$V$2:$V$19995,Calc!$C293,Dados!$J$2:$J$19995,Calc!$B$176,Dados!BG$2:BG$19995,"Regular")*2.5+COUNTIFS(Dados!$V$2:$V$19995,Calc!$C293,Dados!$J$2:$J$19995,Calc!$B$176,Dados!BG$2:BG$19995,"Ruim")*1.25+COUNTIFS(Dados!$V$2:$V$19995,Calc!$C293,Dados!$J$2:$J$19995,Calc!$B$176,Dados!BG$2:BG$19995,"Péssima")*0)/COUNTIFS(Dados!$V$2:$V$19995,Calc!$C293,Dados!$J$2:$J$19995,Calc!$B$176,Dados!BG$2:BG$19995,"&lt;&gt;Sem resposta",Dados!BG$2:BG$19995,"&lt;&gt;""")</f>
        <v>#DIV/0!</v>
      </c>
      <c r="F184" s="152" t="e">
        <f>(COUNTIFS(Dados!$V$2:$V$19995,Calc!$C293,Dados!$J$2:$J$19995,Calc!$B$176,Dados!BH$2:BH$19995,"Ótima")*5+COUNTIFS(Dados!$V$2:$V$19995,Calc!$C293,Dados!$J$2:$J$19995,Calc!$B$176,Dados!BH$2:BH$19995,"Boa")*3.75+COUNTIFS(Dados!$V$2:$V$19995,Calc!$C293,Dados!$J$2:$J$19995,Calc!$B$176,Dados!BH$2:BH$19995,"Regular")*2.5+COUNTIFS(Dados!$V$2:$V$19995,Calc!$C293,Dados!$J$2:$J$19995,Calc!$B$176,Dados!BH$2:BH$19995,"Ruim")*1.25+COUNTIFS(Dados!$V$2:$V$19995,Calc!$C293,Dados!$J$2:$J$19995,Calc!$B$176,Dados!BH$2:BH$19995,"Péssima")*0)/COUNTIFS(Dados!$V$2:$V$19995,Calc!$C293,Dados!$J$2:$J$19995,Calc!$B$176,Dados!BH$2:BH$19995,"&lt;&gt;Sem resposta",Dados!BH$2:BH$19995,"&lt;&gt;""")</f>
        <v>#DIV/0!</v>
      </c>
      <c r="G184" s="152" t="e">
        <f>(COUNTIFS(Dados!$V$2:$V$19995,Calc!$C293,Dados!$J$2:$J$19995,Calc!$B$176,Dados!BI$2:BI$19995,"Ótima")*5+COUNTIFS(Dados!$V$2:$V$19995,Calc!$C293,Dados!$J$2:$J$19995,Calc!$B$176,Dados!BI$2:BI$19995,"Boa")*3.75+COUNTIFS(Dados!$V$2:$V$19995,Calc!$C293,Dados!$J$2:$J$19995,Calc!$B$176,Dados!BI$2:BI$19995,"Regular")*2.5+COUNTIFS(Dados!$V$2:$V$19995,Calc!$C293,Dados!$J$2:$J$19995,Calc!$B$176,Dados!BI$2:BI$19995,"Ruim")*1.25+COUNTIFS(Dados!$V$2:$V$19995,Calc!$C293,Dados!$J$2:$J$19995,Calc!$B$176,Dados!BI$2:BI$19995,"Péssima")*0)/COUNTIFS(Dados!$V$2:$V$19995,Calc!$C293,Dados!$J$2:$J$19995,Calc!$B$176,Dados!BI$2:BI$19995,"&lt;&gt;Sem resposta",Dados!BI$2:BI$19995,"&lt;&gt;""")</f>
        <v>#DIV/0!</v>
      </c>
      <c r="H184" s="152" t="e">
        <f>(COUNTIFS(Dados!$V$2:$V$19995,Calc!$C293,Dados!$J$2:$J$19995,Calc!$B$176,Dados!BJ$2:BJ$19995,"Ótima")*5+COUNTIFS(Dados!$V$2:$V$19995,Calc!$C293,Dados!$J$2:$J$19995,Calc!$B$176,Dados!BJ$2:BJ$19995,"Boa")*3.75+COUNTIFS(Dados!$V$2:$V$19995,Calc!$C293,Dados!$J$2:$J$19995,Calc!$B$176,Dados!BJ$2:BJ$19995,"Regular")*2.5+COUNTIFS(Dados!$V$2:$V$19995,Calc!$C293,Dados!$J$2:$J$19995,Calc!$B$176,Dados!BJ$2:BJ$19995,"Ruim")*1.25+COUNTIFS(Dados!$V$2:$V$19995,Calc!$C293,Dados!$J$2:$J$19995,Calc!$B$176,Dados!BJ$2:BJ$19995,"Péssima")*0)/COUNTIFS(Dados!$V$2:$V$19995,Calc!$C293,Dados!$J$2:$J$19995,Calc!$B$176,Dados!BJ$2:BJ$19995,"&lt;&gt;Sem resposta",Dados!BJ$2:BJ$19995,"&lt;&gt;""")</f>
        <v>#DIV/0!</v>
      </c>
      <c r="I184" s="152" t="e">
        <f>(COUNTIFS(Dados!$V$2:$V$19995,Calc!$C293,Dados!$J$2:$J$19995,Calc!$B$176,Dados!BK$2:BK$19995,"Superou as expectativas")*5+COUNTIFS(Dados!$V$2:$V$19995,Calc!$C293,Dados!$J$2:$J$19995,Calc!$B$176,Dados!BK$2:BK$19995,"Atendeu as expectativas")*2.5+COUNTIFS(Dados!$V$2:$V$19995,Calc!$C293,Dados!$J$2:$J$19995,Calc!$B$176,Dados!BK$2:BK$19995,"Não atendeu as expectativas")*0)/COUNTIFS(Dados!$V$2:$V$19995,Calc!$C293,Dados!$J$2:$J$19995,Calc!$B$176,Dados!BK$2:BK$19995,"&lt;&gt;Sem resposta",Dados!BK$2:BK$19995,"&lt;&gt;""")</f>
        <v>#DIV/0!</v>
      </c>
      <c r="J184" s="152" t="e">
        <f>(COUNTIFS(Dados!$V$2:$V$19995,Calc!$C293,Dados!$J$2:$J$19995,Calc!$B$176,Dados!BL$2:BL$19995,"Superou as expectativas")*5+COUNTIFS(Dados!$V$2:$V$19995,Calc!$C293,Dados!$J$2:$J$19995,Calc!$B$176,Dados!BL$2:BL$19995,"Atendeu as expectativas")*2.5+COUNTIFS(Dados!$V$2:$V$19995,Calc!$C293,Dados!$J$2:$J$19995,Calc!$B$176,Dados!BL$2:BL$19995,"Não atendeu as expectativas")*0)/COUNTIFS(Dados!$V$2:$V$19995,Calc!$C293,Dados!$J$2:$J$19995,Calc!$B$176,Dados!BL$2:BL$19995,"&lt;&gt;Sem resposta",Dados!BL$2:BL$19995,"&lt;&gt;""")</f>
        <v>#DIV/0!</v>
      </c>
      <c r="K184" s="195" t="e">
        <f t="shared" si="6"/>
        <v>#DIV/0!</v>
      </c>
    </row>
    <row r="185" spans="1:11" ht="25.5">
      <c r="A185" s="143" t="s">
        <v>341</v>
      </c>
      <c r="B185" s="151" t="s">
        <v>354</v>
      </c>
      <c r="C185" s="152" t="e">
        <f>(COUNTIFS(Dados!$V$2:$V$19995,Calc!$C294,Dados!$J$2:$J$19995,Calc!$B$176,Dados!BE$2:BE$19995,"Ótima")*5+COUNTIFS(Dados!$V$2:$V$19995,Calc!$C294,Dados!$J$2:$J$19995,Calc!$B$176,Dados!BE$2:BE$19995,"Boa")*3.75+COUNTIFS(Dados!$V$2:$V$19995,Calc!$C294,Dados!$J$2:$J$19995,Calc!$B$176,Dados!BE$2:BE$19995,"Regular")*2.5+COUNTIFS(Dados!$V$2:$V$19995,Calc!$C294,Dados!$J$2:$J$19995,Calc!$B$176,Dados!BE$2:BE$19995,"Ruim")*1.25+COUNTIFS(Dados!$V$2:$V$19995,Calc!$C294,Dados!$J$2:$J$19995,Calc!$B$176,Dados!BE$2:BE$19995,"Péssima")*0)/COUNTIFS(Dados!$V$2:$V$19995,Calc!$C294,Dados!$J$2:$J$19995,Calc!$B$176,Dados!BE$2:BE$19995,"&lt;&gt;Sem resposta",Dados!BE$2:BE$19995,"&lt;&gt;""")</f>
        <v>#DIV/0!</v>
      </c>
      <c r="D185" s="152" t="e">
        <f>(COUNTIFS(Dados!$V$2:$V$19995,Calc!$C294,Dados!$J$2:$J$19995,Calc!$B$176,Dados!BF$2:BF$19995,"Ótima")*5+COUNTIFS(Dados!$V$2:$V$19995,Calc!$C294,Dados!$J$2:$J$19995,Calc!$B$176,Dados!BF$2:BF$19995,"Boa")*3.75+COUNTIFS(Dados!$V$2:$V$19995,Calc!$C294,Dados!$J$2:$J$19995,Calc!$B$176,Dados!BF$2:BF$19995,"Regular")*2.5+COUNTIFS(Dados!$V$2:$V$19995,Calc!$C294,Dados!$J$2:$J$19995,Calc!$B$176,Dados!BF$2:BF$19995,"Ruim")*1.25+COUNTIFS(Dados!$V$2:$V$19995,Calc!$C294,Dados!$J$2:$J$19995,Calc!$B$176,Dados!BF$2:BF$19995,"Péssima")*0)/COUNTIFS(Dados!$V$2:$V$19995,Calc!$C294,Dados!$J$2:$J$19995,Calc!$B$176,Dados!BF$2:BF$19995,"&lt;&gt;Sem resposta",Dados!BF$2:BF$19995,"&lt;&gt;""")</f>
        <v>#DIV/0!</v>
      </c>
      <c r="E185" s="152" t="e">
        <f>(COUNTIFS(Dados!$V$2:$V$19995,Calc!$C294,Dados!$J$2:$J$19995,Calc!$B$176,Dados!BG$2:BG$19995,"Ótima")*5+COUNTIFS(Dados!$V$2:$V$19995,Calc!$C294,Dados!$J$2:$J$19995,Calc!$B$176,Dados!BG$2:BG$19995,"Boa")*3.75+COUNTIFS(Dados!$V$2:$V$19995,Calc!$C294,Dados!$J$2:$J$19995,Calc!$B$176,Dados!BG$2:BG$19995,"Regular")*2.5+COUNTIFS(Dados!$V$2:$V$19995,Calc!$C294,Dados!$J$2:$J$19995,Calc!$B$176,Dados!BG$2:BG$19995,"Ruim")*1.25+COUNTIFS(Dados!$V$2:$V$19995,Calc!$C294,Dados!$J$2:$J$19995,Calc!$B$176,Dados!BG$2:BG$19995,"Péssima")*0)/COUNTIFS(Dados!$V$2:$V$19995,Calc!$C294,Dados!$J$2:$J$19995,Calc!$B$176,Dados!BG$2:BG$19995,"&lt;&gt;Sem resposta",Dados!BG$2:BG$19995,"&lt;&gt;""")</f>
        <v>#DIV/0!</v>
      </c>
      <c r="F185" s="152" t="e">
        <f>(COUNTIFS(Dados!$V$2:$V$19995,Calc!$C294,Dados!$J$2:$J$19995,Calc!$B$176,Dados!BH$2:BH$19995,"Ótima")*5+COUNTIFS(Dados!$V$2:$V$19995,Calc!$C294,Dados!$J$2:$J$19995,Calc!$B$176,Dados!BH$2:BH$19995,"Boa")*3.75+COUNTIFS(Dados!$V$2:$V$19995,Calc!$C294,Dados!$J$2:$J$19995,Calc!$B$176,Dados!BH$2:BH$19995,"Regular")*2.5+COUNTIFS(Dados!$V$2:$V$19995,Calc!$C294,Dados!$J$2:$J$19995,Calc!$B$176,Dados!BH$2:BH$19995,"Ruim")*1.25+COUNTIFS(Dados!$V$2:$V$19995,Calc!$C294,Dados!$J$2:$J$19995,Calc!$B$176,Dados!BH$2:BH$19995,"Péssima")*0)/COUNTIFS(Dados!$V$2:$V$19995,Calc!$C294,Dados!$J$2:$J$19995,Calc!$B$176,Dados!BH$2:BH$19995,"&lt;&gt;Sem resposta",Dados!BH$2:BH$19995,"&lt;&gt;""")</f>
        <v>#DIV/0!</v>
      </c>
      <c r="G185" s="152" t="e">
        <f>(COUNTIFS(Dados!$V$2:$V$19995,Calc!$C294,Dados!$J$2:$J$19995,Calc!$B$176,Dados!BI$2:BI$19995,"Ótima")*5+COUNTIFS(Dados!$V$2:$V$19995,Calc!$C294,Dados!$J$2:$J$19995,Calc!$B$176,Dados!BI$2:BI$19995,"Boa")*3.75+COUNTIFS(Dados!$V$2:$V$19995,Calc!$C294,Dados!$J$2:$J$19995,Calc!$B$176,Dados!BI$2:BI$19995,"Regular")*2.5+COUNTIFS(Dados!$V$2:$V$19995,Calc!$C294,Dados!$J$2:$J$19995,Calc!$B$176,Dados!BI$2:BI$19995,"Ruim")*1.25+COUNTIFS(Dados!$V$2:$V$19995,Calc!$C294,Dados!$J$2:$J$19995,Calc!$B$176,Dados!BI$2:BI$19995,"Péssima")*0)/COUNTIFS(Dados!$V$2:$V$19995,Calc!$C294,Dados!$J$2:$J$19995,Calc!$B$176,Dados!BI$2:BI$19995,"&lt;&gt;Sem resposta",Dados!BI$2:BI$19995,"&lt;&gt;""")</f>
        <v>#DIV/0!</v>
      </c>
      <c r="H185" s="152" t="e">
        <f>(COUNTIFS(Dados!$V$2:$V$19995,Calc!$C294,Dados!$J$2:$J$19995,Calc!$B$176,Dados!BJ$2:BJ$19995,"Ótima")*5+COUNTIFS(Dados!$V$2:$V$19995,Calc!$C294,Dados!$J$2:$J$19995,Calc!$B$176,Dados!BJ$2:BJ$19995,"Boa")*3.75+COUNTIFS(Dados!$V$2:$V$19995,Calc!$C294,Dados!$J$2:$J$19995,Calc!$B$176,Dados!BJ$2:BJ$19995,"Regular")*2.5+COUNTIFS(Dados!$V$2:$V$19995,Calc!$C294,Dados!$J$2:$J$19995,Calc!$B$176,Dados!BJ$2:BJ$19995,"Ruim")*1.25+COUNTIFS(Dados!$V$2:$V$19995,Calc!$C294,Dados!$J$2:$J$19995,Calc!$B$176,Dados!BJ$2:BJ$19995,"Péssima")*0)/COUNTIFS(Dados!$V$2:$V$19995,Calc!$C294,Dados!$J$2:$J$19995,Calc!$B$176,Dados!BJ$2:BJ$19995,"&lt;&gt;Sem resposta",Dados!BJ$2:BJ$19995,"&lt;&gt;""")</f>
        <v>#DIV/0!</v>
      </c>
      <c r="I185" s="152" t="e">
        <f>(COUNTIFS(Dados!$V$2:$V$19995,Calc!$C294,Dados!$J$2:$J$19995,Calc!$B$176,Dados!BK$2:BK$19995,"Superou as expectativas")*5+COUNTIFS(Dados!$V$2:$V$19995,Calc!$C294,Dados!$J$2:$J$19995,Calc!$B$176,Dados!BK$2:BK$19995,"Atendeu as expectativas")*2.5+COUNTIFS(Dados!$V$2:$V$19995,Calc!$C294,Dados!$J$2:$J$19995,Calc!$B$176,Dados!BK$2:BK$19995,"Não atendeu as expectativas")*0)/COUNTIFS(Dados!$V$2:$V$19995,Calc!$C294,Dados!$J$2:$J$19995,Calc!$B$176,Dados!BK$2:BK$19995,"&lt;&gt;Sem resposta",Dados!BK$2:BK$19995,"&lt;&gt;""")</f>
        <v>#DIV/0!</v>
      </c>
      <c r="J185" s="152" t="e">
        <f>(COUNTIFS(Dados!$V$2:$V$19995,Calc!$C294,Dados!$J$2:$J$19995,Calc!$B$176,Dados!BL$2:BL$19995,"Superou as expectativas")*5+COUNTIFS(Dados!$V$2:$V$19995,Calc!$C294,Dados!$J$2:$J$19995,Calc!$B$176,Dados!BL$2:BL$19995,"Atendeu as expectativas")*2.5+COUNTIFS(Dados!$V$2:$V$19995,Calc!$C294,Dados!$J$2:$J$19995,Calc!$B$176,Dados!BL$2:BL$19995,"Não atendeu as expectativas")*0)/COUNTIFS(Dados!$V$2:$V$19995,Calc!$C294,Dados!$J$2:$J$19995,Calc!$B$176,Dados!BL$2:BL$19995,"&lt;&gt;Sem resposta",Dados!BL$2:BL$19995,"&lt;&gt;""")</f>
        <v>#DIV/0!</v>
      </c>
      <c r="K185" s="195" t="e">
        <f t="shared" si="6"/>
        <v>#DIV/0!</v>
      </c>
    </row>
    <row r="186" spans="1:11" ht="25.5">
      <c r="A186" s="143" t="s">
        <v>341</v>
      </c>
      <c r="B186" s="151" t="s">
        <v>346</v>
      </c>
      <c r="C186" s="152" t="e">
        <f>(COUNTIFS(Dados!$V$2:$V$19995,Calc!$C295,Dados!$J$2:$J$19995,Calc!$B$176,Dados!BE$2:BE$19995,"Ótima")*5+COUNTIFS(Dados!$V$2:$V$19995,Calc!$C295,Dados!$J$2:$J$19995,Calc!$B$176,Dados!BE$2:BE$19995,"Boa")*3.75+COUNTIFS(Dados!$V$2:$V$19995,Calc!$C295,Dados!$J$2:$J$19995,Calc!$B$176,Dados!BE$2:BE$19995,"Regular")*2.5+COUNTIFS(Dados!$V$2:$V$19995,Calc!$C295,Dados!$J$2:$J$19995,Calc!$B$176,Dados!BE$2:BE$19995,"Ruim")*1.25+COUNTIFS(Dados!$V$2:$V$19995,Calc!$C295,Dados!$J$2:$J$19995,Calc!$B$176,Dados!BE$2:BE$19995,"Péssima")*0)/COUNTIFS(Dados!$V$2:$V$19995,Calc!$C295,Dados!$J$2:$J$19995,Calc!$B$176,Dados!BE$2:BE$19995,"&lt;&gt;Sem resposta",Dados!BE$2:BE$19995,"&lt;&gt;""")</f>
        <v>#DIV/0!</v>
      </c>
      <c r="D186" s="152" t="e">
        <f>(COUNTIFS(Dados!$V$2:$V$19995,Calc!$C295,Dados!$J$2:$J$19995,Calc!$B$176,Dados!BF$2:BF$19995,"Ótima")*5+COUNTIFS(Dados!$V$2:$V$19995,Calc!$C295,Dados!$J$2:$J$19995,Calc!$B$176,Dados!BF$2:BF$19995,"Boa")*3.75+COUNTIFS(Dados!$V$2:$V$19995,Calc!$C295,Dados!$J$2:$J$19995,Calc!$B$176,Dados!BF$2:BF$19995,"Regular")*2.5+COUNTIFS(Dados!$V$2:$V$19995,Calc!$C295,Dados!$J$2:$J$19995,Calc!$B$176,Dados!BF$2:BF$19995,"Ruim")*1.25+COUNTIFS(Dados!$V$2:$V$19995,Calc!$C295,Dados!$J$2:$J$19995,Calc!$B$176,Dados!BF$2:BF$19995,"Péssima")*0)/COUNTIFS(Dados!$V$2:$V$19995,Calc!$C295,Dados!$J$2:$J$19995,Calc!$B$176,Dados!BF$2:BF$19995,"&lt;&gt;Sem resposta",Dados!BF$2:BF$19995,"&lt;&gt;""")</f>
        <v>#DIV/0!</v>
      </c>
      <c r="E186" s="152" t="e">
        <f>(COUNTIFS(Dados!$V$2:$V$19995,Calc!$C295,Dados!$J$2:$J$19995,Calc!$B$176,Dados!BG$2:BG$19995,"Ótima")*5+COUNTIFS(Dados!$V$2:$V$19995,Calc!$C295,Dados!$J$2:$J$19995,Calc!$B$176,Dados!BG$2:BG$19995,"Boa")*3.75+COUNTIFS(Dados!$V$2:$V$19995,Calc!$C295,Dados!$J$2:$J$19995,Calc!$B$176,Dados!BG$2:BG$19995,"Regular")*2.5+COUNTIFS(Dados!$V$2:$V$19995,Calc!$C295,Dados!$J$2:$J$19995,Calc!$B$176,Dados!BG$2:BG$19995,"Ruim")*1.25+COUNTIFS(Dados!$V$2:$V$19995,Calc!$C295,Dados!$J$2:$J$19995,Calc!$B$176,Dados!BG$2:BG$19995,"Péssima")*0)/COUNTIFS(Dados!$V$2:$V$19995,Calc!$C295,Dados!$J$2:$J$19995,Calc!$B$176,Dados!BG$2:BG$19995,"&lt;&gt;Sem resposta",Dados!BG$2:BG$19995,"&lt;&gt;""")</f>
        <v>#DIV/0!</v>
      </c>
      <c r="F186" s="152" t="e">
        <f>(COUNTIFS(Dados!$V$2:$V$19995,Calc!$C295,Dados!$J$2:$J$19995,Calc!$B$176,Dados!BH$2:BH$19995,"Ótima")*5+COUNTIFS(Dados!$V$2:$V$19995,Calc!$C295,Dados!$J$2:$J$19995,Calc!$B$176,Dados!BH$2:BH$19995,"Boa")*3.75+COUNTIFS(Dados!$V$2:$V$19995,Calc!$C295,Dados!$J$2:$J$19995,Calc!$B$176,Dados!BH$2:BH$19995,"Regular")*2.5+COUNTIFS(Dados!$V$2:$V$19995,Calc!$C295,Dados!$J$2:$J$19995,Calc!$B$176,Dados!BH$2:BH$19995,"Ruim")*1.25+COUNTIFS(Dados!$V$2:$V$19995,Calc!$C295,Dados!$J$2:$J$19995,Calc!$B$176,Dados!BH$2:BH$19995,"Péssima")*0)/COUNTIFS(Dados!$V$2:$V$19995,Calc!$C295,Dados!$J$2:$J$19995,Calc!$B$176,Dados!BH$2:BH$19995,"&lt;&gt;Sem resposta",Dados!BH$2:BH$19995,"&lt;&gt;""")</f>
        <v>#DIV/0!</v>
      </c>
      <c r="G186" s="152" t="e">
        <f>(COUNTIFS(Dados!$V$2:$V$19995,Calc!$C295,Dados!$J$2:$J$19995,Calc!$B$176,Dados!BI$2:BI$19995,"Ótima")*5+COUNTIFS(Dados!$V$2:$V$19995,Calc!$C295,Dados!$J$2:$J$19995,Calc!$B$176,Dados!BI$2:BI$19995,"Boa")*3.75+COUNTIFS(Dados!$V$2:$V$19995,Calc!$C295,Dados!$J$2:$J$19995,Calc!$B$176,Dados!BI$2:BI$19995,"Regular")*2.5+COUNTIFS(Dados!$V$2:$V$19995,Calc!$C295,Dados!$J$2:$J$19995,Calc!$B$176,Dados!BI$2:BI$19995,"Ruim")*1.25+COUNTIFS(Dados!$V$2:$V$19995,Calc!$C295,Dados!$J$2:$J$19995,Calc!$B$176,Dados!BI$2:BI$19995,"Péssima")*0)/COUNTIFS(Dados!$V$2:$V$19995,Calc!$C295,Dados!$J$2:$J$19995,Calc!$B$176,Dados!BI$2:BI$19995,"&lt;&gt;Sem resposta",Dados!BI$2:BI$19995,"&lt;&gt;""")</f>
        <v>#DIV/0!</v>
      </c>
      <c r="H186" s="152" t="e">
        <f>(COUNTIFS(Dados!$V$2:$V$19995,Calc!$C295,Dados!$J$2:$J$19995,Calc!$B$176,Dados!BJ$2:BJ$19995,"Ótima")*5+COUNTIFS(Dados!$V$2:$V$19995,Calc!$C295,Dados!$J$2:$J$19995,Calc!$B$176,Dados!BJ$2:BJ$19995,"Boa")*3.75+COUNTIFS(Dados!$V$2:$V$19995,Calc!$C295,Dados!$J$2:$J$19995,Calc!$B$176,Dados!BJ$2:BJ$19995,"Regular")*2.5+COUNTIFS(Dados!$V$2:$V$19995,Calc!$C295,Dados!$J$2:$J$19995,Calc!$B$176,Dados!BJ$2:BJ$19995,"Ruim")*1.25+COUNTIFS(Dados!$V$2:$V$19995,Calc!$C295,Dados!$J$2:$J$19995,Calc!$B$176,Dados!BJ$2:BJ$19995,"Péssima")*0)/COUNTIFS(Dados!$V$2:$V$19995,Calc!$C295,Dados!$J$2:$J$19995,Calc!$B$176,Dados!BJ$2:BJ$19995,"&lt;&gt;Sem resposta",Dados!BJ$2:BJ$19995,"&lt;&gt;""")</f>
        <v>#DIV/0!</v>
      </c>
      <c r="I186" s="152" t="e">
        <f>(COUNTIFS(Dados!$V$2:$V$19995,Calc!$C295,Dados!$J$2:$J$19995,Calc!$B$176,Dados!BK$2:BK$19995,"Superou as expectativas")*5+COUNTIFS(Dados!$V$2:$V$19995,Calc!$C295,Dados!$J$2:$J$19995,Calc!$B$176,Dados!BK$2:BK$19995,"Atendeu as expectativas")*2.5+COUNTIFS(Dados!$V$2:$V$19995,Calc!$C295,Dados!$J$2:$J$19995,Calc!$B$176,Dados!BK$2:BK$19995,"Não atendeu as expectativas")*0)/COUNTIFS(Dados!$V$2:$V$19995,Calc!$C295,Dados!$J$2:$J$19995,Calc!$B$176,Dados!BK$2:BK$19995,"&lt;&gt;Sem resposta",Dados!BK$2:BK$19995,"&lt;&gt;""")</f>
        <v>#DIV/0!</v>
      </c>
      <c r="J186" s="152" t="e">
        <f>(COUNTIFS(Dados!$V$2:$V$19995,Calc!$C295,Dados!$J$2:$J$19995,Calc!$B$176,Dados!BL$2:BL$19995,"Superou as expectativas")*5+COUNTIFS(Dados!$V$2:$V$19995,Calc!$C295,Dados!$J$2:$J$19995,Calc!$B$176,Dados!BL$2:BL$19995,"Atendeu as expectativas")*2.5+COUNTIFS(Dados!$V$2:$V$19995,Calc!$C295,Dados!$J$2:$J$19995,Calc!$B$176,Dados!BL$2:BL$19995,"Não atendeu as expectativas")*0)/COUNTIFS(Dados!$V$2:$V$19995,Calc!$C295,Dados!$J$2:$J$19995,Calc!$B$176,Dados!BL$2:BL$19995,"&lt;&gt;Sem resposta",Dados!BL$2:BL$19995,"&lt;&gt;""")</f>
        <v>#DIV/0!</v>
      </c>
      <c r="K186" s="195" t="e">
        <f t="shared" si="6"/>
        <v>#DIV/0!</v>
      </c>
    </row>
    <row r="187" spans="1:11">
      <c r="A187" s="143" t="s">
        <v>305</v>
      </c>
      <c r="B187" s="143" t="s">
        <v>305</v>
      </c>
      <c r="C187" s="150">
        <f>(COUNTIFS(Dados!$J$2:$J$19995,Calc!$B$180,Dados!BE$2:BE$19995,"Ótima")*5+COUNTIFS(Dados!$J$2:$J$19995,Calc!$B$180,Dados!BE$2:BE$19995,"Boa")*3.75+COUNTIFS(Dados!$J$2:$J$19995,Calc!$B$180,Dados!BE$2:BE$19995,"Regular")*2.5+COUNTIFS(Dados!$J$2:$J$19995,Calc!$B$180,Dados!BE$2:BE$19995,"Ruim")*1.25+COUNTIFS(Dados!$J$2:$J$19995,Calc!$B$180,Dados!BE$2:BE$19995,"Péssima")*0)/COUNTIFS(Dados!$J$2:$J$19995,Calc!$B$180,Dados!BE$2:BE$19995,"&lt;&gt;Sem resposta",Dados!BE$2:BE$19995,"&lt;&gt;""")</f>
        <v>3.9402173913043477</v>
      </c>
      <c r="D187" s="150">
        <f>(COUNTIFS(Dados!$J$2:$J$19995,Calc!$B$180,Dados!BF$2:BF$19995,"Ótima")*5+COUNTIFS(Dados!$J$2:$J$19995,Calc!$B$180,Dados!BF$2:BF$19995,"Boa")*3.75+COUNTIFS(Dados!$J$2:$J$19995,Calc!$B$180,Dados!BF$2:BF$19995,"Regular")*2.5+COUNTIFS(Dados!$J$2:$J$19995,Calc!$B$180,Dados!BF$2:BF$19995,"Ruim")*1.25+COUNTIFS(Dados!$J$2:$J$19995,Calc!$B$180,Dados!BF$2:BF$19995,"Péssima")*0)/COUNTIFS(Dados!$J$2:$J$19995,Calc!$B$180,Dados!BF$2:BF$19995,"&lt;&gt;Sem resposta",Dados!BF$2:BF$19995,"&lt;&gt;""")</f>
        <v>2.2554347826086958</v>
      </c>
      <c r="E187" s="150">
        <f>(COUNTIFS(Dados!$J$2:$J$19995,Calc!$B$180,Dados!BG$2:BG$19995,"Ótima")*5+COUNTIFS(Dados!$J$2:$J$19995,Calc!$B$180,Dados!BG$2:BG$19995,"Boa")*3.75+COUNTIFS(Dados!$J$2:$J$19995,Calc!$B$180,Dados!BG$2:BG$19995,"Regular")*2.5+COUNTIFS(Dados!$J$2:$J$19995,Calc!$B$180,Dados!BG$2:BG$19995,"Ruim")*1.25+COUNTIFS(Dados!$J$2:$J$19995,Calc!$B$180,Dados!BG$2:BG$19995,"Péssima")*0)/COUNTIFS(Dados!$J$2:$J$19995,Calc!$B$180,Dados!BG$2:BG$19995,"&lt;&gt;Sem resposta",Dados!BG$2:BG$19995,"&lt;&gt;""")</f>
        <v>4.0489130434782608</v>
      </c>
      <c r="F187" s="150">
        <f>(COUNTIFS(Dados!$J$2:$J$19995,Calc!$B$180,Dados!BH$2:BH$19995,"Ótima")*5+COUNTIFS(Dados!$J$2:$J$19995,Calc!$B$180,Dados!BH$2:BH$19995,"Boa")*3.75+COUNTIFS(Dados!$J$2:$J$19995,Calc!$B$180,Dados!BH$2:BH$19995,"Regular")*2.5+COUNTIFS(Dados!$J$2:$J$19995,Calc!$B$180,Dados!BH$2:BH$19995,"Ruim")*1.25+COUNTIFS(Dados!$J$2:$J$19995,Calc!$B$180,Dados!BH$2:BH$19995,"Péssima")*0)/COUNTIFS(Dados!$J$2:$J$19995,Calc!$B$180,Dados!BH$2:BH$19995,"&lt;&gt;Sem resposta",Dados!BH$2:BH$19995,"&lt;&gt;""")</f>
        <v>4.0760869565217392</v>
      </c>
      <c r="G187" s="150">
        <f>(COUNTIFS(Dados!$J$2:$J$19995,Calc!$B$180,Dados!BI$2:BI$19995,"Ótima")*5+COUNTIFS(Dados!$J$2:$J$19995,Calc!$B$180,Dados!BI$2:BI$19995,"Boa")*3.75+COUNTIFS(Dados!$J$2:$J$19995,Calc!$B$180,Dados!BI$2:BI$19995,"Regular")*2.5+COUNTIFS(Dados!$J$2:$J$19995,Calc!$B$180,Dados!BI$2:BI$19995,"Ruim")*1.25+COUNTIFS(Dados!$J$2:$J$19995,Calc!$B$180,Dados!BI$2:BI$19995,"Péssima")*0)/COUNTIFS(Dados!$J$2:$J$19995,Calc!$B$180,Dados!BI$2:BI$19995,"&lt;&gt;Sem resposta",Dados!BI$2:BI$19995,"&lt;&gt;""")</f>
        <v>3.5597826086956523</v>
      </c>
      <c r="H187" s="150">
        <f>(COUNTIFS(Dados!$J$2:$J$19995,Calc!$B$180,Dados!BJ$2:BJ$19995,"Ótima")*5+COUNTIFS(Dados!$J$2:$J$19995,Calc!$B$180,Dados!BJ$2:BJ$19995,"Boa")*3.75+COUNTIFS(Dados!$J$2:$J$19995,Calc!$B$180,Dados!BJ$2:BJ$19995,"Regular")*2.5+COUNTIFS(Dados!$J$2:$J$19995,Calc!$B$180,Dados!BJ$2:BJ$19995,"Ruim")*1.25+COUNTIFS(Dados!$J$2:$J$19995,Calc!$B$180,Dados!BJ$2:BJ$19995,"Péssima")*0)/COUNTIFS(Dados!$J$2:$J$19995,Calc!$B$180,Dados!BJ$2:BJ$19995,"&lt;&gt;Sem resposta",Dados!BJ$2:BJ$19995,"&lt;&gt;""")</f>
        <v>4.3206521739130439</v>
      </c>
      <c r="I187" s="150">
        <f>(COUNTIFS(Dados!$J$2:$J$19995,Calc!$B$180,Dados!BK$2:BK$19995,"Superou as expectativas")*5+COUNTIFS(Dados!$J$2:$J$19995,Calc!$B$180,Dados!BK$2:BK$19995,"Atendeu as expectativas")*2.5+COUNTIFS(Dados!$J$2:$J$19995,Calc!$B$180,Dados!BK$2:BK$19995,"Não atendeu as expectativas")*0)/COUNTIFS(Dados!$J$2:$J$19995,Calc!$B$180,Dados!BK$2:BK$19995,"&lt;&gt;Sem resposta",Dados!BK$2:BK$19995,"&lt;&gt;""")</f>
        <v>3.7222222222222223</v>
      </c>
      <c r="J187" s="150">
        <f>(COUNTIFS(Dados!$J$2:$J$19995,Calc!$B$180,Dados!BL$2:BL$19995,"Superou as expectativas")*5+COUNTIFS(Dados!$J$2:$J$19995,Calc!$B$180,Dados!BL$2:BL$19995,"Atendeu as expectativas")*2.5+COUNTIFS(Dados!$J$2:$J$19995,Calc!$B$180,Dados!BL$2:BL$19995,"Não atendeu as expectativas")*0)/COUNTIFS(Dados!$J$2:$J$19995,Calc!$B$180,Dados!BL$2:BL$19995,"&lt;&gt;Sem resposta",Dados!BL$2:BL$19995,"&lt;&gt;""")</f>
        <v>3.2065217391304346</v>
      </c>
      <c r="K187" s="195">
        <f t="shared" si="6"/>
        <v>3.6412288647342992</v>
      </c>
    </row>
    <row r="188" spans="1:11">
      <c r="A188" s="143" t="s">
        <v>305</v>
      </c>
      <c r="B188" s="151" t="s">
        <v>391</v>
      </c>
      <c r="C188" s="152" t="e">
        <f>(COUNTIFS(Dados!$W$2:$W$19995,Calc!$C297,Dados!$J$2:$J$19995,Calc!$B$180,Dados!BE$2:BE$19995,"Ótima")*5+COUNTIFS(Dados!$W$2:$W$19995,Calc!$C297,Dados!$J$2:$J$19995,Calc!$B$180,Dados!BE$2:BE$19995,"Boa")*3.75+COUNTIFS(Dados!$W$2:$W$19995,Calc!$C297,Dados!$J$2:$J$19995,Calc!$B$180,Dados!BE$2:BE$19995,"Regular")*2.5+COUNTIFS(Dados!$W$2:$W$19995,Calc!$C297,Dados!$J$2:$J$19995,Calc!$B$180,Dados!BE$2:BE$19995,"Ruim")*1.25+COUNTIFS(Dados!$W$2:$W$19995,Calc!$C297,Dados!$J$2:$J$19995,Calc!$B$180,Dados!BE$2:BE$19995,"Péssima")*0)/COUNTIFS(Dados!$W$2:$W$19995,Calc!$C297,Dados!$J$2:$J$19995,Calc!$B$180,Dados!BE$2:BE$19995,"&lt;&gt;Sem resposta",Dados!BE$2:BE$19995,"&lt;&gt;""")</f>
        <v>#DIV/0!</v>
      </c>
      <c r="D188" s="152" t="e">
        <f>(COUNTIFS(Dados!$W$2:$W$19995,Calc!$C297,Dados!$J$2:$J$19995,Calc!$B$180,Dados!BF$2:BF$19995,"Ótima")*5+COUNTIFS(Dados!$W$2:$W$19995,Calc!$C297,Dados!$J$2:$J$19995,Calc!$B$180,Dados!BF$2:BF$19995,"Boa")*3.75+COUNTIFS(Dados!$W$2:$W$19995,Calc!$C297,Dados!$J$2:$J$19995,Calc!$B$180,Dados!BF$2:BF$19995,"Regular")*2.5+COUNTIFS(Dados!$W$2:$W$19995,Calc!$C297,Dados!$J$2:$J$19995,Calc!$B$180,Dados!BF$2:BF$19995,"Ruim")*1.25+COUNTIFS(Dados!$W$2:$W$19995,Calc!$C297,Dados!$J$2:$J$19995,Calc!$B$180,Dados!BF$2:BF$19995,"Péssima")*0)/COUNTIFS(Dados!$W$2:$W$19995,Calc!$C297,Dados!$J$2:$J$19995,Calc!$B$180,Dados!BF$2:BF$19995,"&lt;&gt;Sem resposta",Dados!BF$2:BF$19995,"&lt;&gt;""")</f>
        <v>#DIV/0!</v>
      </c>
      <c r="E188" s="152" t="e">
        <f>(COUNTIFS(Dados!$W$2:$W$19995,Calc!$C297,Dados!$J$2:$J$19995,Calc!$B$180,Dados!BG$2:BG$19995,"Ótima")*5+COUNTIFS(Dados!$W$2:$W$19995,Calc!$C297,Dados!$J$2:$J$19995,Calc!$B$180,Dados!BG$2:BG$19995,"Boa")*3.75+COUNTIFS(Dados!$W$2:$W$19995,Calc!$C297,Dados!$J$2:$J$19995,Calc!$B$180,Dados!BG$2:BG$19995,"Regular")*2.5+COUNTIFS(Dados!$W$2:$W$19995,Calc!$C297,Dados!$J$2:$J$19995,Calc!$B$180,Dados!BG$2:BG$19995,"Ruim")*1.25+COUNTIFS(Dados!$W$2:$W$19995,Calc!$C297,Dados!$J$2:$J$19995,Calc!$B$180,Dados!BG$2:BG$19995,"Péssima")*0)/COUNTIFS(Dados!$W$2:$W$19995,Calc!$C297,Dados!$J$2:$J$19995,Calc!$B$180,Dados!BG$2:BG$19995,"&lt;&gt;Sem resposta",Dados!BG$2:BG$19995,"&lt;&gt;""")</f>
        <v>#DIV/0!</v>
      </c>
      <c r="F188" s="152" t="e">
        <f>(COUNTIFS(Dados!$W$2:$W$19995,Calc!$C297,Dados!$J$2:$J$19995,Calc!$B$180,Dados!BH$2:BH$19995,"Ótima")*5+COUNTIFS(Dados!$W$2:$W$19995,Calc!$C297,Dados!$J$2:$J$19995,Calc!$B$180,Dados!BH$2:BH$19995,"Boa")*3.75+COUNTIFS(Dados!$W$2:$W$19995,Calc!$C297,Dados!$J$2:$J$19995,Calc!$B$180,Dados!BH$2:BH$19995,"Regular")*2.5+COUNTIFS(Dados!$W$2:$W$19995,Calc!$C297,Dados!$J$2:$J$19995,Calc!$B$180,Dados!BH$2:BH$19995,"Ruim")*1.25+COUNTIFS(Dados!$W$2:$W$19995,Calc!$C297,Dados!$J$2:$J$19995,Calc!$B$180,Dados!BH$2:BH$19995,"Péssima")*0)/COUNTIFS(Dados!$W$2:$W$19995,Calc!$C297,Dados!$J$2:$J$19995,Calc!$B$180,Dados!BH$2:BH$19995,"&lt;&gt;Sem resposta",Dados!BH$2:BH$19995,"&lt;&gt;""")</f>
        <v>#DIV/0!</v>
      </c>
      <c r="G188" s="152" t="e">
        <f>(COUNTIFS(Dados!$W$2:$W$19995,Calc!$C297,Dados!$J$2:$J$19995,Calc!$B$180,Dados!BI$2:BI$19995,"Ótima")*5+COUNTIFS(Dados!$W$2:$W$19995,Calc!$C297,Dados!$J$2:$J$19995,Calc!$B$180,Dados!BI$2:BI$19995,"Boa")*3.75+COUNTIFS(Dados!$W$2:$W$19995,Calc!$C297,Dados!$J$2:$J$19995,Calc!$B$180,Dados!BI$2:BI$19995,"Regular")*2.5+COUNTIFS(Dados!$W$2:$W$19995,Calc!$C297,Dados!$J$2:$J$19995,Calc!$B$180,Dados!BI$2:BI$19995,"Ruim")*1.25+COUNTIFS(Dados!$W$2:$W$19995,Calc!$C297,Dados!$J$2:$J$19995,Calc!$B$180,Dados!BI$2:BI$19995,"Péssima")*0)/COUNTIFS(Dados!$W$2:$W$19995,Calc!$C297,Dados!$J$2:$J$19995,Calc!$B$180,Dados!BI$2:BI$19995,"&lt;&gt;Sem resposta",Dados!BI$2:BI$19995,"&lt;&gt;""")</f>
        <v>#DIV/0!</v>
      </c>
      <c r="H188" s="152" t="e">
        <f>(COUNTIFS(Dados!$W$2:$W$19995,Calc!$C297,Dados!$J$2:$J$19995,Calc!$B$180,Dados!BJ$2:BJ$19995,"Ótima")*5+COUNTIFS(Dados!$W$2:$W$19995,Calc!$C297,Dados!$J$2:$J$19995,Calc!$B$180,Dados!BJ$2:BJ$19995,"Boa")*3.75+COUNTIFS(Dados!$W$2:$W$19995,Calc!$C297,Dados!$J$2:$J$19995,Calc!$B$180,Dados!BJ$2:BJ$19995,"Regular")*2.5+COUNTIFS(Dados!$W$2:$W$19995,Calc!$C297,Dados!$J$2:$J$19995,Calc!$B$180,Dados!BJ$2:BJ$19995,"Ruim")*1.25+COUNTIFS(Dados!$W$2:$W$19995,Calc!$C297,Dados!$J$2:$J$19995,Calc!$B$180,Dados!BJ$2:BJ$19995,"Péssima")*0)/COUNTIFS(Dados!$W$2:$W$19995,Calc!$C297,Dados!$J$2:$J$19995,Calc!$B$180,Dados!BJ$2:BJ$19995,"&lt;&gt;Sem resposta",Dados!BJ$2:BJ$19995,"&lt;&gt;""")</f>
        <v>#DIV/0!</v>
      </c>
      <c r="I188" s="152" t="e">
        <f>(COUNTIFS(Dados!$W$2:$W$19995,Calc!$C297,Dados!$J$2:$J$19995,Calc!$B$180,Dados!BK$2:BK$19995,"Superou as expectativas")*5+COUNTIFS(Dados!$W$2:$W$19995,Calc!$C297,Dados!$J$2:$J$19995,Calc!$B$180,Dados!BK$2:BK$19995,"Atendeu as expectativas")*2.5+COUNTIFS(Dados!$W$2:$W$19995,Calc!$C297,Dados!$J$2:$J$19995,Calc!$B$180,Dados!BK$2:BK$19995,"Não atendeu as expectativas")*0)/COUNTIFS(Dados!$W$2:$W$19995,Calc!$C297,Dados!$J$2:$J$19995,Calc!$B$180,Dados!BK$2:BK$19995,"&lt;&gt;Sem resposta",Dados!BK$2:BK$19995,"&lt;&gt;""")</f>
        <v>#DIV/0!</v>
      </c>
      <c r="J188" s="152" t="e">
        <f>(COUNTIFS(Dados!$W$2:$W$19995,Calc!$C297,Dados!$J$2:$J$19995,Calc!$B$180,Dados!BL$2:BL$19995,"Superou as expectativas")*5+COUNTIFS(Dados!$W$2:$W$19995,Calc!$C297,Dados!$J$2:$J$19995,Calc!$B$180,Dados!BL$2:BL$19995,"Atendeu as expectativas")*2.5+COUNTIFS(Dados!$W$2:$W$19995,Calc!$C297,Dados!$J$2:$J$19995,Calc!$B$180,Dados!BL$2:BL$19995,"Não atendeu as expectativas")*0)/COUNTIFS(Dados!$W$2:$W$19995,Calc!$C297,Dados!$J$2:$J$19995,Calc!$B$180,Dados!BL$2:BL$19995,"&lt;&gt;Sem resposta",Dados!BL$2:BL$19995,"&lt;&gt;""")</f>
        <v>#DIV/0!</v>
      </c>
      <c r="K188" s="195" t="e">
        <f t="shared" si="6"/>
        <v>#DIV/0!</v>
      </c>
    </row>
    <row r="189" spans="1:11">
      <c r="A189" s="143" t="s">
        <v>305</v>
      </c>
      <c r="B189" s="151" t="s">
        <v>227</v>
      </c>
      <c r="C189" s="152" t="e">
        <f>(COUNTIFS(Dados!$W$2:$W$19995,Calc!$C298,Dados!$J$2:$J$19995,Calc!$B$180,Dados!BE$2:BE$19995,"Ótima")*5+COUNTIFS(Dados!$W$2:$W$19995,Calc!$C298,Dados!$J$2:$J$19995,Calc!$B$180,Dados!BE$2:BE$19995,"Boa")*3.75+COUNTIFS(Dados!$W$2:$W$19995,Calc!$C298,Dados!$J$2:$J$19995,Calc!$B$180,Dados!BE$2:BE$19995,"Regular")*2.5+COUNTIFS(Dados!$W$2:$W$19995,Calc!$C298,Dados!$J$2:$J$19995,Calc!$B$180,Dados!BE$2:BE$19995,"Ruim")*1.25+COUNTIFS(Dados!$W$2:$W$19995,Calc!$C298,Dados!$J$2:$J$19995,Calc!$B$180,Dados!BE$2:BE$19995,"Péssima")*0)/COUNTIFS(Dados!$W$2:$W$19995,Calc!$C298,Dados!$J$2:$J$19995,Calc!$B$180,Dados!BE$2:BE$19995,"&lt;&gt;Sem resposta",Dados!BE$2:BE$19995,"&lt;&gt;""")</f>
        <v>#DIV/0!</v>
      </c>
      <c r="D189" s="152" t="e">
        <f>(COUNTIFS(Dados!$W$2:$W$19995,Calc!$C298,Dados!$J$2:$J$19995,Calc!$B$180,Dados!BF$2:BF$19995,"Ótima")*5+COUNTIFS(Dados!$W$2:$W$19995,Calc!$C298,Dados!$J$2:$J$19995,Calc!$B$180,Dados!BF$2:BF$19995,"Boa")*3.75+COUNTIFS(Dados!$W$2:$W$19995,Calc!$C298,Dados!$J$2:$J$19995,Calc!$B$180,Dados!BF$2:BF$19995,"Regular")*2.5+COUNTIFS(Dados!$W$2:$W$19995,Calc!$C298,Dados!$J$2:$J$19995,Calc!$B$180,Dados!BF$2:BF$19995,"Ruim")*1.25+COUNTIFS(Dados!$W$2:$W$19995,Calc!$C298,Dados!$J$2:$J$19995,Calc!$B$180,Dados!BF$2:BF$19995,"Péssima")*0)/COUNTIFS(Dados!$W$2:$W$19995,Calc!$C298,Dados!$J$2:$J$19995,Calc!$B$180,Dados!BF$2:BF$19995,"&lt;&gt;Sem resposta",Dados!BF$2:BF$19995,"&lt;&gt;""")</f>
        <v>#DIV/0!</v>
      </c>
      <c r="E189" s="152" t="e">
        <f>(COUNTIFS(Dados!$W$2:$W$19995,Calc!$C298,Dados!$J$2:$J$19995,Calc!$B$180,Dados!BG$2:BG$19995,"Ótima")*5+COUNTIFS(Dados!$W$2:$W$19995,Calc!$C298,Dados!$J$2:$J$19995,Calc!$B$180,Dados!BG$2:BG$19995,"Boa")*3.75+COUNTIFS(Dados!$W$2:$W$19995,Calc!$C298,Dados!$J$2:$J$19995,Calc!$B$180,Dados!BG$2:BG$19995,"Regular")*2.5+COUNTIFS(Dados!$W$2:$W$19995,Calc!$C298,Dados!$J$2:$J$19995,Calc!$B$180,Dados!BG$2:BG$19995,"Ruim")*1.25+COUNTIFS(Dados!$W$2:$W$19995,Calc!$C298,Dados!$J$2:$J$19995,Calc!$B$180,Dados!BG$2:BG$19995,"Péssima")*0)/COUNTIFS(Dados!$W$2:$W$19995,Calc!$C298,Dados!$J$2:$J$19995,Calc!$B$180,Dados!BG$2:BG$19995,"&lt;&gt;Sem resposta",Dados!BG$2:BG$19995,"&lt;&gt;""")</f>
        <v>#DIV/0!</v>
      </c>
      <c r="F189" s="152" t="e">
        <f>(COUNTIFS(Dados!$W$2:$W$19995,Calc!$C298,Dados!$J$2:$J$19995,Calc!$B$180,Dados!BH$2:BH$19995,"Ótima")*5+COUNTIFS(Dados!$W$2:$W$19995,Calc!$C298,Dados!$J$2:$J$19995,Calc!$B$180,Dados!BH$2:BH$19995,"Boa")*3.75+COUNTIFS(Dados!$W$2:$W$19995,Calc!$C298,Dados!$J$2:$J$19995,Calc!$B$180,Dados!BH$2:BH$19995,"Regular")*2.5+COUNTIFS(Dados!$W$2:$W$19995,Calc!$C298,Dados!$J$2:$J$19995,Calc!$B$180,Dados!BH$2:BH$19995,"Ruim")*1.25+COUNTIFS(Dados!$W$2:$W$19995,Calc!$C298,Dados!$J$2:$J$19995,Calc!$B$180,Dados!BH$2:BH$19995,"Péssima")*0)/COUNTIFS(Dados!$W$2:$W$19995,Calc!$C298,Dados!$J$2:$J$19995,Calc!$B$180,Dados!BH$2:BH$19995,"&lt;&gt;Sem resposta",Dados!BH$2:BH$19995,"&lt;&gt;""")</f>
        <v>#DIV/0!</v>
      </c>
      <c r="G189" s="152" t="e">
        <f>(COUNTIFS(Dados!$W$2:$W$19995,Calc!$C298,Dados!$J$2:$J$19995,Calc!$B$180,Dados!BI$2:BI$19995,"Ótima")*5+COUNTIFS(Dados!$W$2:$W$19995,Calc!$C298,Dados!$J$2:$J$19995,Calc!$B$180,Dados!BI$2:BI$19995,"Boa")*3.75+COUNTIFS(Dados!$W$2:$W$19995,Calc!$C298,Dados!$J$2:$J$19995,Calc!$B$180,Dados!BI$2:BI$19995,"Regular")*2.5+COUNTIFS(Dados!$W$2:$W$19995,Calc!$C298,Dados!$J$2:$J$19995,Calc!$B$180,Dados!BI$2:BI$19995,"Ruim")*1.25+COUNTIFS(Dados!$W$2:$W$19995,Calc!$C298,Dados!$J$2:$J$19995,Calc!$B$180,Dados!BI$2:BI$19995,"Péssima")*0)/COUNTIFS(Dados!$W$2:$W$19995,Calc!$C298,Dados!$J$2:$J$19995,Calc!$B$180,Dados!BI$2:BI$19995,"&lt;&gt;Sem resposta",Dados!BI$2:BI$19995,"&lt;&gt;""")</f>
        <v>#DIV/0!</v>
      </c>
      <c r="H189" s="152" t="e">
        <f>(COUNTIFS(Dados!$W$2:$W$19995,Calc!$C298,Dados!$J$2:$J$19995,Calc!$B$180,Dados!BJ$2:BJ$19995,"Ótima")*5+COUNTIFS(Dados!$W$2:$W$19995,Calc!$C298,Dados!$J$2:$J$19995,Calc!$B$180,Dados!BJ$2:BJ$19995,"Boa")*3.75+COUNTIFS(Dados!$W$2:$W$19995,Calc!$C298,Dados!$J$2:$J$19995,Calc!$B$180,Dados!BJ$2:BJ$19995,"Regular")*2.5+COUNTIFS(Dados!$W$2:$W$19995,Calc!$C298,Dados!$J$2:$J$19995,Calc!$B$180,Dados!BJ$2:BJ$19995,"Ruim")*1.25+COUNTIFS(Dados!$W$2:$W$19995,Calc!$C298,Dados!$J$2:$J$19995,Calc!$B$180,Dados!BJ$2:BJ$19995,"Péssima")*0)/COUNTIFS(Dados!$W$2:$W$19995,Calc!$C298,Dados!$J$2:$J$19995,Calc!$B$180,Dados!BJ$2:BJ$19995,"&lt;&gt;Sem resposta",Dados!BJ$2:BJ$19995,"&lt;&gt;""")</f>
        <v>#DIV/0!</v>
      </c>
      <c r="I189" s="152" t="e">
        <f>(COUNTIFS(Dados!$W$2:$W$19995,Calc!$C298,Dados!$J$2:$J$19995,Calc!$B$180,Dados!BK$2:BK$19995,"Superou as expectativas")*5+COUNTIFS(Dados!$W$2:$W$19995,Calc!$C298,Dados!$J$2:$J$19995,Calc!$B$180,Dados!BK$2:BK$19995,"Atendeu as expectativas")*2.5+COUNTIFS(Dados!$W$2:$W$19995,Calc!$C298,Dados!$J$2:$J$19995,Calc!$B$180,Dados!BK$2:BK$19995,"Não atendeu as expectativas")*0)/COUNTIFS(Dados!$W$2:$W$19995,Calc!$C298,Dados!$J$2:$J$19995,Calc!$B$180,Dados!BK$2:BK$19995,"&lt;&gt;Sem resposta",Dados!BK$2:BK$19995,"&lt;&gt;""")</f>
        <v>#DIV/0!</v>
      </c>
      <c r="J189" s="152" t="e">
        <f>(COUNTIFS(Dados!$W$2:$W$19995,Calc!$C298,Dados!$J$2:$J$19995,Calc!$B$180,Dados!BL$2:BL$19995,"Superou as expectativas")*5+COUNTIFS(Dados!$W$2:$W$19995,Calc!$C298,Dados!$J$2:$J$19995,Calc!$B$180,Dados!BL$2:BL$19995,"Atendeu as expectativas")*2.5+COUNTIFS(Dados!$W$2:$W$19995,Calc!$C298,Dados!$J$2:$J$19995,Calc!$B$180,Dados!BL$2:BL$19995,"Não atendeu as expectativas")*0)/COUNTIFS(Dados!$W$2:$W$19995,Calc!$C298,Dados!$J$2:$J$19995,Calc!$B$180,Dados!BL$2:BL$19995,"&lt;&gt;Sem resposta",Dados!BL$2:BL$19995,"&lt;&gt;""")</f>
        <v>#DIV/0!</v>
      </c>
      <c r="K189" s="195" t="e">
        <f t="shared" si="6"/>
        <v>#DIV/0!</v>
      </c>
    </row>
    <row r="190" spans="1:11">
      <c r="A190" s="143" t="s">
        <v>97</v>
      </c>
      <c r="B190" s="143" t="s">
        <v>97</v>
      </c>
      <c r="C190" s="150">
        <f>(COUNTIFS(Dados!$J$2:$J$19995,Calc!$B$183,Dados!BE$2:BE$19995,"Ótima")*5+COUNTIFS(Dados!$J$2:$J$19995,Calc!$B$183,Dados!BE$2:BE$19995,"Boa")*3.75+COUNTIFS(Dados!$J$2:$J$19995,Calc!$B$183,Dados!BE$2:BE$19995,"Regular")*2.5+COUNTIFS(Dados!$J$2:$J$19995,Calc!$B$183,Dados!BE$2:BE$19995,"Ruim")*1.25+COUNTIFS(Dados!$J$2:$J$19995,Calc!$B$183,Dados!BE$2:BE$19995,"Péssima")*0)/COUNTIFS(Dados!$J$2:$J$19995,Calc!$B$183,Dados!BE$2:BE$19995,"&lt;&gt;Sem resposta",Dados!BE$2:BE$19995,"&lt;&gt;""")</f>
        <v>4.5058139534883717</v>
      </c>
      <c r="D190" s="150">
        <f>(COUNTIFS(Dados!$J$2:$J$19995,Calc!$B$183,Dados!BF$2:BF$19995,"Ótima")*5+COUNTIFS(Dados!$J$2:$J$19995,Calc!$B$183,Dados!BF$2:BF$19995,"Boa")*3.75+COUNTIFS(Dados!$J$2:$J$19995,Calc!$B$183,Dados!BF$2:BF$19995,"Regular")*2.5+COUNTIFS(Dados!$J$2:$J$19995,Calc!$B$183,Dados!BF$2:BF$19995,"Ruim")*1.25+COUNTIFS(Dados!$J$2:$J$19995,Calc!$B$183,Dados!BF$2:BF$19995,"Péssima")*0)/COUNTIFS(Dados!$J$2:$J$19995,Calc!$B$183,Dados!BF$2:BF$19995,"&lt;&gt;Sem resposta",Dados!BF$2:BF$19995,"&lt;&gt;""")</f>
        <v>4.2441860465116283</v>
      </c>
      <c r="E190" s="150">
        <f>(COUNTIFS(Dados!$J$2:$J$19995,Calc!$B$183,Dados!BG$2:BG$19995,"Ótima")*5+COUNTIFS(Dados!$J$2:$J$19995,Calc!$B$183,Dados!BG$2:BG$19995,"Boa")*3.75+COUNTIFS(Dados!$J$2:$J$19995,Calc!$B$183,Dados!BG$2:BG$19995,"Regular")*2.5+COUNTIFS(Dados!$J$2:$J$19995,Calc!$B$183,Dados!BG$2:BG$19995,"Ruim")*1.25+COUNTIFS(Dados!$J$2:$J$19995,Calc!$B$183,Dados!BG$2:BG$19995,"Péssima")*0)/COUNTIFS(Dados!$J$2:$J$19995,Calc!$B$183,Dados!BG$2:BG$19995,"&lt;&gt;Sem resposta",Dados!BG$2:BG$19995,"&lt;&gt;""")</f>
        <v>4.2441860465116283</v>
      </c>
      <c r="F190" s="150">
        <f>(COUNTIFS(Dados!$J$2:$J$19995,Calc!$B$183,Dados!BH$2:BH$19995,"Ótima")*5+COUNTIFS(Dados!$J$2:$J$19995,Calc!$B$183,Dados!BH$2:BH$19995,"Boa")*3.75+COUNTIFS(Dados!$J$2:$J$19995,Calc!$B$183,Dados!BH$2:BH$19995,"Regular")*2.5+COUNTIFS(Dados!$J$2:$J$19995,Calc!$B$183,Dados!BH$2:BH$19995,"Ruim")*1.25+COUNTIFS(Dados!$J$2:$J$19995,Calc!$B$183,Dados!BH$2:BH$19995,"Péssima")*0)/COUNTIFS(Dados!$J$2:$J$19995,Calc!$B$183,Dados!BH$2:BH$19995,"&lt;&gt;Sem resposta",Dados!BH$2:BH$19995,"&lt;&gt;""")</f>
        <v>4.2151162790697674</v>
      </c>
      <c r="G190" s="150">
        <f>(COUNTIFS(Dados!$J$2:$J$19995,Calc!$B$183,Dados!BI$2:BI$19995,"Ótima")*5+COUNTIFS(Dados!$J$2:$J$19995,Calc!$B$183,Dados!BI$2:BI$19995,"Boa")*3.75+COUNTIFS(Dados!$J$2:$J$19995,Calc!$B$183,Dados!BI$2:BI$19995,"Regular")*2.5+COUNTIFS(Dados!$J$2:$J$19995,Calc!$B$183,Dados!BI$2:BI$19995,"Ruim")*1.25+COUNTIFS(Dados!$J$2:$J$19995,Calc!$B$183,Dados!BI$2:BI$19995,"Péssima")*0)/COUNTIFS(Dados!$J$2:$J$19995,Calc!$B$183,Dados!BI$2:BI$19995,"&lt;&gt;Sem resposta",Dados!BI$2:BI$19995,"&lt;&gt;""")</f>
        <v>3.5755813953488373</v>
      </c>
      <c r="H190" s="150">
        <f>(COUNTIFS(Dados!$J$2:$J$19995,Calc!$B$183,Dados!BJ$2:BJ$19995,"Ótima")*5+COUNTIFS(Dados!$J$2:$J$19995,Calc!$B$183,Dados!BJ$2:BJ$19995,"Boa")*3.75+COUNTIFS(Dados!$J$2:$J$19995,Calc!$B$183,Dados!BJ$2:BJ$19995,"Regular")*2.5+COUNTIFS(Dados!$J$2:$J$19995,Calc!$B$183,Dados!BJ$2:BJ$19995,"Ruim")*1.25+COUNTIFS(Dados!$J$2:$J$19995,Calc!$B$183,Dados!BJ$2:BJ$19995,"Péssima")*0)/COUNTIFS(Dados!$J$2:$J$19995,Calc!$B$183,Dados!BJ$2:BJ$19995,"&lt;&gt;Sem resposta",Dados!BJ$2:BJ$19995,"&lt;&gt;""")</f>
        <v>4.2441860465116283</v>
      </c>
      <c r="I190" s="150">
        <f>(COUNTIFS(Dados!$J$2:$J$19995,Calc!$B$183,Dados!BK$2:BK$19995,"Superou as expectativas")*5+COUNTIFS(Dados!$J$2:$J$19995,Calc!$B$183,Dados!BK$2:BK$19995,"Atendeu as expectativas")*2.5+COUNTIFS(Dados!$J$2:$J$19995,Calc!$B$183,Dados!BK$2:BK$19995,"Não atendeu as expectativas")*0)/COUNTIFS(Dados!$J$2:$J$19995,Calc!$B$183,Dados!BK$2:BK$19995,"&lt;&gt;Sem resposta",Dados!BK$2:BK$19995,"&lt;&gt;""")</f>
        <v>2.9761904761904763</v>
      </c>
      <c r="J190" s="150">
        <f>(COUNTIFS(Dados!$J$2:$J$19995,Calc!$B$183,Dados!BL$2:BL$19995,"Superou as expectativas")*5+COUNTIFS(Dados!$J$2:$J$19995,Calc!$B$183,Dados!BL$2:BL$19995,"Atendeu as expectativas")*2.5+COUNTIFS(Dados!$J$2:$J$19995,Calc!$B$183,Dados!BL$2:BL$19995,"Não atendeu as expectativas")*0)/COUNTIFS(Dados!$J$2:$J$19995,Calc!$B$183,Dados!BL$2:BL$19995,"&lt;&gt;Sem resposta",Dados!BL$2:BL$19995,"&lt;&gt;""")</f>
        <v>3.8372093023255816</v>
      </c>
      <c r="K190" s="195">
        <f t="shared" si="6"/>
        <v>3.9803086932447407</v>
      </c>
    </row>
    <row r="191" spans="1:11">
      <c r="A191" s="143" t="s">
        <v>97</v>
      </c>
      <c r="B191" s="151" t="s">
        <v>326</v>
      </c>
      <c r="C191" s="152" t="e">
        <f>(COUNTIFS(Dados!$X$2:$X$19995,Calc!$C300,Dados!$J$2:$J$19995,Calc!$B$183,Dados!BE$2:BE$19995,"Ótima")*5+COUNTIFS(Dados!$X$2:$X$19995,Calc!$C300,Dados!$J$2:$J$19995,Calc!$B$183,Dados!BE$2:BE$19995,"Boa")*3.75+COUNTIFS(Dados!$X$2:$X$19995,Calc!$C300,Dados!$J$2:$J$19995,Calc!$B$183,Dados!BE$2:BE$19995,"Regular")*2.5+COUNTIFS(Dados!$X$2:$X$19995,Calc!$C300,Dados!$J$2:$J$19995,Calc!$B$183,Dados!BE$2:BE$19995,"Ruim")*1.25+COUNTIFS(Dados!$X$2:$X$19995,Calc!$C300,Dados!$J$2:$J$19995,Calc!$B$183,Dados!BE$2:BE$19995,"Péssima")*0)/COUNTIFS(Dados!$X$2:$X$19995,Calc!$C300,Dados!$J$2:$J$19995,Calc!$B$183,Dados!BE$2:BE$19995,"&lt;&gt;Sem resposta",Dados!BE$2:BE$19995,"&lt;&gt;""")</f>
        <v>#DIV/0!</v>
      </c>
      <c r="D191" s="152" t="e">
        <f>(COUNTIFS(Dados!$X$2:$X$19995,Calc!$C300,Dados!$J$2:$J$19995,Calc!$B$183,Dados!BF$2:BF$19995,"Ótima")*5+COUNTIFS(Dados!$X$2:$X$19995,Calc!$C300,Dados!$J$2:$J$19995,Calc!$B$183,Dados!BF$2:BF$19995,"Boa")*3.75+COUNTIFS(Dados!$X$2:$X$19995,Calc!$C300,Dados!$J$2:$J$19995,Calc!$B$183,Dados!BF$2:BF$19995,"Regular")*2.5+COUNTIFS(Dados!$X$2:$X$19995,Calc!$C300,Dados!$J$2:$J$19995,Calc!$B$183,Dados!BF$2:BF$19995,"Ruim")*1.25+COUNTIFS(Dados!$X$2:$X$19995,Calc!$C300,Dados!$J$2:$J$19995,Calc!$B$183,Dados!BF$2:BF$19995,"Péssima")*0)/COUNTIFS(Dados!$X$2:$X$19995,Calc!$C300,Dados!$J$2:$J$19995,Calc!$B$183,Dados!BF$2:BF$19995,"&lt;&gt;Sem resposta",Dados!BF$2:BF$19995,"&lt;&gt;""")</f>
        <v>#DIV/0!</v>
      </c>
      <c r="E191" s="152" t="e">
        <f>(COUNTIFS(Dados!$X$2:$X$19995,Calc!$C300,Dados!$J$2:$J$19995,Calc!$B$183,Dados!BG$2:BG$19995,"Ótima")*5+COUNTIFS(Dados!$X$2:$X$19995,Calc!$C300,Dados!$J$2:$J$19995,Calc!$B$183,Dados!BG$2:BG$19995,"Boa")*3.75+COUNTIFS(Dados!$X$2:$X$19995,Calc!$C300,Dados!$J$2:$J$19995,Calc!$B$183,Dados!BG$2:BG$19995,"Regular")*2.5+COUNTIFS(Dados!$X$2:$X$19995,Calc!$C300,Dados!$J$2:$J$19995,Calc!$B$183,Dados!BG$2:BG$19995,"Ruim")*1.25+COUNTIFS(Dados!$X$2:$X$19995,Calc!$C300,Dados!$J$2:$J$19995,Calc!$B$183,Dados!BG$2:BG$19995,"Péssima")*0)/COUNTIFS(Dados!$X$2:$X$19995,Calc!$C300,Dados!$J$2:$J$19995,Calc!$B$183,Dados!BG$2:BG$19995,"&lt;&gt;Sem resposta",Dados!BG$2:BG$19995,"&lt;&gt;""")</f>
        <v>#DIV/0!</v>
      </c>
      <c r="F191" s="152" t="e">
        <f>(COUNTIFS(Dados!$X$2:$X$19995,Calc!$C300,Dados!$J$2:$J$19995,Calc!$B$183,Dados!BH$2:BH$19995,"Ótima")*5+COUNTIFS(Dados!$X$2:$X$19995,Calc!$C300,Dados!$J$2:$J$19995,Calc!$B$183,Dados!BH$2:BH$19995,"Boa")*3.75+COUNTIFS(Dados!$X$2:$X$19995,Calc!$C300,Dados!$J$2:$J$19995,Calc!$B$183,Dados!BH$2:BH$19995,"Regular")*2.5+COUNTIFS(Dados!$X$2:$X$19995,Calc!$C300,Dados!$J$2:$J$19995,Calc!$B$183,Dados!BH$2:BH$19995,"Ruim")*1.25+COUNTIFS(Dados!$X$2:$X$19995,Calc!$C300,Dados!$J$2:$J$19995,Calc!$B$183,Dados!BH$2:BH$19995,"Péssima")*0)/COUNTIFS(Dados!$X$2:$X$19995,Calc!$C300,Dados!$J$2:$J$19995,Calc!$B$183,Dados!BH$2:BH$19995,"&lt;&gt;Sem resposta",Dados!BH$2:BH$19995,"&lt;&gt;""")</f>
        <v>#DIV/0!</v>
      </c>
      <c r="G191" s="152" t="e">
        <f>(COUNTIFS(Dados!$X$2:$X$19995,Calc!$C300,Dados!$J$2:$J$19995,Calc!$B$183,Dados!BI$2:BI$19995,"Ótima")*5+COUNTIFS(Dados!$X$2:$X$19995,Calc!$C300,Dados!$J$2:$J$19995,Calc!$B$183,Dados!BI$2:BI$19995,"Boa")*3.75+COUNTIFS(Dados!$X$2:$X$19995,Calc!$C300,Dados!$J$2:$J$19995,Calc!$B$183,Dados!BI$2:BI$19995,"Regular")*2.5+COUNTIFS(Dados!$X$2:$X$19995,Calc!$C300,Dados!$J$2:$J$19995,Calc!$B$183,Dados!BI$2:BI$19995,"Ruim")*1.25+COUNTIFS(Dados!$X$2:$X$19995,Calc!$C300,Dados!$J$2:$J$19995,Calc!$B$183,Dados!BI$2:BI$19995,"Péssima")*0)/COUNTIFS(Dados!$X$2:$X$19995,Calc!$C300,Dados!$J$2:$J$19995,Calc!$B$183,Dados!BI$2:BI$19995,"&lt;&gt;Sem resposta",Dados!BI$2:BI$19995,"&lt;&gt;""")</f>
        <v>#DIV/0!</v>
      </c>
      <c r="H191" s="152" t="e">
        <f>(COUNTIFS(Dados!$X$2:$X$19995,Calc!$C300,Dados!$J$2:$J$19995,Calc!$B$183,Dados!BJ$2:BJ$19995,"Ótima")*5+COUNTIFS(Dados!$X$2:$X$19995,Calc!$C300,Dados!$J$2:$J$19995,Calc!$B$183,Dados!BJ$2:BJ$19995,"Boa")*3.75+COUNTIFS(Dados!$X$2:$X$19995,Calc!$C300,Dados!$J$2:$J$19995,Calc!$B$183,Dados!BJ$2:BJ$19995,"Regular")*2.5+COUNTIFS(Dados!$X$2:$X$19995,Calc!$C300,Dados!$J$2:$J$19995,Calc!$B$183,Dados!BJ$2:BJ$19995,"Ruim")*1.25+COUNTIFS(Dados!$X$2:$X$19995,Calc!$C300,Dados!$J$2:$J$19995,Calc!$B$183,Dados!BJ$2:BJ$19995,"Péssima")*0)/COUNTIFS(Dados!$X$2:$X$19995,Calc!$C300,Dados!$J$2:$J$19995,Calc!$B$183,Dados!BJ$2:BJ$19995,"&lt;&gt;Sem resposta",Dados!BJ$2:BJ$19995,"&lt;&gt;""")</f>
        <v>#DIV/0!</v>
      </c>
      <c r="I191" s="152" t="e">
        <f>(COUNTIFS(Dados!$X$2:$X$19995,Calc!$C300,Dados!$J$2:$J$19995,Calc!$B$183,Dados!BK$2:BK$19995,"Superou as expectativas")*5+COUNTIFS(Dados!$X$2:$X$19995,Calc!$C300,Dados!$J$2:$J$19995,Calc!$B$183,Dados!BK$2:BK$19995,"Atendeu as expectativas")*2.5+COUNTIFS(Dados!$X$2:$X$19995,Calc!$C300,Dados!$J$2:$J$19995,Calc!$B$183,Dados!BK$2:BK$19995,"Não atendeu as expectativas")*0)/COUNTIFS(Dados!$X$2:$X$19995,Calc!$C300,Dados!$J$2:$J$19995,Calc!$B$183,Dados!BK$2:BK$19995,"&lt;&gt;Sem resposta",Dados!BK$2:BK$19995,"&lt;&gt;""")</f>
        <v>#DIV/0!</v>
      </c>
      <c r="J191" s="152" t="e">
        <f>(COUNTIFS(Dados!$X$2:$X$19995,Calc!$C300,Dados!$J$2:$J$19995,Calc!$B$183,Dados!BL$2:BL$19995,"Superou as expectativas")*5+COUNTIFS(Dados!$X$2:$X$19995,Calc!$C300,Dados!$J$2:$J$19995,Calc!$B$183,Dados!BL$2:BL$19995,"Atendeu as expectativas")*2.5+COUNTIFS(Dados!$X$2:$X$19995,Calc!$C300,Dados!$J$2:$J$19995,Calc!$B$183,Dados!BL$2:BL$19995,"Não atendeu as expectativas")*0)/COUNTIFS(Dados!$X$2:$X$19995,Calc!$C300,Dados!$J$2:$J$19995,Calc!$B$183,Dados!BL$2:BL$19995,"&lt;&gt;Sem resposta",Dados!BL$2:BL$19995,"&lt;&gt;""")</f>
        <v>#DIV/0!</v>
      </c>
      <c r="K191" s="195" t="e">
        <f t="shared" si="6"/>
        <v>#DIV/0!</v>
      </c>
    </row>
    <row r="192" spans="1:11">
      <c r="A192" s="143" t="s">
        <v>97</v>
      </c>
      <c r="B192" s="151" t="s">
        <v>98</v>
      </c>
      <c r="C192" s="152" t="e">
        <f>(COUNTIFS(Dados!$X$2:$X$19995,Calc!$C301,Dados!$J$2:$J$19995,Calc!$B$183,Dados!BE$2:BE$19995,"Ótima")*5+COUNTIFS(Dados!$X$2:$X$19995,Calc!$C301,Dados!$J$2:$J$19995,Calc!$B$183,Dados!BE$2:BE$19995,"Boa")*3.75+COUNTIFS(Dados!$X$2:$X$19995,Calc!$C301,Dados!$J$2:$J$19995,Calc!$B$183,Dados!BE$2:BE$19995,"Regular")*2.5+COUNTIFS(Dados!$X$2:$X$19995,Calc!$C301,Dados!$J$2:$J$19995,Calc!$B$183,Dados!BE$2:BE$19995,"Ruim")*1.25+COUNTIFS(Dados!$X$2:$X$19995,Calc!$C301,Dados!$J$2:$J$19995,Calc!$B$183,Dados!BE$2:BE$19995,"Péssima")*0)/COUNTIFS(Dados!$X$2:$X$19995,Calc!$C301,Dados!$J$2:$J$19995,Calc!$B$183,Dados!BE$2:BE$19995,"&lt;&gt;Sem resposta",Dados!BE$2:BE$19995,"&lt;&gt;""")</f>
        <v>#DIV/0!</v>
      </c>
      <c r="D192" s="152" t="e">
        <f>(COUNTIFS(Dados!$X$2:$X$19995,Calc!$C301,Dados!$J$2:$J$19995,Calc!$B$183,Dados!BF$2:BF$19995,"Ótima")*5+COUNTIFS(Dados!$X$2:$X$19995,Calc!$C301,Dados!$J$2:$J$19995,Calc!$B$183,Dados!BF$2:BF$19995,"Boa")*3.75+COUNTIFS(Dados!$X$2:$X$19995,Calc!$C301,Dados!$J$2:$J$19995,Calc!$B$183,Dados!BF$2:BF$19995,"Regular")*2.5+COUNTIFS(Dados!$X$2:$X$19995,Calc!$C301,Dados!$J$2:$J$19995,Calc!$B$183,Dados!BF$2:BF$19995,"Ruim")*1.25+COUNTIFS(Dados!$X$2:$X$19995,Calc!$C301,Dados!$J$2:$J$19995,Calc!$B$183,Dados!BF$2:BF$19995,"Péssima")*0)/COUNTIFS(Dados!$X$2:$X$19995,Calc!$C301,Dados!$J$2:$J$19995,Calc!$B$183,Dados!BF$2:BF$19995,"&lt;&gt;Sem resposta",Dados!BF$2:BF$19995,"&lt;&gt;""")</f>
        <v>#DIV/0!</v>
      </c>
      <c r="E192" s="152" t="e">
        <f>(COUNTIFS(Dados!$X$2:$X$19995,Calc!$C301,Dados!$J$2:$J$19995,Calc!$B$183,Dados!BG$2:BG$19995,"Ótima")*5+COUNTIFS(Dados!$X$2:$X$19995,Calc!$C301,Dados!$J$2:$J$19995,Calc!$B$183,Dados!BG$2:BG$19995,"Boa")*3.75+COUNTIFS(Dados!$X$2:$X$19995,Calc!$C301,Dados!$J$2:$J$19995,Calc!$B$183,Dados!BG$2:BG$19995,"Regular")*2.5+COUNTIFS(Dados!$X$2:$X$19995,Calc!$C301,Dados!$J$2:$J$19995,Calc!$B$183,Dados!BG$2:BG$19995,"Ruim")*1.25+COUNTIFS(Dados!$X$2:$X$19995,Calc!$C301,Dados!$J$2:$J$19995,Calc!$B$183,Dados!BG$2:BG$19995,"Péssima")*0)/COUNTIFS(Dados!$X$2:$X$19995,Calc!$C301,Dados!$J$2:$J$19995,Calc!$B$183,Dados!BG$2:BG$19995,"&lt;&gt;Sem resposta",Dados!BG$2:BG$19995,"&lt;&gt;""")</f>
        <v>#DIV/0!</v>
      </c>
      <c r="F192" s="152" t="e">
        <f>(COUNTIFS(Dados!$X$2:$X$19995,Calc!$C301,Dados!$J$2:$J$19995,Calc!$B$183,Dados!BH$2:BH$19995,"Ótima")*5+COUNTIFS(Dados!$X$2:$X$19995,Calc!$C301,Dados!$J$2:$J$19995,Calc!$B$183,Dados!BH$2:BH$19995,"Boa")*3.75+COUNTIFS(Dados!$X$2:$X$19995,Calc!$C301,Dados!$J$2:$J$19995,Calc!$B$183,Dados!BH$2:BH$19995,"Regular")*2.5+COUNTIFS(Dados!$X$2:$X$19995,Calc!$C301,Dados!$J$2:$J$19995,Calc!$B$183,Dados!BH$2:BH$19995,"Ruim")*1.25+COUNTIFS(Dados!$X$2:$X$19995,Calc!$C301,Dados!$J$2:$J$19995,Calc!$B$183,Dados!BH$2:BH$19995,"Péssima")*0)/COUNTIFS(Dados!$X$2:$X$19995,Calc!$C301,Dados!$J$2:$J$19995,Calc!$B$183,Dados!BH$2:BH$19995,"&lt;&gt;Sem resposta",Dados!BH$2:BH$19995,"&lt;&gt;""")</f>
        <v>#DIV/0!</v>
      </c>
      <c r="G192" s="152" t="e">
        <f>(COUNTIFS(Dados!$X$2:$X$19995,Calc!$C301,Dados!$J$2:$J$19995,Calc!$B$183,Dados!BI$2:BI$19995,"Ótima")*5+COUNTIFS(Dados!$X$2:$X$19995,Calc!$C301,Dados!$J$2:$J$19995,Calc!$B$183,Dados!BI$2:BI$19995,"Boa")*3.75+COUNTIFS(Dados!$X$2:$X$19995,Calc!$C301,Dados!$J$2:$J$19995,Calc!$B$183,Dados!BI$2:BI$19995,"Regular")*2.5+COUNTIFS(Dados!$X$2:$X$19995,Calc!$C301,Dados!$J$2:$J$19995,Calc!$B$183,Dados!BI$2:BI$19995,"Ruim")*1.25+COUNTIFS(Dados!$X$2:$X$19995,Calc!$C301,Dados!$J$2:$J$19995,Calc!$B$183,Dados!BI$2:BI$19995,"Péssima")*0)/COUNTIFS(Dados!$X$2:$X$19995,Calc!$C301,Dados!$J$2:$J$19995,Calc!$B$183,Dados!BI$2:BI$19995,"&lt;&gt;Sem resposta",Dados!BI$2:BI$19995,"&lt;&gt;""")</f>
        <v>#DIV/0!</v>
      </c>
      <c r="H192" s="152" t="e">
        <f>(COUNTIFS(Dados!$X$2:$X$19995,Calc!$C301,Dados!$J$2:$J$19995,Calc!$B$183,Dados!BJ$2:BJ$19995,"Ótima")*5+COUNTIFS(Dados!$X$2:$X$19995,Calc!$C301,Dados!$J$2:$J$19995,Calc!$B$183,Dados!BJ$2:BJ$19995,"Boa")*3.75+COUNTIFS(Dados!$X$2:$X$19995,Calc!$C301,Dados!$J$2:$J$19995,Calc!$B$183,Dados!BJ$2:BJ$19995,"Regular")*2.5+COUNTIFS(Dados!$X$2:$X$19995,Calc!$C301,Dados!$J$2:$J$19995,Calc!$B$183,Dados!BJ$2:BJ$19995,"Ruim")*1.25+COUNTIFS(Dados!$X$2:$X$19995,Calc!$C301,Dados!$J$2:$J$19995,Calc!$B$183,Dados!BJ$2:BJ$19995,"Péssima")*0)/COUNTIFS(Dados!$X$2:$X$19995,Calc!$C301,Dados!$J$2:$J$19995,Calc!$B$183,Dados!BJ$2:BJ$19995,"&lt;&gt;Sem resposta",Dados!BJ$2:BJ$19995,"&lt;&gt;""")</f>
        <v>#DIV/0!</v>
      </c>
      <c r="I192" s="152" t="e">
        <f>(COUNTIFS(Dados!$X$2:$X$19995,Calc!$C301,Dados!$J$2:$J$19995,Calc!$B$183,Dados!BK$2:BK$19995,"Superou as expectativas")*5+COUNTIFS(Dados!$X$2:$X$19995,Calc!$C301,Dados!$J$2:$J$19995,Calc!$B$183,Dados!BK$2:BK$19995,"Atendeu as expectativas")*2.5+COUNTIFS(Dados!$X$2:$X$19995,Calc!$C301,Dados!$J$2:$J$19995,Calc!$B$183,Dados!BK$2:BK$19995,"Não atendeu as expectativas")*0)/COUNTIFS(Dados!$X$2:$X$19995,Calc!$C301,Dados!$J$2:$J$19995,Calc!$B$183,Dados!BK$2:BK$19995,"&lt;&gt;Sem resposta",Dados!BK$2:BK$19995,"&lt;&gt;""")</f>
        <v>#DIV/0!</v>
      </c>
      <c r="J192" s="152" t="e">
        <f>(COUNTIFS(Dados!$X$2:$X$19995,Calc!$C301,Dados!$J$2:$J$19995,Calc!$B$183,Dados!BL$2:BL$19995,"Superou as expectativas")*5+COUNTIFS(Dados!$X$2:$X$19995,Calc!$C301,Dados!$J$2:$J$19995,Calc!$B$183,Dados!BL$2:BL$19995,"Atendeu as expectativas")*2.5+COUNTIFS(Dados!$X$2:$X$19995,Calc!$C301,Dados!$J$2:$J$19995,Calc!$B$183,Dados!BL$2:BL$19995,"Não atendeu as expectativas")*0)/COUNTIFS(Dados!$X$2:$X$19995,Calc!$C301,Dados!$J$2:$J$19995,Calc!$B$183,Dados!BL$2:BL$19995,"&lt;&gt;Sem resposta",Dados!BL$2:BL$19995,"&lt;&gt;""")</f>
        <v>#DIV/0!</v>
      </c>
      <c r="K192" s="195" t="e">
        <f t="shared" ref="K192:K225" si="7">AVERAGE(C192:J192)</f>
        <v>#DIV/0!</v>
      </c>
    </row>
    <row r="193" spans="1:11" ht="25.5">
      <c r="A193" s="143" t="s">
        <v>154</v>
      </c>
      <c r="B193" s="143" t="s">
        <v>154</v>
      </c>
      <c r="C193" s="150">
        <f>(COUNTIFS(Dados!$J$2:$J$19995,Calc!$B$186,Dados!BE$2:BE$19995,"Ótima")*5+COUNTIFS(Dados!$J$2:$J$19995,Calc!$B$186,Dados!BE$2:BE$19995,"Boa")*3.75+COUNTIFS(Dados!$J$2:$J$19995,Calc!$B$186,Dados!BE$2:BE$19995,"Regular")*2.5+COUNTIFS(Dados!$J$2:$J$19995,Calc!$B$186,Dados!BE$2:BE$19995,"Ruim")*1.25+COUNTIFS(Dados!$J$2:$J$19995,Calc!$B$186,Dados!BE$2:BE$19995,"Péssima")*0)/COUNTIFS(Dados!$J$2:$J$19995,Calc!$B$186,Dados!BE$2:BE$19995,"&lt;&gt;Sem resposta",Dados!BE$2:BE$19995,"&lt;&gt;""")</f>
        <v>4.591836734693878</v>
      </c>
      <c r="D193" s="150">
        <f>(COUNTIFS(Dados!$J$2:$J$19995,Calc!$B$186,Dados!BF$2:BF$19995,"Ótima")*5+COUNTIFS(Dados!$J$2:$J$19995,Calc!$B$186,Dados!BF$2:BF$19995,"Boa")*3.75+COUNTIFS(Dados!$J$2:$J$19995,Calc!$B$186,Dados!BF$2:BF$19995,"Regular")*2.5+COUNTIFS(Dados!$J$2:$J$19995,Calc!$B$186,Dados!BF$2:BF$19995,"Ruim")*1.25+COUNTIFS(Dados!$J$2:$J$19995,Calc!$B$186,Dados!BF$2:BF$19995,"Péssima")*0)/COUNTIFS(Dados!$J$2:$J$19995,Calc!$B$186,Dados!BF$2:BF$19995,"&lt;&gt;Sem resposta",Dados!BF$2:BF$19995,"&lt;&gt;""")</f>
        <v>4.6938775510204085</v>
      </c>
      <c r="E193" s="150">
        <f>(COUNTIFS(Dados!$J$2:$J$19995,Calc!$B$186,Dados!BG$2:BG$19995,"Ótima")*5+COUNTIFS(Dados!$J$2:$J$19995,Calc!$B$186,Dados!BG$2:BG$19995,"Boa")*3.75+COUNTIFS(Dados!$J$2:$J$19995,Calc!$B$186,Dados!BG$2:BG$19995,"Regular")*2.5+COUNTIFS(Dados!$J$2:$J$19995,Calc!$B$186,Dados!BG$2:BG$19995,"Ruim")*1.25+COUNTIFS(Dados!$J$2:$J$19995,Calc!$B$186,Dados!BG$2:BG$19995,"Péssima")*0)/COUNTIFS(Dados!$J$2:$J$19995,Calc!$B$186,Dados!BG$2:BG$19995,"&lt;&gt;Sem resposta",Dados!BG$2:BG$19995,"&lt;&gt;""")</f>
        <v>4.2602040816326534</v>
      </c>
      <c r="F193" s="150">
        <f>(COUNTIFS(Dados!$J$2:$J$19995,Calc!$B$186,Dados!BH$2:BH$19995,"Ótima")*5+COUNTIFS(Dados!$J$2:$J$19995,Calc!$B$186,Dados!BH$2:BH$19995,"Boa")*3.75+COUNTIFS(Dados!$J$2:$J$19995,Calc!$B$186,Dados!BH$2:BH$19995,"Regular")*2.5+COUNTIFS(Dados!$J$2:$J$19995,Calc!$B$186,Dados!BH$2:BH$19995,"Ruim")*1.25+COUNTIFS(Dados!$J$2:$J$19995,Calc!$B$186,Dados!BH$2:BH$19995,"Péssima")*0)/COUNTIFS(Dados!$J$2:$J$19995,Calc!$B$186,Dados!BH$2:BH$19995,"&lt;&gt;Sem resposta",Dados!BH$2:BH$19995,"&lt;&gt;""")</f>
        <v>4.1326530612244898</v>
      </c>
      <c r="G193" s="150">
        <f>(COUNTIFS(Dados!$J$2:$J$19995,Calc!$B$186,Dados!BI$2:BI$19995,"Ótima")*5+COUNTIFS(Dados!$J$2:$J$19995,Calc!$B$186,Dados!BI$2:BI$19995,"Boa")*3.75+COUNTIFS(Dados!$J$2:$J$19995,Calc!$B$186,Dados!BI$2:BI$19995,"Regular")*2.5+COUNTIFS(Dados!$J$2:$J$19995,Calc!$B$186,Dados!BI$2:BI$19995,"Ruim")*1.25+COUNTIFS(Dados!$J$2:$J$19995,Calc!$B$186,Dados!BI$2:BI$19995,"Péssima")*0)/COUNTIFS(Dados!$J$2:$J$19995,Calc!$B$186,Dados!BI$2:BI$19995,"&lt;&gt;Sem resposta",Dados!BI$2:BI$19995,"&lt;&gt;""")</f>
        <v>3.7244897959183674</v>
      </c>
      <c r="H193" s="150">
        <f>(COUNTIFS(Dados!$J$2:$J$19995,Calc!$B$186,Dados!BJ$2:BJ$19995,"Ótima")*5+COUNTIFS(Dados!$J$2:$J$19995,Calc!$B$186,Dados!BJ$2:BJ$19995,"Boa")*3.75+COUNTIFS(Dados!$J$2:$J$19995,Calc!$B$186,Dados!BJ$2:BJ$19995,"Regular")*2.5+COUNTIFS(Dados!$J$2:$J$19995,Calc!$B$186,Dados!BJ$2:BJ$19995,"Ruim")*1.25+COUNTIFS(Dados!$J$2:$J$19995,Calc!$B$186,Dados!BJ$2:BJ$19995,"Péssima")*0)/COUNTIFS(Dados!$J$2:$J$19995,Calc!$B$186,Dados!BJ$2:BJ$19995,"&lt;&gt;Sem resposta",Dados!BJ$2:BJ$19995,"&lt;&gt;""")</f>
        <v>4.6428571428571432</v>
      </c>
      <c r="I193" s="150">
        <f>(COUNTIFS(Dados!$J$2:$J$19995,Calc!$B$186,Dados!BK$2:BK$19995,"Superou as expectativas")*5+COUNTIFS(Dados!$J$2:$J$19995,Calc!$B$186,Dados!BK$2:BK$19995,"Atendeu as expectativas")*2.5+COUNTIFS(Dados!$J$2:$J$19995,Calc!$B$186,Dados!BK$2:BK$19995,"Não atendeu as expectativas")*0)/COUNTIFS(Dados!$J$2:$J$19995,Calc!$B$186,Dados!BK$2:BK$19995,"&lt;&gt;Sem resposta",Dados!BK$2:BK$19995,"&lt;&gt;""")</f>
        <v>3.4375</v>
      </c>
      <c r="J193" s="150">
        <f>(COUNTIFS(Dados!$J$2:$J$19995,Calc!$B$186,Dados!BL$2:BL$19995,"Superou as expectativas")*5+COUNTIFS(Dados!$J$2:$J$19995,Calc!$B$186,Dados!BL$2:BL$19995,"Atendeu as expectativas")*2.5+COUNTIFS(Dados!$J$2:$J$19995,Calc!$B$186,Dados!BL$2:BL$19995,"Não atendeu as expectativas")*0)/COUNTIFS(Dados!$J$2:$J$19995,Calc!$B$186,Dados!BL$2:BL$19995,"&lt;&gt;Sem resposta",Dados!BL$2:BL$19995,"&lt;&gt;""")</f>
        <v>4.2346938775510203</v>
      </c>
      <c r="K193" s="195">
        <f t="shared" si="7"/>
        <v>4.2147640306122449</v>
      </c>
    </row>
    <row r="194" spans="1:11" ht="25.5">
      <c r="A194" s="143" t="s">
        <v>154</v>
      </c>
      <c r="B194" s="151" t="s">
        <v>99</v>
      </c>
      <c r="C194" s="152" t="e">
        <f>(COUNTIFS(Dados!$Y$2:$Y$19995,Calc!$C303,Dados!$J$2:$J$19995,Calc!$B$186,Dados!BE$2:BE$19995,"Ótima")*5+COUNTIFS(Dados!$Y$2:$Y$19995,Calc!$C303,Dados!$J$2:$J$19995,Calc!$B$186,Dados!BE$2:BE$19995,"Boa")*3.75+COUNTIFS(Dados!$Y$2:$Y$19995,Calc!$C303,Dados!$J$2:$J$19995,Calc!$B$186,Dados!BE$2:BE$19995,"Regular")*2.5+COUNTIFS(Dados!$Y$2:$Y$19995,Calc!$C303,Dados!$J$2:$J$19995,Calc!$B$186,Dados!BE$2:BE$19995,"Ruim")*1.25+COUNTIFS(Dados!$Y$2:$Y$19995,Calc!$C303,Dados!$J$2:$J$19995,Calc!$B$186,Dados!BE$2:BE$19995,"Péssima")*0)/COUNTIFS(Dados!$Y$2:$Y$19995,Calc!$C303,Dados!$J$2:$J$19995,Calc!$B$186,Dados!BE$2:BE$19995,"&lt;&gt;Sem resposta",Dados!BE$2:BE$19995,"&lt;&gt;""")</f>
        <v>#DIV/0!</v>
      </c>
      <c r="D194" s="152" t="e">
        <f>(COUNTIFS(Dados!$Y$2:$Y$19995,Calc!$C303,Dados!$J$2:$J$19995,Calc!$B$186,Dados!BF$2:BF$19995,"Ótima")*5+COUNTIFS(Dados!$Y$2:$Y$19995,Calc!$C303,Dados!$J$2:$J$19995,Calc!$B$186,Dados!BF$2:BF$19995,"Boa")*3.75+COUNTIFS(Dados!$Y$2:$Y$19995,Calc!$C303,Dados!$J$2:$J$19995,Calc!$B$186,Dados!BF$2:BF$19995,"Regular")*2.5+COUNTIFS(Dados!$Y$2:$Y$19995,Calc!$C303,Dados!$J$2:$J$19995,Calc!$B$186,Dados!BF$2:BF$19995,"Ruim")*1.25+COUNTIFS(Dados!$Y$2:$Y$19995,Calc!$C303,Dados!$J$2:$J$19995,Calc!$B$186,Dados!BF$2:BF$19995,"Péssima")*0)/COUNTIFS(Dados!$Y$2:$Y$19995,Calc!$C303,Dados!$J$2:$J$19995,Calc!$B$186,Dados!BF$2:BF$19995,"&lt;&gt;Sem resposta",Dados!BF$2:BF$19995,"&lt;&gt;""")</f>
        <v>#DIV/0!</v>
      </c>
      <c r="E194" s="152" t="e">
        <f>(COUNTIFS(Dados!$Y$2:$Y$19995,Calc!$C303,Dados!$J$2:$J$19995,Calc!$B$186,Dados!BG$2:BG$19995,"Ótima")*5+COUNTIFS(Dados!$Y$2:$Y$19995,Calc!$C303,Dados!$J$2:$J$19995,Calc!$B$186,Dados!BG$2:BG$19995,"Boa")*3.75+COUNTIFS(Dados!$Y$2:$Y$19995,Calc!$C303,Dados!$J$2:$J$19995,Calc!$B$186,Dados!BG$2:BG$19995,"Regular")*2.5+COUNTIFS(Dados!$Y$2:$Y$19995,Calc!$C303,Dados!$J$2:$J$19995,Calc!$B$186,Dados!BG$2:BG$19995,"Ruim")*1.25+COUNTIFS(Dados!$Y$2:$Y$19995,Calc!$C303,Dados!$J$2:$J$19995,Calc!$B$186,Dados!BG$2:BG$19995,"Péssima")*0)/COUNTIFS(Dados!$Y$2:$Y$19995,Calc!$C303,Dados!$J$2:$J$19995,Calc!$B$186,Dados!BG$2:BG$19995,"&lt;&gt;Sem resposta",Dados!BG$2:BG$19995,"&lt;&gt;""")</f>
        <v>#DIV/0!</v>
      </c>
      <c r="F194" s="152" t="e">
        <f>(COUNTIFS(Dados!$Y$2:$Y$19995,Calc!$C303,Dados!$J$2:$J$19995,Calc!$B$186,Dados!BH$2:BH$19995,"Ótima")*5+COUNTIFS(Dados!$Y$2:$Y$19995,Calc!$C303,Dados!$J$2:$J$19995,Calc!$B$186,Dados!BH$2:BH$19995,"Boa")*3.75+COUNTIFS(Dados!$Y$2:$Y$19995,Calc!$C303,Dados!$J$2:$J$19995,Calc!$B$186,Dados!BH$2:BH$19995,"Regular")*2.5+COUNTIFS(Dados!$Y$2:$Y$19995,Calc!$C303,Dados!$J$2:$J$19995,Calc!$B$186,Dados!BH$2:BH$19995,"Ruim")*1.25+COUNTIFS(Dados!$Y$2:$Y$19995,Calc!$C303,Dados!$J$2:$J$19995,Calc!$B$186,Dados!BH$2:BH$19995,"Péssima")*0)/COUNTIFS(Dados!$Y$2:$Y$19995,Calc!$C303,Dados!$J$2:$J$19995,Calc!$B$186,Dados!BH$2:BH$19995,"&lt;&gt;Sem resposta",Dados!BH$2:BH$19995,"&lt;&gt;""")</f>
        <v>#DIV/0!</v>
      </c>
      <c r="G194" s="152" t="e">
        <f>(COUNTIFS(Dados!$Y$2:$Y$19995,Calc!$C303,Dados!$J$2:$J$19995,Calc!$B$186,Dados!BI$2:BI$19995,"Ótima")*5+COUNTIFS(Dados!$Y$2:$Y$19995,Calc!$C303,Dados!$J$2:$J$19995,Calc!$B$186,Dados!BI$2:BI$19995,"Boa")*3.75+COUNTIFS(Dados!$Y$2:$Y$19995,Calc!$C303,Dados!$J$2:$J$19995,Calc!$B$186,Dados!BI$2:BI$19995,"Regular")*2.5+COUNTIFS(Dados!$Y$2:$Y$19995,Calc!$C303,Dados!$J$2:$J$19995,Calc!$B$186,Dados!BI$2:BI$19995,"Ruim")*1.25+COUNTIFS(Dados!$Y$2:$Y$19995,Calc!$C303,Dados!$J$2:$J$19995,Calc!$B$186,Dados!BI$2:BI$19995,"Péssima")*0)/COUNTIFS(Dados!$Y$2:$Y$19995,Calc!$C303,Dados!$J$2:$J$19995,Calc!$B$186,Dados!BI$2:BI$19995,"&lt;&gt;Sem resposta",Dados!BI$2:BI$19995,"&lt;&gt;""")</f>
        <v>#DIV/0!</v>
      </c>
      <c r="H194" s="152" t="e">
        <f>(COUNTIFS(Dados!$Y$2:$Y$19995,Calc!$C303,Dados!$J$2:$J$19995,Calc!$B$186,Dados!BJ$2:BJ$19995,"Ótima")*5+COUNTIFS(Dados!$Y$2:$Y$19995,Calc!$C303,Dados!$J$2:$J$19995,Calc!$B$186,Dados!BJ$2:BJ$19995,"Boa")*3.75+COUNTIFS(Dados!$Y$2:$Y$19995,Calc!$C303,Dados!$J$2:$J$19995,Calc!$B$186,Dados!BJ$2:BJ$19995,"Regular")*2.5+COUNTIFS(Dados!$Y$2:$Y$19995,Calc!$C303,Dados!$J$2:$J$19995,Calc!$B$186,Dados!BJ$2:BJ$19995,"Ruim")*1.25+COUNTIFS(Dados!$Y$2:$Y$19995,Calc!$C303,Dados!$J$2:$J$19995,Calc!$B$186,Dados!BJ$2:BJ$19995,"Péssima")*0)/COUNTIFS(Dados!$Y$2:$Y$19995,Calc!$C303,Dados!$J$2:$J$19995,Calc!$B$186,Dados!BJ$2:BJ$19995,"&lt;&gt;Sem resposta",Dados!BJ$2:BJ$19995,"&lt;&gt;""")</f>
        <v>#DIV/0!</v>
      </c>
      <c r="I194" s="152" t="e">
        <f>(COUNTIFS(Dados!$Y$2:$Y$19995,Calc!$C303,Dados!$J$2:$J$19995,Calc!$B$186,Dados!BK$2:BK$19995,"Superou as expectativas")*5+COUNTIFS(Dados!$Y$2:$Y$19995,Calc!$C303,Dados!$J$2:$J$19995,Calc!$B$186,Dados!BK$2:BK$19995,"Atendeu as expectativas")*2.5+COUNTIFS(Dados!$Y$2:$Y$19995,Calc!$C303,Dados!$J$2:$J$19995,Calc!$B$186,Dados!BK$2:BK$19995,"Não atendeu as expectativas")*0)/COUNTIFS(Dados!$Y$2:$Y$19995,Calc!$C303,Dados!$J$2:$J$19995,Calc!$B$186,Dados!BK$2:BK$19995,"&lt;&gt;Sem resposta",Dados!BK$2:BK$19995,"&lt;&gt;""")</f>
        <v>#DIV/0!</v>
      </c>
      <c r="J194" s="152" t="e">
        <f>(COUNTIFS(Dados!$Y$2:$Y$19995,Calc!$C303,Dados!$J$2:$J$19995,Calc!$B$186,Dados!BL$2:BL$19995,"Superou as expectativas")*5+COUNTIFS(Dados!$Y$2:$Y$19995,Calc!$C303,Dados!$J$2:$J$19995,Calc!$B$186,Dados!BL$2:BL$19995,"Atendeu as expectativas")*2.5+COUNTIFS(Dados!$Y$2:$Y$19995,Calc!$C303,Dados!$J$2:$J$19995,Calc!$B$186,Dados!BL$2:BL$19995,"Não atendeu as expectativas")*0)/COUNTIFS(Dados!$Y$2:$Y$19995,Calc!$C303,Dados!$J$2:$J$19995,Calc!$B$186,Dados!BL$2:BL$19995,"&lt;&gt;Sem resposta",Dados!BL$2:BL$19995,"&lt;&gt;""")</f>
        <v>#DIV/0!</v>
      </c>
      <c r="K194" s="195" t="e">
        <f t="shared" si="7"/>
        <v>#DIV/0!</v>
      </c>
    </row>
    <row r="195" spans="1:11" ht="25.5">
      <c r="A195" s="143" t="s">
        <v>154</v>
      </c>
      <c r="B195" s="151" t="s">
        <v>155</v>
      </c>
      <c r="C195" s="152" t="e">
        <f>(COUNTIFS(Dados!$Y$2:$Y$19995,Calc!$C304,Dados!$J$2:$J$19995,Calc!$B$186,Dados!BE$2:BE$19995,"Ótima")*5+COUNTIFS(Dados!$Y$2:$Y$19995,Calc!$C304,Dados!$J$2:$J$19995,Calc!$B$186,Dados!BE$2:BE$19995,"Boa")*3.75+COUNTIFS(Dados!$Y$2:$Y$19995,Calc!$C304,Dados!$J$2:$J$19995,Calc!$B$186,Dados!BE$2:BE$19995,"Regular")*2.5+COUNTIFS(Dados!$Y$2:$Y$19995,Calc!$C304,Dados!$J$2:$J$19995,Calc!$B$186,Dados!BE$2:BE$19995,"Ruim")*1.25+COUNTIFS(Dados!$Y$2:$Y$19995,Calc!$C304,Dados!$J$2:$J$19995,Calc!$B$186,Dados!BE$2:BE$19995,"Péssima")*0)/COUNTIFS(Dados!$Y$2:$Y$19995,Calc!$C304,Dados!$J$2:$J$19995,Calc!$B$186,Dados!BE$2:BE$19995,"&lt;&gt;Sem resposta",Dados!BE$2:BE$19995,"&lt;&gt;""")</f>
        <v>#DIV/0!</v>
      </c>
      <c r="D195" s="152" t="e">
        <f>(COUNTIFS(Dados!$Y$2:$Y$19995,Calc!$C304,Dados!$J$2:$J$19995,Calc!$B$186,Dados!BF$2:BF$19995,"Ótima")*5+COUNTIFS(Dados!$Y$2:$Y$19995,Calc!$C304,Dados!$J$2:$J$19995,Calc!$B$186,Dados!BF$2:BF$19995,"Boa")*3.75+COUNTIFS(Dados!$Y$2:$Y$19995,Calc!$C304,Dados!$J$2:$J$19995,Calc!$B$186,Dados!BF$2:BF$19995,"Regular")*2.5+COUNTIFS(Dados!$Y$2:$Y$19995,Calc!$C304,Dados!$J$2:$J$19995,Calc!$B$186,Dados!BF$2:BF$19995,"Ruim")*1.25+COUNTIFS(Dados!$Y$2:$Y$19995,Calc!$C304,Dados!$J$2:$J$19995,Calc!$B$186,Dados!BF$2:BF$19995,"Péssima")*0)/COUNTIFS(Dados!$Y$2:$Y$19995,Calc!$C304,Dados!$J$2:$J$19995,Calc!$B$186,Dados!BF$2:BF$19995,"&lt;&gt;Sem resposta",Dados!BF$2:BF$19995,"&lt;&gt;""")</f>
        <v>#DIV/0!</v>
      </c>
      <c r="E195" s="152" t="e">
        <f>(COUNTIFS(Dados!$Y$2:$Y$19995,Calc!$C304,Dados!$J$2:$J$19995,Calc!$B$186,Dados!BG$2:BG$19995,"Ótima")*5+COUNTIFS(Dados!$Y$2:$Y$19995,Calc!$C304,Dados!$J$2:$J$19995,Calc!$B$186,Dados!BG$2:BG$19995,"Boa")*3.75+COUNTIFS(Dados!$Y$2:$Y$19995,Calc!$C304,Dados!$J$2:$J$19995,Calc!$B$186,Dados!BG$2:BG$19995,"Regular")*2.5+COUNTIFS(Dados!$Y$2:$Y$19995,Calc!$C304,Dados!$J$2:$J$19995,Calc!$B$186,Dados!BG$2:BG$19995,"Ruim")*1.25+COUNTIFS(Dados!$Y$2:$Y$19995,Calc!$C304,Dados!$J$2:$J$19995,Calc!$B$186,Dados!BG$2:BG$19995,"Péssima")*0)/COUNTIFS(Dados!$Y$2:$Y$19995,Calc!$C304,Dados!$J$2:$J$19995,Calc!$B$186,Dados!BG$2:BG$19995,"&lt;&gt;Sem resposta",Dados!BG$2:BG$19995,"&lt;&gt;""")</f>
        <v>#DIV/0!</v>
      </c>
      <c r="F195" s="152" t="e">
        <f>(COUNTIFS(Dados!$Y$2:$Y$19995,Calc!$C304,Dados!$J$2:$J$19995,Calc!$B$186,Dados!BH$2:BH$19995,"Ótima")*5+COUNTIFS(Dados!$Y$2:$Y$19995,Calc!$C304,Dados!$J$2:$J$19995,Calc!$B$186,Dados!BH$2:BH$19995,"Boa")*3.75+COUNTIFS(Dados!$Y$2:$Y$19995,Calc!$C304,Dados!$J$2:$J$19995,Calc!$B$186,Dados!BH$2:BH$19995,"Regular")*2.5+COUNTIFS(Dados!$Y$2:$Y$19995,Calc!$C304,Dados!$J$2:$J$19995,Calc!$B$186,Dados!BH$2:BH$19995,"Ruim")*1.25+COUNTIFS(Dados!$Y$2:$Y$19995,Calc!$C304,Dados!$J$2:$J$19995,Calc!$B$186,Dados!BH$2:BH$19995,"Péssima")*0)/COUNTIFS(Dados!$Y$2:$Y$19995,Calc!$C304,Dados!$J$2:$J$19995,Calc!$B$186,Dados!BH$2:BH$19995,"&lt;&gt;Sem resposta",Dados!BH$2:BH$19995,"&lt;&gt;""")</f>
        <v>#DIV/0!</v>
      </c>
      <c r="G195" s="152" t="e">
        <f>(COUNTIFS(Dados!$Y$2:$Y$19995,Calc!$C304,Dados!$J$2:$J$19995,Calc!$B$186,Dados!BI$2:BI$19995,"Ótima")*5+COUNTIFS(Dados!$Y$2:$Y$19995,Calc!$C304,Dados!$J$2:$J$19995,Calc!$B$186,Dados!BI$2:BI$19995,"Boa")*3.75+COUNTIFS(Dados!$Y$2:$Y$19995,Calc!$C304,Dados!$J$2:$J$19995,Calc!$B$186,Dados!BI$2:BI$19995,"Regular")*2.5+COUNTIFS(Dados!$Y$2:$Y$19995,Calc!$C304,Dados!$J$2:$J$19995,Calc!$B$186,Dados!BI$2:BI$19995,"Ruim")*1.25+COUNTIFS(Dados!$Y$2:$Y$19995,Calc!$C304,Dados!$J$2:$J$19995,Calc!$B$186,Dados!BI$2:BI$19995,"Péssima")*0)/COUNTIFS(Dados!$Y$2:$Y$19995,Calc!$C304,Dados!$J$2:$J$19995,Calc!$B$186,Dados!BI$2:BI$19995,"&lt;&gt;Sem resposta",Dados!BI$2:BI$19995,"&lt;&gt;""")</f>
        <v>#DIV/0!</v>
      </c>
      <c r="H195" s="152" t="e">
        <f>(COUNTIFS(Dados!$Y$2:$Y$19995,Calc!$C304,Dados!$J$2:$J$19995,Calc!$B$186,Dados!BJ$2:BJ$19995,"Ótima")*5+COUNTIFS(Dados!$Y$2:$Y$19995,Calc!$C304,Dados!$J$2:$J$19995,Calc!$B$186,Dados!BJ$2:BJ$19995,"Boa")*3.75+COUNTIFS(Dados!$Y$2:$Y$19995,Calc!$C304,Dados!$J$2:$J$19995,Calc!$B$186,Dados!BJ$2:BJ$19995,"Regular")*2.5+COUNTIFS(Dados!$Y$2:$Y$19995,Calc!$C304,Dados!$J$2:$J$19995,Calc!$B$186,Dados!BJ$2:BJ$19995,"Ruim")*1.25+COUNTIFS(Dados!$Y$2:$Y$19995,Calc!$C304,Dados!$J$2:$J$19995,Calc!$B$186,Dados!BJ$2:BJ$19995,"Péssima")*0)/COUNTIFS(Dados!$Y$2:$Y$19995,Calc!$C304,Dados!$J$2:$J$19995,Calc!$B$186,Dados!BJ$2:BJ$19995,"&lt;&gt;Sem resposta",Dados!BJ$2:BJ$19995,"&lt;&gt;""")</f>
        <v>#DIV/0!</v>
      </c>
      <c r="I195" s="152" t="e">
        <f>(COUNTIFS(Dados!$Y$2:$Y$19995,Calc!$C304,Dados!$J$2:$J$19995,Calc!$B$186,Dados!BK$2:BK$19995,"Superou as expectativas")*5+COUNTIFS(Dados!$Y$2:$Y$19995,Calc!$C304,Dados!$J$2:$J$19995,Calc!$B$186,Dados!BK$2:BK$19995,"Atendeu as expectativas")*2.5+COUNTIFS(Dados!$Y$2:$Y$19995,Calc!$C304,Dados!$J$2:$J$19995,Calc!$B$186,Dados!BK$2:BK$19995,"Não atendeu as expectativas")*0)/COUNTIFS(Dados!$Y$2:$Y$19995,Calc!$C304,Dados!$J$2:$J$19995,Calc!$B$186,Dados!BK$2:BK$19995,"&lt;&gt;Sem resposta",Dados!BK$2:BK$19995,"&lt;&gt;""")</f>
        <v>#DIV/0!</v>
      </c>
      <c r="J195" s="152" t="e">
        <f>(COUNTIFS(Dados!$Y$2:$Y$19995,Calc!$C304,Dados!$J$2:$J$19995,Calc!$B$186,Dados!BL$2:BL$19995,"Superou as expectativas")*5+COUNTIFS(Dados!$Y$2:$Y$19995,Calc!$C304,Dados!$J$2:$J$19995,Calc!$B$186,Dados!BL$2:BL$19995,"Atendeu as expectativas")*2.5+COUNTIFS(Dados!$Y$2:$Y$19995,Calc!$C304,Dados!$J$2:$J$19995,Calc!$B$186,Dados!BL$2:BL$19995,"Não atendeu as expectativas")*0)/COUNTIFS(Dados!$Y$2:$Y$19995,Calc!$C304,Dados!$J$2:$J$19995,Calc!$B$186,Dados!BL$2:BL$19995,"&lt;&gt;Sem resposta",Dados!BL$2:BL$19995,"&lt;&gt;""")</f>
        <v>#DIV/0!</v>
      </c>
      <c r="K195" s="195" t="e">
        <f t="shared" si="7"/>
        <v>#DIV/0!</v>
      </c>
    </row>
    <row r="196" spans="1:11">
      <c r="A196" s="143" t="s">
        <v>697</v>
      </c>
      <c r="B196" s="143" t="s">
        <v>697</v>
      </c>
      <c r="C196" s="150">
        <f>(COUNTIFS(Dados!$J$2:$J$19995,Calc!$B$189,Dados!BE$2:BE$19995,"Ótima")*5+COUNTIFS(Dados!$J$2:$J$19995,Calc!$B$189,Dados!BE$2:BE$19995,"Boa")*3.75+COUNTIFS(Dados!$J$2:$J$19995,Calc!$B$189,Dados!BE$2:BE$19995,"Regular")*2.5+COUNTIFS(Dados!$J$2:$J$19995,Calc!$B$189,Dados!BE$2:BE$19995,"Ruim")*1.25+COUNTIFS(Dados!$J$2:$J$19995,Calc!$B$189,Dados!BE$2:BE$19995,"Péssima")*0)/COUNTIFS(Dados!$J$2:$J$19995,Calc!$B$189,Dados!BE$2:BE$19995,"&lt;&gt;Sem resposta",Dados!BE$2:BE$19995,"&lt;&gt;""")</f>
        <v>4.4034090909090908</v>
      </c>
      <c r="D196" s="150">
        <f>(COUNTIFS(Dados!$J$2:$J$19995,Calc!$B$189,Dados!BF$2:BF$19995,"Ótima")*5+COUNTIFS(Dados!$J$2:$J$19995,Calc!$B$189,Dados!BF$2:BF$19995,"Boa")*3.75+COUNTIFS(Dados!$J$2:$J$19995,Calc!$B$189,Dados!BF$2:BF$19995,"Regular")*2.5+COUNTIFS(Dados!$J$2:$J$19995,Calc!$B$189,Dados!BF$2:BF$19995,"Ruim")*1.25+COUNTIFS(Dados!$J$2:$J$19995,Calc!$B$189,Dados!BF$2:BF$19995,"Péssima")*0)/COUNTIFS(Dados!$J$2:$J$19995,Calc!$B$189,Dados!BF$2:BF$19995,"&lt;&gt;Sem resposta",Dados!BF$2:BF$19995,"&lt;&gt;""")</f>
        <v>3.2954545454545454</v>
      </c>
      <c r="E196" s="150">
        <f>(COUNTIFS(Dados!$J$2:$J$19995,Calc!$B$189,Dados!BG$2:BG$19995,"Ótima")*5+COUNTIFS(Dados!$J$2:$J$19995,Calc!$B$189,Dados!BG$2:BG$19995,"Boa")*3.75+COUNTIFS(Dados!$J$2:$J$19995,Calc!$B$189,Dados!BG$2:BG$19995,"Regular")*2.5+COUNTIFS(Dados!$J$2:$J$19995,Calc!$B$189,Dados!BG$2:BG$19995,"Ruim")*1.25+COUNTIFS(Dados!$J$2:$J$19995,Calc!$B$189,Dados!BG$2:BG$19995,"Péssima")*0)/COUNTIFS(Dados!$J$2:$J$19995,Calc!$B$189,Dados!BG$2:BG$19995,"&lt;&gt;Sem resposta",Dados!BG$2:BG$19995,"&lt;&gt;""")</f>
        <v>4.6306818181818183</v>
      </c>
      <c r="F196" s="150">
        <f>(COUNTIFS(Dados!$J$2:$J$19995,Calc!$B$189,Dados!BH$2:BH$19995,"Ótima")*5+COUNTIFS(Dados!$J$2:$J$19995,Calc!$B$189,Dados!BH$2:BH$19995,"Boa")*3.75+COUNTIFS(Dados!$J$2:$J$19995,Calc!$B$189,Dados!BH$2:BH$19995,"Regular")*2.5+COUNTIFS(Dados!$J$2:$J$19995,Calc!$B$189,Dados!BH$2:BH$19995,"Ruim")*1.25+COUNTIFS(Dados!$J$2:$J$19995,Calc!$B$189,Dados!BH$2:BH$19995,"Péssima")*0)/COUNTIFS(Dados!$J$2:$J$19995,Calc!$B$189,Dados!BH$2:BH$19995,"&lt;&gt;Sem resposta",Dados!BH$2:BH$19995,"&lt;&gt;""")</f>
        <v>4.4602272727272725</v>
      </c>
      <c r="G196" s="150">
        <f>(COUNTIFS(Dados!$J$2:$J$19995,Calc!$B$189,Dados!BI$2:BI$19995,"Ótima")*5+COUNTIFS(Dados!$J$2:$J$19995,Calc!$B$189,Dados!BI$2:BI$19995,"Boa")*3.75+COUNTIFS(Dados!$J$2:$J$19995,Calc!$B$189,Dados!BI$2:BI$19995,"Regular")*2.5+COUNTIFS(Dados!$J$2:$J$19995,Calc!$B$189,Dados!BI$2:BI$19995,"Ruim")*1.25+COUNTIFS(Dados!$J$2:$J$19995,Calc!$B$189,Dados!BI$2:BI$19995,"Péssima")*0)/COUNTIFS(Dados!$J$2:$J$19995,Calc!$B$189,Dados!BI$2:BI$19995,"&lt;&gt;Sem resposta",Dados!BI$2:BI$19995,"&lt;&gt;""")</f>
        <v>4.2897727272727275</v>
      </c>
      <c r="H196" s="150">
        <f>(COUNTIFS(Dados!$J$2:$J$19995,Calc!$B$189,Dados!BJ$2:BJ$19995,"Ótima")*5+COUNTIFS(Dados!$J$2:$J$19995,Calc!$B$189,Dados!BJ$2:BJ$19995,"Boa")*3.75+COUNTIFS(Dados!$J$2:$J$19995,Calc!$B$189,Dados!BJ$2:BJ$19995,"Regular")*2.5+COUNTIFS(Dados!$J$2:$J$19995,Calc!$B$189,Dados!BJ$2:BJ$19995,"Ruim")*1.25+COUNTIFS(Dados!$J$2:$J$19995,Calc!$B$189,Dados!BJ$2:BJ$19995,"Péssima")*0)/COUNTIFS(Dados!$J$2:$J$19995,Calc!$B$189,Dados!BJ$2:BJ$19995,"&lt;&gt;Sem resposta",Dados!BJ$2:BJ$19995,"&lt;&gt;""")</f>
        <v>4.6590909090909092</v>
      </c>
      <c r="I196" s="150">
        <f>(COUNTIFS(Dados!$J$2:$J$19995,Calc!$B$189,Dados!BK$2:BK$19995,"Superou as expectativas")*5+COUNTIFS(Dados!$J$2:$J$19995,Calc!$B$189,Dados!BK$2:BK$19995,"Atendeu as expectativas")*2.5+COUNTIFS(Dados!$J$2:$J$19995,Calc!$B$189,Dados!BK$2:BK$19995,"Não atendeu as expectativas")*0)/COUNTIFS(Dados!$J$2:$J$19995,Calc!$B$189,Dados!BK$2:BK$19995,"&lt;&gt;Sem resposta",Dados!BK$2:BK$19995,"&lt;&gt;""")</f>
        <v>3.6931818181818183</v>
      </c>
      <c r="J196" s="150">
        <f>(COUNTIFS(Dados!$J$2:$J$19995,Calc!$B$189,Dados!BL$2:BL$19995,"Superou as expectativas")*5+COUNTIFS(Dados!$J$2:$J$19995,Calc!$B$189,Dados!BL$2:BL$19995,"Atendeu as expectativas")*2.5+COUNTIFS(Dados!$J$2:$J$19995,Calc!$B$189,Dados!BL$2:BL$19995,"Não atendeu as expectativas")*0)/COUNTIFS(Dados!$J$2:$J$19995,Calc!$B$189,Dados!BL$2:BL$19995,"&lt;&gt;Sem resposta",Dados!BL$2:BL$19995,"&lt;&gt;""")</f>
        <v>3.6363636363636362</v>
      </c>
      <c r="K196" s="195">
        <f t="shared" si="7"/>
        <v>4.1335227272727266</v>
      </c>
    </row>
    <row r="197" spans="1:11">
      <c r="A197" s="143" t="s">
        <v>697</v>
      </c>
      <c r="B197" s="151" t="s">
        <v>916</v>
      </c>
      <c r="C197" s="152" t="e">
        <f>(COUNTIFS(Dados!$Z$2:$Z$19995,Calc!$C306,Dados!$J$2:$J$19995,Calc!$B$189,Dados!BE$2:BE$19995,"Ótima")*5+COUNTIFS(Dados!$Z$2:$Z$19995,Calc!$C306,Dados!$J$2:$J$19995,Calc!$B$189,Dados!BE$2:BE$19995,"Boa")*3.75+COUNTIFS(Dados!$Z$2:$Z$19995,Calc!$C306,Dados!$J$2:$J$19995,Calc!$B$189,Dados!BE$2:BE$19995,"Regular")*2.5+COUNTIFS(Dados!$Z$2:$Z$19995,Calc!$C306,Dados!$J$2:$J$19995,Calc!$B$189,Dados!BE$2:BE$19995,"Ruim")*1.25+COUNTIFS(Dados!$Z$2:$Z$19995,Calc!$C306,Dados!$J$2:$J$19995,Calc!$B$189,Dados!BE$2:BE$19995,"Péssima")*0)/COUNTIFS(Dados!$Z$2:$Z$19995,Calc!$C306,Dados!$J$2:$J$19995,Calc!$B$189,Dados!BE$2:BE$19995,"&lt;&gt;Sem resposta",Dados!BE$2:BE$19995,"&lt;&gt;""")</f>
        <v>#DIV/0!</v>
      </c>
      <c r="D197" s="152" t="e">
        <f>(COUNTIFS(Dados!$Z$2:$Z$19995,Calc!$C306,Dados!$J$2:$J$19995,Calc!$B$189,Dados!BF$2:BF$19995,"Ótima")*5+COUNTIFS(Dados!$Z$2:$Z$19995,Calc!$C306,Dados!$J$2:$J$19995,Calc!$B$189,Dados!BF$2:BF$19995,"Boa")*3.75+COUNTIFS(Dados!$Z$2:$Z$19995,Calc!$C306,Dados!$J$2:$J$19995,Calc!$B$189,Dados!BF$2:BF$19995,"Regular")*2.5+COUNTIFS(Dados!$Z$2:$Z$19995,Calc!$C306,Dados!$J$2:$J$19995,Calc!$B$189,Dados!BF$2:BF$19995,"Ruim")*1.25+COUNTIFS(Dados!$Z$2:$Z$19995,Calc!$C306,Dados!$J$2:$J$19995,Calc!$B$189,Dados!BF$2:BF$19995,"Péssima")*0)/COUNTIFS(Dados!$Z$2:$Z$19995,Calc!$C306,Dados!$J$2:$J$19995,Calc!$B$189,Dados!BF$2:BF$19995,"&lt;&gt;Sem resposta",Dados!BF$2:BF$19995,"&lt;&gt;""")</f>
        <v>#DIV/0!</v>
      </c>
      <c r="E197" s="152" t="e">
        <f>(COUNTIFS(Dados!$Z$2:$Z$19995,Calc!$C306,Dados!$J$2:$J$19995,Calc!$B$189,Dados!BG$2:BG$19995,"Ótima")*5+COUNTIFS(Dados!$Z$2:$Z$19995,Calc!$C306,Dados!$J$2:$J$19995,Calc!$B$189,Dados!BG$2:BG$19995,"Boa")*3.75+COUNTIFS(Dados!$Z$2:$Z$19995,Calc!$C306,Dados!$J$2:$J$19995,Calc!$B$189,Dados!BG$2:BG$19995,"Regular")*2.5+COUNTIFS(Dados!$Z$2:$Z$19995,Calc!$C306,Dados!$J$2:$J$19995,Calc!$B$189,Dados!BG$2:BG$19995,"Ruim")*1.25+COUNTIFS(Dados!$Z$2:$Z$19995,Calc!$C306,Dados!$J$2:$J$19995,Calc!$B$189,Dados!BG$2:BG$19995,"Péssima")*0)/COUNTIFS(Dados!$Z$2:$Z$19995,Calc!$C306,Dados!$J$2:$J$19995,Calc!$B$189,Dados!BG$2:BG$19995,"&lt;&gt;Sem resposta",Dados!BG$2:BG$19995,"&lt;&gt;""")</f>
        <v>#DIV/0!</v>
      </c>
      <c r="F197" s="152" t="e">
        <f>(COUNTIFS(Dados!$Z$2:$Z$19995,Calc!$C306,Dados!$J$2:$J$19995,Calc!$B$189,Dados!BH$2:BH$19995,"Ótima")*5+COUNTIFS(Dados!$Z$2:$Z$19995,Calc!$C306,Dados!$J$2:$J$19995,Calc!$B$189,Dados!BH$2:BH$19995,"Boa")*3.75+COUNTIFS(Dados!$Z$2:$Z$19995,Calc!$C306,Dados!$J$2:$J$19995,Calc!$B$189,Dados!BH$2:BH$19995,"Regular")*2.5+COUNTIFS(Dados!$Z$2:$Z$19995,Calc!$C306,Dados!$J$2:$J$19995,Calc!$B$189,Dados!BH$2:BH$19995,"Ruim")*1.25+COUNTIFS(Dados!$Z$2:$Z$19995,Calc!$C306,Dados!$J$2:$J$19995,Calc!$B$189,Dados!BH$2:BH$19995,"Péssima")*0)/COUNTIFS(Dados!$Z$2:$Z$19995,Calc!$C306,Dados!$J$2:$J$19995,Calc!$B$189,Dados!BH$2:BH$19995,"&lt;&gt;Sem resposta",Dados!BH$2:BH$19995,"&lt;&gt;""")</f>
        <v>#DIV/0!</v>
      </c>
      <c r="G197" s="152" t="e">
        <f>(COUNTIFS(Dados!$Z$2:$Z$19995,Calc!$C306,Dados!$J$2:$J$19995,Calc!$B$189,Dados!BI$2:BI$19995,"Ótima")*5+COUNTIFS(Dados!$Z$2:$Z$19995,Calc!$C306,Dados!$J$2:$J$19995,Calc!$B$189,Dados!BI$2:BI$19995,"Boa")*3.75+COUNTIFS(Dados!$Z$2:$Z$19995,Calc!$C306,Dados!$J$2:$J$19995,Calc!$B$189,Dados!BI$2:BI$19995,"Regular")*2.5+COUNTIFS(Dados!$Z$2:$Z$19995,Calc!$C306,Dados!$J$2:$J$19995,Calc!$B$189,Dados!BI$2:BI$19995,"Ruim")*1.25+COUNTIFS(Dados!$Z$2:$Z$19995,Calc!$C306,Dados!$J$2:$J$19995,Calc!$B$189,Dados!BI$2:BI$19995,"Péssima")*0)/COUNTIFS(Dados!$Z$2:$Z$19995,Calc!$C306,Dados!$J$2:$J$19995,Calc!$B$189,Dados!BI$2:BI$19995,"&lt;&gt;Sem resposta",Dados!BI$2:BI$19995,"&lt;&gt;""")</f>
        <v>#DIV/0!</v>
      </c>
      <c r="H197" s="152" t="e">
        <f>(COUNTIFS(Dados!$Z$2:$Z$19995,Calc!$C306,Dados!$J$2:$J$19995,Calc!$B$189,Dados!BJ$2:BJ$19995,"Ótima")*5+COUNTIFS(Dados!$Z$2:$Z$19995,Calc!$C306,Dados!$J$2:$J$19995,Calc!$B$189,Dados!BJ$2:BJ$19995,"Boa")*3.75+COUNTIFS(Dados!$Z$2:$Z$19995,Calc!$C306,Dados!$J$2:$J$19995,Calc!$B$189,Dados!BJ$2:BJ$19995,"Regular")*2.5+COUNTIFS(Dados!$Z$2:$Z$19995,Calc!$C306,Dados!$J$2:$J$19995,Calc!$B$189,Dados!BJ$2:BJ$19995,"Ruim")*1.25+COUNTIFS(Dados!$Z$2:$Z$19995,Calc!$C306,Dados!$J$2:$J$19995,Calc!$B$189,Dados!BJ$2:BJ$19995,"Péssima")*0)/COUNTIFS(Dados!$Z$2:$Z$19995,Calc!$C306,Dados!$J$2:$J$19995,Calc!$B$189,Dados!BJ$2:BJ$19995,"&lt;&gt;Sem resposta",Dados!BJ$2:BJ$19995,"&lt;&gt;""")</f>
        <v>#DIV/0!</v>
      </c>
      <c r="I197" s="152" t="e">
        <f>(COUNTIFS(Dados!$Z$2:$Z$19995,Calc!$C306,Dados!$J$2:$J$19995,Calc!$B$189,Dados!BK$2:BK$19995,"Superou as expectativas")*5+COUNTIFS(Dados!$Z$2:$Z$19995,Calc!$C306,Dados!$J$2:$J$19995,Calc!$B$189,Dados!BK$2:BK$19995,"Atendeu as expectativas")*2.5+COUNTIFS(Dados!$Z$2:$Z$19995,Calc!$C306,Dados!$J$2:$J$19995,Calc!$B$189,Dados!BK$2:BK$19995,"Não atendeu as expectativas")*0)/COUNTIFS(Dados!$Z$2:$Z$19995,Calc!$C306,Dados!$J$2:$J$19995,Calc!$B$189,Dados!BK$2:BK$19995,"&lt;&gt;Sem resposta",Dados!BK$2:BK$19995,"&lt;&gt;""")</f>
        <v>#DIV/0!</v>
      </c>
      <c r="J197" s="152" t="e">
        <f>(COUNTIFS(Dados!$Z$2:$Z$19995,Calc!$C306,Dados!$J$2:$J$19995,Calc!$B$189,Dados!BL$2:BL$19995,"Superou as expectativas")*5+COUNTIFS(Dados!$Z$2:$Z$19995,Calc!$C306,Dados!$J$2:$J$19995,Calc!$B$189,Dados!BL$2:BL$19995,"Atendeu as expectativas")*2.5+COUNTIFS(Dados!$Z$2:$Z$19995,Calc!$C306,Dados!$J$2:$J$19995,Calc!$B$189,Dados!BL$2:BL$19995,"Não atendeu as expectativas")*0)/COUNTIFS(Dados!$Z$2:$Z$19995,Calc!$C306,Dados!$J$2:$J$19995,Calc!$B$189,Dados!BL$2:BL$19995,"&lt;&gt;Sem resposta",Dados!BL$2:BL$19995,"&lt;&gt;""")</f>
        <v>#DIV/0!</v>
      </c>
      <c r="K197" s="195" t="e">
        <f t="shared" si="7"/>
        <v>#DIV/0!</v>
      </c>
    </row>
    <row r="198" spans="1:11">
      <c r="A198" s="143" t="s">
        <v>697</v>
      </c>
      <c r="B198" s="149" t="s">
        <v>245</v>
      </c>
      <c r="C198" s="152" t="e">
        <f>(COUNTIFS(Dados!$Z$2:$Z$19995,Calc!$C307,Dados!$J$2:$J$19995,Calc!$B$189,Dados!BE$2:BE$19995,"Ótima")*5+COUNTIFS(Dados!$Z$2:$Z$19995,Calc!$C307,Dados!$J$2:$J$19995,Calc!$B$189,Dados!BE$2:BE$19995,"Boa")*3.75+COUNTIFS(Dados!$Z$2:$Z$19995,Calc!$C307,Dados!$J$2:$J$19995,Calc!$B$189,Dados!BE$2:BE$19995,"Regular")*2.5+COUNTIFS(Dados!$Z$2:$Z$19995,Calc!$C307,Dados!$J$2:$J$19995,Calc!$B$189,Dados!BE$2:BE$19995,"Ruim")*1.25+COUNTIFS(Dados!$Z$2:$Z$19995,Calc!$C307,Dados!$J$2:$J$19995,Calc!$B$189,Dados!BE$2:BE$19995,"Péssima")*0)/COUNTIFS(Dados!$Z$2:$Z$19995,Calc!$C307,Dados!$J$2:$J$19995,Calc!$B$189,Dados!BE$2:BE$19995,"&lt;&gt;Sem resposta",Dados!BE$2:BE$19995,"&lt;&gt;""")</f>
        <v>#DIV/0!</v>
      </c>
      <c r="D198" s="152" t="e">
        <f>(COUNTIFS(Dados!$Z$2:$Z$19995,Calc!$C307,Dados!$J$2:$J$19995,Calc!$B$189,Dados!BF$2:BF$19995,"Ótima")*5+COUNTIFS(Dados!$Z$2:$Z$19995,Calc!$C307,Dados!$J$2:$J$19995,Calc!$B$189,Dados!BF$2:BF$19995,"Boa")*3.75+COUNTIFS(Dados!$Z$2:$Z$19995,Calc!$C307,Dados!$J$2:$J$19995,Calc!$B$189,Dados!BF$2:BF$19995,"Regular")*2.5+COUNTIFS(Dados!$Z$2:$Z$19995,Calc!$C307,Dados!$J$2:$J$19995,Calc!$B$189,Dados!BF$2:BF$19995,"Ruim")*1.25+COUNTIFS(Dados!$Z$2:$Z$19995,Calc!$C307,Dados!$J$2:$J$19995,Calc!$B$189,Dados!BF$2:BF$19995,"Péssima")*0)/COUNTIFS(Dados!$Z$2:$Z$19995,Calc!$C307,Dados!$J$2:$J$19995,Calc!$B$189,Dados!BF$2:BF$19995,"&lt;&gt;Sem resposta",Dados!BF$2:BF$19995,"&lt;&gt;""")</f>
        <v>#DIV/0!</v>
      </c>
      <c r="E198" s="152" t="e">
        <f>(COUNTIFS(Dados!$Z$2:$Z$19995,Calc!$C307,Dados!$J$2:$J$19995,Calc!$B$189,Dados!BG$2:BG$19995,"Ótima")*5+COUNTIFS(Dados!$Z$2:$Z$19995,Calc!$C307,Dados!$J$2:$J$19995,Calc!$B$189,Dados!BG$2:BG$19995,"Boa")*3.75+COUNTIFS(Dados!$Z$2:$Z$19995,Calc!$C307,Dados!$J$2:$J$19995,Calc!$B$189,Dados!BG$2:BG$19995,"Regular")*2.5+COUNTIFS(Dados!$Z$2:$Z$19995,Calc!$C307,Dados!$J$2:$J$19995,Calc!$B$189,Dados!BG$2:BG$19995,"Ruim")*1.25+COUNTIFS(Dados!$Z$2:$Z$19995,Calc!$C307,Dados!$J$2:$J$19995,Calc!$B$189,Dados!BG$2:BG$19995,"Péssima")*0)/COUNTIFS(Dados!$Z$2:$Z$19995,Calc!$C307,Dados!$J$2:$J$19995,Calc!$B$189,Dados!BG$2:BG$19995,"&lt;&gt;Sem resposta",Dados!BG$2:BG$19995,"&lt;&gt;""")</f>
        <v>#DIV/0!</v>
      </c>
      <c r="F198" s="152" t="e">
        <f>(COUNTIFS(Dados!$Z$2:$Z$19995,Calc!$C307,Dados!$J$2:$J$19995,Calc!$B$189,Dados!BH$2:BH$19995,"Ótima")*5+COUNTIFS(Dados!$Z$2:$Z$19995,Calc!$C307,Dados!$J$2:$J$19995,Calc!$B$189,Dados!BH$2:BH$19995,"Boa")*3.75+COUNTIFS(Dados!$Z$2:$Z$19995,Calc!$C307,Dados!$J$2:$J$19995,Calc!$B$189,Dados!BH$2:BH$19995,"Regular")*2.5+COUNTIFS(Dados!$Z$2:$Z$19995,Calc!$C307,Dados!$J$2:$J$19995,Calc!$B$189,Dados!BH$2:BH$19995,"Ruim")*1.25+COUNTIFS(Dados!$Z$2:$Z$19995,Calc!$C307,Dados!$J$2:$J$19995,Calc!$B$189,Dados!BH$2:BH$19995,"Péssima")*0)/COUNTIFS(Dados!$Z$2:$Z$19995,Calc!$C307,Dados!$J$2:$J$19995,Calc!$B$189,Dados!BH$2:BH$19995,"&lt;&gt;Sem resposta",Dados!BH$2:BH$19995,"&lt;&gt;""")</f>
        <v>#DIV/0!</v>
      </c>
      <c r="G198" s="152" t="e">
        <f>(COUNTIFS(Dados!$Z$2:$Z$19995,Calc!$C307,Dados!$J$2:$J$19995,Calc!$B$189,Dados!BI$2:BI$19995,"Ótima")*5+COUNTIFS(Dados!$Z$2:$Z$19995,Calc!$C307,Dados!$J$2:$J$19995,Calc!$B$189,Dados!BI$2:BI$19995,"Boa")*3.75+COUNTIFS(Dados!$Z$2:$Z$19995,Calc!$C307,Dados!$J$2:$J$19995,Calc!$B$189,Dados!BI$2:BI$19995,"Regular")*2.5+COUNTIFS(Dados!$Z$2:$Z$19995,Calc!$C307,Dados!$J$2:$J$19995,Calc!$B$189,Dados!BI$2:BI$19995,"Ruim")*1.25+COUNTIFS(Dados!$Z$2:$Z$19995,Calc!$C307,Dados!$J$2:$J$19995,Calc!$B$189,Dados!BI$2:BI$19995,"Péssima")*0)/COUNTIFS(Dados!$Z$2:$Z$19995,Calc!$C307,Dados!$J$2:$J$19995,Calc!$B$189,Dados!BI$2:BI$19995,"&lt;&gt;Sem resposta",Dados!BI$2:BI$19995,"&lt;&gt;""")</f>
        <v>#DIV/0!</v>
      </c>
      <c r="H198" s="152" t="e">
        <f>(COUNTIFS(Dados!$Z$2:$Z$19995,Calc!$C307,Dados!$J$2:$J$19995,Calc!$B$189,Dados!BJ$2:BJ$19995,"Ótima")*5+COUNTIFS(Dados!$Z$2:$Z$19995,Calc!$C307,Dados!$J$2:$J$19995,Calc!$B$189,Dados!BJ$2:BJ$19995,"Boa")*3.75+COUNTIFS(Dados!$Z$2:$Z$19995,Calc!$C307,Dados!$J$2:$J$19995,Calc!$B$189,Dados!BJ$2:BJ$19995,"Regular")*2.5+COUNTIFS(Dados!$Z$2:$Z$19995,Calc!$C307,Dados!$J$2:$J$19995,Calc!$B$189,Dados!BJ$2:BJ$19995,"Ruim")*1.25+COUNTIFS(Dados!$Z$2:$Z$19995,Calc!$C307,Dados!$J$2:$J$19995,Calc!$B$189,Dados!BJ$2:BJ$19995,"Péssima")*0)/COUNTIFS(Dados!$Z$2:$Z$19995,Calc!$C307,Dados!$J$2:$J$19995,Calc!$B$189,Dados!BJ$2:BJ$19995,"&lt;&gt;Sem resposta",Dados!BJ$2:BJ$19995,"&lt;&gt;""")</f>
        <v>#DIV/0!</v>
      </c>
      <c r="I198" s="152" t="e">
        <f>(COUNTIFS(Dados!$Z$2:$Z$19995,Calc!$C307,Dados!$J$2:$J$19995,Calc!$B$189,Dados!BK$2:BK$19995,"Superou as expectativas")*5+COUNTIFS(Dados!$Z$2:$Z$19995,Calc!$C307,Dados!$J$2:$J$19995,Calc!$B$189,Dados!BK$2:BK$19995,"Atendeu as expectativas")*2.5+COUNTIFS(Dados!$Z$2:$Z$19995,Calc!$C307,Dados!$J$2:$J$19995,Calc!$B$189,Dados!BK$2:BK$19995,"Não atendeu as expectativas")*0)/COUNTIFS(Dados!$Z$2:$Z$19995,Calc!$C307,Dados!$J$2:$J$19995,Calc!$B$189,Dados!BK$2:BK$19995,"&lt;&gt;Sem resposta",Dados!BK$2:BK$19995,"&lt;&gt;""")</f>
        <v>#DIV/0!</v>
      </c>
      <c r="J198" s="152" t="e">
        <f>(COUNTIFS(Dados!$Z$2:$Z$19995,Calc!$C307,Dados!$J$2:$J$19995,Calc!$B$189,Dados!BL$2:BL$19995,"Superou as expectativas")*5+COUNTIFS(Dados!$Z$2:$Z$19995,Calc!$C307,Dados!$J$2:$J$19995,Calc!$B$189,Dados!BL$2:BL$19995,"Atendeu as expectativas")*2.5+COUNTIFS(Dados!$Z$2:$Z$19995,Calc!$C307,Dados!$J$2:$J$19995,Calc!$B$189,Dados!BL$2:BL$19995,"Não atendeu as expectativas")*0)/COUNTIFS(Dados!$Z$2:$Z$19995,Calc!$C307,Dados!$J$2:$J$19995,Calc!$B$189,Dados!BL$2:BL$19995,"&lt;&gt;Sem resposta",Dados!BL$2:BL$19995,"&lt;&gt;""")</f>
        <v>#DIV/0!</v>
      </c>
      <c r="K198" s="195" t="e">
        <f t="shared" si="7"/>
        <v>#DIV/0!</v>
      </c>
    </row>
    <row r="199" spans="1:11">
      <c r="A199" s="143" t="s">
        <v>95</v>
      </c>
      <c r="B199" s="143" t="s">
        <v>95</v>
      </c>
      <c r="C199" s="150">
        <f>(COUNTIFS(Dados!$J$2:$J$19995,Calc!$B$192,Dados!BE$2:BE$19995,"Ótima")*5+COUNTIFS(Dados!$J$2:$J$19995,Calc!$B$192,Dados!BE$2:BE$19995,"Boa")*3.75+COUNTIFS(Dados!$J$2:$J$19995,Calc!$B$192,Dados!BE$2:BE$19995,"Regular")*2.5+COUNTIFS(Dados!$J$2:$J$19995,Calc!$B$192,Dados!BE$2:BE$19995,"Ruim")*1.25+COUNTIFS(Dados!$J$2:$J$19995,Calc!$B$192,Dados!BE$2:BE$19995,"Péssima")*0)/COUNTIFS(Dados!$J$2:$J$19995,Calc!$B$192,Dados!BE$2:BE$19995,"&lt;&gt;Sem resposta",Dados!BE$2:BE$19995,"&lt;&gt;""")</f>
        <v>4.617437722419929</v>
      </c>
      <c r="D199" s="150">
        <f>(COUNTIFS(Dados!$J$2:$J$19995,Calc!$B$192,Dados!BF$2:BF$19995,"Ótima")*5+COUNTIFS(Dados!$J$2:$J$19995,Calc!$B$192,Dados!BF$2:BF$19995,"Boa")*3.75+COUNTIFS(Dados!$J$2:$J$19995,Calc!$B$192,Dados!BF$2:BF$19995,"Regular")*2.5+COUNTIFS(Dados!$J$2:$J$19995,Calc!$B$192,Dados!BF$2:BF$19995,"Ruim")*1.25+COUNTIFS(Dados!$J$2:$J$19995,Calc!$B$192,Dados!BF$2:BF$19995,"Péssima")*0)/COUNTIFS(Dados!$J$2:$J$19995,Calc!$B$192,Dados!BF$2:BF$19995,"&lt;&gt;Sem resposta",Dados!BF$2:BF$19995,"&lt;&gt;""")</f>
        <v>4.3727758007117439</v>
      </c>
      <c r="E199" s="150">
        <f>(COUNTIFS(Dados!$J$2:$J$19995,Calc!$B$192,Dados!BG$2:BG$19995,"Ótima")*5+COUNTIFS(Dados!$J$2:$J$19995,Calc!$B$192,Dados!BG$2:BG$19995,"Boa")*3.75+COUNTIFS(Dados!$J$2:$J$19995,Calc!$B$192,Dados!BG$2:BG$19995,"Regular")*2.5+COUNTIFS(Dados!$J$2:$J$19995,Calc!$B$192,Dados!BG$2:BG$19995,"Ruim")*1.25+COUNTIFS(Dados!$J$2:$J$19995,Calc!$B$192,Dados!BG$2:BG$19995,"Péssima")*0)/COUNTIFS(Dados!$J$2:$J$19995,Calc!$B$192,Dados!BG$2:BG$19995,"&lt;&gt;Sem resposta",Dados!BG$2:BG$19995,"&lt;&gt;""")</f>
        <v>4.21875</v>
      </c>
      <c r="F199" s="150">
        <f>(COUNTIFS(Dados!$J$2:$J$19995,Calc!$B$192,Dados!BH$2:BH$19995,"Ótima")*5+COUNTIFS(Dados!$J$2:$J$19995,Calc!$B$192,Dados!BH$2:BH$19995,"Boa")*3.75+COUNTIFS(Dados!$J$2:$J$19995,Calc!$B$192,Dados!BH$2:BH$19995,"Regular")*2.5+COUNTIFS(Dados!$J$2:$J$19995,Calc!$B$192,Dados!BH$2:BH$19995,"Ruim")*1.25+COUNTIFS(Dados!$J$2:$J$19995,Calc!$B$192,Dados!BH$2:BH$19995,"Péssima")*0)/COUNTIFS(Dados!$J$2:$J$19995,Calc!$B$192,Dados!BH$2:BH$19995,"&lt;&gt;Sem resposta",Dados!BH$2:BH$19995,"&lt;&gt;""")</f>
        <v>4.1875</v>
      </c>
      <c r="G199" s="150">
        <f>(COUNTIFS(Dados!$J$2:$J$19995,Calc!$B$192,Dados!BI$2:BI$19995,"Ótima")*5+COUNTIFS(Dados!$J$2:$J$19995,Calc!$B$192,Dados!BI$2:BI$19995,"Boa")*3.75+COUNTIFS(Dados!$J$2:$J$19995,Calc!$B$192,Dados!BI$2:BI$19995,"Regular")*2.5+COUNTIFS(Dados!$J$2:$J$19995,Calc!$B$192,Dados!BI$2:BI$19995,"Ruim")*1.25+COUNTIFS(Dados!$J$2:$J$19995,Calc!$B$192,Dados!BI$2:BI$19995,"Péssima")*0)/COUNTIFS(Dados!$J$2:$J$19995,Calc!$B$192,Dados!BI$2:BI$19995,"&lt;&gt;Sem resposta",Dados!BI$2:BI$19995,"&lt;&gt;""")</f>
        <v>3.8705357142857144</v>
      </c>
      <c r="H199" s="150">
        <f>(COUNTIFS(Dados!$J$2:$J$19995,Calc!$B$192,Dados!BJ$2:BJ$19995,"Ótima")*5+COUNTIFS(Dados!$J$2:$J$19995,Calc!$B$192,Dados!BJ$2:BJ$19995,"Boa")*3.75+COUNTIFS(Dados!$J$2:$J$19995,Calc!$B$192,Dados!BJ$2:BJ$19995,"Regular")*2.5+COUNTIFS(Dados!$J$2:$J$19995,Calc!$B$192,Dados!BJ$2:BJ$19995,"Ruim")*1.25+COUNTIFS(Dados!$J$2:$J$19995,Calc!$B$192,Dados!BJ$2:BJ$19995,"Péssima")*0)/COUNTIFS(Dados!$J$2:$J$19995,Calc!$B$192,Dados!BJ$2:BJ$19995,"&lt;&gt;Sem resposta",Dados!BJ$2:BJ$19995,"&lt;&gt;""")</f>
        <v>4.1428571428571432</v>
      </c>
      <c r="I199" s="150">
        <f>(COUNTIFS(Dados!$J$2:$J$19995,Calc!$B$192,Dados!BK$2:BK$19995,"Superou as expectativas")*5+COUNTIFS(Dados!$J$2:$J$19995,Calc!$B$192,Dados!BK$2:BK$19995,"Atendeu as expectativas")*2.5+COUNTIFS(Dados!$J$2:$J$19995,Calc!$B$192,Dados!BK$2:BK$19995,"Não atendeu as expectativas")*0)/COUNTIFS(Dados!$J$2:$J$19995,Calc!$B$192,Dados!BK$2:BK$19995,"&lt;&gt;Sem resposta",Dados!BK$2:BK$19995,"&lt;&gt;""")</f>
        <v>3.1768953068592056</v>
      </c>
      <c r="J199" s="150">
        <f>(COUNTIFS(Dados!$J$2:$J$19995,Calc!$B$192,Dados!BL$2:BL$19995,"Superou as expectativas")*5+COUNTIFS(Dados!$J$2:$J$19995,Calc!$B$192,Dados!BL$2:BL$19995,"Atendeu as expectativas")*2.5+COUNTIFS(Dados!$J$2:$J$19995,Calc!$B$192,Dados!BL$2:BL$19995,"Não atendeu as expectativas")*0)/COUNTIFS(Dados!$J$2:$J$19995,Calc!$B$192,Dados!BL$2:BL$19995,"&lt;&gt;Sem resposta",Dados!BL$2:BL$19995,"&lt;&gt;""")</f>
        <v>3.7813620071684588</v>
      </c>
      <c r="K199" s="195">
        <f t="shared" si="7"/>
        <v>4.0460142117877744</v>
      </c>
    </row>
    <row r="200" spans="1:11" ht="25.5">
      <c r="A200" s="170" t="s">
        <v>95</v>
      </c>
      <c r="B200" s="174" t="s">
        <v>2197</v>
      </c>
      <c r="C200" s="173" t="e">
        <f>(COUNTIFS(Dados!$AA$2:$AA$19995,Calc!#REF!,Dados!$J$2:$J$19995,Calc!$B$192,Dados!BE$2:BE$19995,"Ótima")*5+COUNTIFS(Dados!$AA$2:$AA$19995,Calc!#REF!,Dados!$J$2:$J$19995,Calc!$B$192,Dados!BE$2:BE$19995,"Boa")*3.75+COUNTIFS(Dados!$AA$2:$AA$19995,Calc!#REF!,Dados!$J$2:$J$19995,Calc!$B$192,Dados!BE$2:BE$19995,"Regular")*2.5+COUNTIFS(Dados!$AA$2:$AA$19995,Calc!#REF!,Dados!$J$2:$J$19995,Calc!$B$192,Dados!BE$2:BE$19995,"Ruim")*1.25+COUNTIFS(Dados!$AA$2:$AA$19995,Calc!#REF!,Dados!$J$2:$J$19995,Calc!$B$192,Dados!BE$2:BE$19995,"Péssima")*0)/COUNTIFS(Dados!$AA$2:$AA$19995,Calc!#REF!,Dados!$J$2:$J$19995,Calc!$B$192,Dados!BE$2:BE$19995,"&lt;&gt;Sem resposta",Dados!BE$2:BE$19995,"&lt;&gt;""")</f>
        <v>#DIV/0!</v>
      </c>
      <c r="D200" s="173" t="e">
        <f>(COUNTIFS(Dados!$AA$2:$AA$19995,Calc!#REF!,Dados!$J$2:$J$19995,Calc!$B$192,Dados!BF$2:BF$19995,"Ótima")*5+COUNTIFS(Dados!$AA$2:$AA$19995,Calc!#REF!,Dados!$J$2:$J$19995,Calc!$B$192,Dados!BF$2:BF$19995,"Boa")*3.75+COUNTIFS(Dados!$AA$2:$AA$19995,Calc!#REF!,Dados!$J$2:$J$19995,Calc!$B$192,Dados!BF$2:BF$19995,"Regular")*2.5+COUNTIFS(Dados!$AA$2:$AA$19995,Calc!#REF!,Dados!$J$2:$J$19995,Calc!$B$192,Dados!BF$2:BF$19995,"Ruim")*1.25+COUNTIFS(Dados!$AA$2:$AA$19995,Calc!#REF!,Dados!$J$2:$J$19995,Calc!$B$192,Dados!BF$2:BF$19995,"Péssima")*0)/COUNTIFS(Dados!$AA$2:$AA$19995,Calc!#REF!,Dados!$J$2:$J$19995,Calc!$B$192,Dados!BF$2:BF$19995,"&lt;&gt;Sem resposta",Dados!BF$2:BF$19995,"&lt;&gt;""")</f>
        <v>#DIV/0!</v>
      </c>
      <c r="E200" s="173" t="e">
        <f>(COUNTIFS(Dados!$AA$2:$AA$19995,Calc!#REF!,Dados!$J$2:$J$19995,Calc!$B$192,Dados!BG$2:BG$19995,"Ótima")*5+COUNTIFS(Dados!$AA$2:$AA$19995,Calc!#REF!,Dados!$J$2:$J$19995,Calc!$B$192,Dados!BG$2:BG$19995,"Boa")*3.75+COUNTIFS(Dados!$AA$2:$AA$19995,Calc!#REF!,Dados!$J$2:$J$19995,Calc!$B$192,Dados!BG$2:BG$19995,"Regular")*2.5+COUNTIFS(Dados!$AA$2:$AA$19995,Calc!#REF!,Dados!$J$2:$J$19995,Calc!$B$192,Dados!BG$2:BG$19995,"Ruim")*1.25+COUNTIFS(Dados!$AA$2:$AA$19995,Calc!#REF!,Dados!$J$2:$J$19995,Calc!$B$192,Dados!BG$2:BG$19995,"Péssima")*0)/COUNTIFS(Dados!$AA$2:$AA$19995,Calc!#REF!,Dados!$J$2:$J$19995,Calc!$B$192,Dados!BG$2:BG$19995,"&lt;&gt;Sem resposta",Dados!BG$2:BG$19995,"&lt;&gt;""")</f>
        <v>#DIV/0!</v>
      </c>
      <c r="F200" s="173" t="e">
        <f>(COUNTIFS(Dados!$AA$2:$AA$19995,Calc!#REF!,Dados!$J$2:$J$19995,Calc!$B$192,Dados!BH$2:BH$19995,"Ótima")*5+COUNTIFS(Dados!$AA$2:$AA$19995,Calc!#REF!,Dados!$J$2:$J$19995,Calc!$B$192,Dados!BH$2:BH$19995,"Boa")*3.75+COUNTIFS(Dados!$AA$2:$AA$19995,Calc!#REF!,Dados!$J$2:$J$19995,Calc!$B$192,Dados!BH$2:BH$19995,"Regular")*2.5+COUNTIFS(Dados!$AA$2:$AA$19995,Calc!#REF!,Dados!$J$2:$J$19995,Calc!$B$192,Dados!BH$2:BH$19995,"Ruim")*1.25+COUNTIFS(Dados!$AA$2:$AA$19995,Calc!#REF!,Dados!$J$2:$J$19995,Calc!$B$192,Dados!BH$2:BH$19995,"Péssima")*0)/COUNTIFS(Dados!$AA$2:$AA$19995,Calc!#REF!,Dados!$J$2:$J$19995,Calc!$B$192,Dados!BH$2:BH$19995,"&lt;&gt;Sem resposta",Dados!BH$2:BH$19995,"&lt;&gt;""")</f>
        <v>#DIV/0!</v>
      </c>
      <c r="G200" s="173" t="e">
        <f>(COUNTIFS(Dados!$AA$2:$AA$19995,Calc!#REF!,Dados!$J$2:$J$19995,Calc!$B$192,Dados!BI$2:BI$19995,"Ótima")*5+COUNTIFS(Dados!$AA$2:$AA$19995,Calc!#REF!,Dados!$J$2:$J$19995,Calc!$B$192,Dados!BI$2:BI$19995,"Boa")*3.75+COUNTIFS(Dados!$AA$2:$AA$19995,Calc!#REF!,Dados!$J$2:$J$19995,Calc!$B$192,Dados!BI$2:BI$19995,"Regular")*2.5+COUNTIFS(Dados!$AA$2:$AA$19995,Calc!#REF!,Dados!$J$2:$J$19995,Calc!$B$192,Dados!BI$2:BI$19995,"Ruim")*1.25+COUNTIFS(Dados!$AA$2:$AA$19995,Calc!#REF!,Dados!$J$2:$J$19995,Calc!$B$192,Dados!BI$2:BI$19995,"Péssima")*0)/COUNTIFS(Dados!$AA$2:$AA$19995,Calc!#REF!,Dados!$J$2:$J$19995,Calc!$B$192,Dados!BI$2:BI$19995,"&lt;&gt;Sem resposta",Dados!BI$2:BI$19995,"&lt;&gt;""")</f>
        <v>#DIV/0!</v>
      </c>
      <c r="H200" s="173" t="e">
        <f>(COUNTIFS(Dados!$AA$2:$AA$19995,Calc!#REF!,Dados!$J$2:$J$19995,Calc!$B$192,Dados!BJ$2:BJ$19995,"Ótima")*5+COUNTIFS(Dados!$AA$2:$AA$19995,Calc!#REF!,Dados!$J$2:$J$19995,Calc!$B$192,Dados!BJ$2:BJ$19995,"Boa")*3.75+COUNTIFS(Dados!$AA$2:$AA$19995,Calc!#REF!,Dados!$J$2:$J$19995,Calc!$B$192,Dados!BJ$2:BJ$19995,"Regular")*2.5+COUNTIFS(Dados!$AA$2:$AA$19995,Calc!#REF!,Dados!$J$2:$J$19995,Calc!$B$192,Dados!BJ$2:BJ$19995,"Ruim")*1.25+COUNTIFS(Dados!$AA$2:$AA$19995,Calc!#REF!,Dados!$J$2:$J$19995,Calc!$B$192,Dados!BJ$2:BJ$19995,"Péssima")*0)/COUNTIFS(Dados!$AA$2:$AA$19995,Calc!#REF!,Dados!$J$2:$J$19995,Calc!$B$192,Dados!BJ$2:BJ$19995,"&lt;&gt;Sem resposta",Dados!BJ$2:BJ$19995,"&lt;&gt;""")</f>
        <v>#DIV/0!</v>
      </c>
      <c r="I200" s="173" t="e">
        <f>(COUNTIFS(Dados!$AA$2:$AA$19995,Calc!#REF!,Dados!$J$2:$J$19995,Calc!$B$192,Dados!BK$2:BK$19995,"Superou as expectativas")*5+COUNTIFS(Dados!$AA$2:$AA$19995,Calc!#REF!,Dados!$J$2:$J$19995,Calc!$B$192,Dados!BK$2:BK$19995,"Atendeu as expectativas")*2.5+COUNTIFS(Dados!$AA$2:$AA$19995,Calc!#REF!,Dados!$J$2:$J$19995,Calc!$B$192,Dados!BK$2:BK$19995,"Não atendeu as expectativas")*0)/COUNTIFS(Dados!$AA$2:$AA$19995,Calc!#REF!,Dados!$J$2:$J$19995,Calc!$B$192,Dados!BK$2:BK$19995,"&lt;&gt;Sem resposta",Dados!BK$2:BK$19995,"&lt;&gt;""")</f>
        <v>#DIV/0!</v>
      </c>
      <c r="J200" s="173" t="e">
        <f>(COUNTIFS(Dados!$AA$2:$AA$19995,Calc!#REF!,Dados!$J$2:$J$19995,Calc!$B$192,Dados!BL$2:BL$19995,"Superou as expectativas")*5+COUNTIFS(Dados!$AA$2:$AA$19995,Calc!#REF!,Dados!$J$2:$J$19995,Calc!$B$192,Dados!BL$2:BL$19995,"Atendeu as expectativas")*2.5+COUNTIFS(Dados!$AA$2:$AA$19995,Calc!#REF!,Dados!$J$2:$J$19995,Calc!$B$192,Dados!BL$2:BL$19995,"Não atendeu as expectativas")*0)/COUNTIFS(Dados!$AA$2:$AA$19995,Calc!#REF!,Dados!$J$2:$J$19995,Calc!$B$192,Dados!BL$2:BL$19995,"&lt;&gt;Sem resposta",Dados!BL$2:BL$19995,"&lt;&gt;""")</f>
        <v>#DIV/0!</v>
      </c>
      <c r="K200" s="196" t="e">
        <f t="shared" si="7"/>
        <v>#DIV/0!</v>
      </c>
    </row>
    <row r="201" spans="1:11">
      <c r="A201" s="143" t="s">
        <v>95</v>
      </c>
      <c r="B201" s="149" t="s">
        <v>1285</v>
      </c>
      <c r="C201" s="152" t="e">
        <f>(COUNTIFS(Dados!$AA$2:$AA$19995,Calc!$C309,Dados!$J$2:$J$19995,Calc!$B$192,Dados!BE$2:BE$19995,"Ótima")*5+COUNTIFS(Dados!$AA$2:$AA$19995,Calc!$C309,Dados!$J$2:$J$19995,Calc!$B$192,Dados!BE$2:BE$19995,"Boa")*3.75+COUNTIFS(Dados!$AA$2:$AA$19995,Calc!$C309,Dados!$J$2:$J$19995,Calc!$B$192,Dados!BE$2:BE$19995,"Regular")*2.5+COUNTIFS(Dados!$AA$2:$AA$19995,Calc!$C309,Dados!$J$2:$J$19995,Calc!$B$192,Dados!BE$2:BE$19995,"Ruim")*1.25+COUNTIFS(Dados!$AA$2:$AA$19995,Calc!$C309,Dados!$J$2:$J$19995,Calc!$B$192,Dados!BE$2:BE$19995,"Péssima")*0)/COUNTIFS(Dados!$AA$2:$AA$19995,Calc!$C309,Dados!$J$2:$J$19995,Calc!$B$192,Dados!BE$2:BE$19995,"&lt;&gt;Sem resposta",Dados!BE$2:BE$19995,"&lt;&gt;""")</f>
        <v>#DIV/0!</v>
      </c>
      <c r="D201" s="152" t="e">
        <f>(COUNTIFS(Dados!$AA$2:$AA$19995,Calc!$C309,Dados!$J$2:$J$19995,Calc!$B$192,Dados!BF$2:BF$19995,"Ótima")*5+COUNTIFS(Dados!$AA$2:$AA$19995,Calc!$C309,Dados!$J$2:$J$19995,Calc!$B$192,Dados!BF$2:BF$19995,"Boa")*3.75+COUNTIFS(Dados!$AA$2:$AA$19995,Calc!$C309,Dados!$J$2:$J$19995,Calc!$B$192,Dados!BF$2:BF$19995,"Regular")*2.5+COUNTIFS(Dados!$AA$2:$AA$19995,Calc!$C309,Dados!$J$2:$J$19995,Calc!$B$192,Dados!BF$2:BF$19995,"Ruim")*1.25+COUNTIFS(Dados!$AA$2:$AA$19995,Calc!$C309,Dados!$J$2:$J$19995,Calc!$B$192,Dados!BF$2:BF$19995,"Péssima")*0)/COUNTIFS(Dados!$AA$2:$AA$19995,Calc!$C309,Dados!$J$2:$J$19995,Calc!$B$192,Dados!BF$2:BF$19995,"&lt;&gt;Sem resposta",Dados!BF$2:BF$19995,"&lt;&gt;""")</f>
        <v>#DIV/0!</v>
      </c>
      <c r="E201" s="152" t="e">
        <f>(COUNTIFS(Dados!$AA$2:$AA$19995,Calc!$C309,Dados!$J$2:$J$19995,Calc!$B$192,Dados!BG$2:BG$19995,"Ótima")*5+COUNTIFS(Dados!$AA$2:$AA$19995,Calc!$C309,Dados!$J$2:$J$19995,Calc!$B$192,Dados!BG$2:BG$19995,"Boa")*3.75+COUNTIFS(Dados!$AA$2:$AA$19995,Calc!$C309,Dados!$J$2:$J$19995,Calc!$B$192,Dados!BG$2:BG$19995,"Regular")*2.5+COUNTIFS(Dados!$AA$2:$AA$19995,Calc!$C309,Dados!$J$2:$J$19995,Calc!$B$192,Dados!BG$2:BG$19995,"Ruim")*1.25+COUNTIFS(Dados!$AA$2:$AA$19995,Calc!$C309,Dados!$J$2:$J$19995,Calc!$B$192,Dados!BG$2:BG$19995,"Péssima")*0)/COUNTIFS(Dados!$AA$2:$AA$19995,Calc!$C309,Dados!$J$2:$J$19995,Calc!$B$192,Dados!BG$2:BG$19995,"&lt;&gt;Sem resposta",Dados!BG$2:BG$19995,"&lt;&gt;""")</f>
        <v>#DIV/0!</v>
      </c>
      <c r="F201" s="152" t="e">
        <f>(COUNTIFS(Dados!$AA$2:$AA$19995,Calc!$C309,Dados!$J$2:$J$19995,Calc!$B$192,Dados!BH$2:BH$19995,"Ótima")*5+COUNTIFS(Dados!$AA$2:$AA$19995,Calc!$C309,Dados!$J$2:$J$19995,Calc!$B$192,Dados!BH$2:BH$19995,"Boa")*3.75+COUNTIFS(Dados!$AA$2:$AA$19995,Calc!$C309,Dados!$J$2:$J$19995,Calc!$B$192,Dados!BH$2:BH$19995,"Regular")*2.5+COUNTIFS(Dados!$AA$2:$AA$19995,Calc!$C309,Dados!$J$2:$J$19995,Calc!$B$192,Dados!BH$2:BH$19995,"Ruim")*1.25+COUNTIFS(Dados!$AA$2:$AA$19995,Calc!$C309,Dados!$J$2:$J$19995,Calc!$B$192,Dados!BH$2:BH$19995,"Péssima")*0)/COUNTIFS(Dados!$AA$2:$AA$19995,Calc!$C309,Dados!$J$2:$J$19995,Calc!$B$192,Dados!BH$2:BH$19995,"&lt;&gt;Sem resposta",Dados!BH$2:BH$19995,"&lt;&gt;""")</f>
        <v>#DIV/0!</v>
      </c>
      <c r="G201" s="152" t="e">
        <f>(COUNTIFS(Dados!$AA$2:$AA$19995,Calc!$C309,Dados!$J$2:$J$19995,Calc!$B$192,Dados!BI$2:BI$19995,"Ótima")*5+COUNTIFS(Dados!$AA$2:$AA$19995,Calc!$C309,Dados!$J$2:$J$19995,Calc!$B$192,Dados!BI$2:BI$19995,"Boa")*3.75+COUNTIFS(Dados!$AA$2:$AA$19995,Calc!$C309,Dados!$J$2:$J$19995,Calc!$B$192,Dados!BI$2:BI$19995,"Regular")*2.5+COUNTIFS(Dados!$AA$2:$AA$19995,Calc!$C309,Dados!$J$2:$J$19995,Calc!$B$192,Dados!BI$2:BI$19995,"Ruim")*1.25+COUNTIFS(Dados!$AA$2:$AA$19995,Calc!$C309,Dados!$J$2:$J$19995,Calc!$B$192,Dados!BI$2:BI$19995,"Péssima")*0)/COUNTIFS(Dados!$AA$2:$AA$19995,Calc!$C309,Dados!$J$2:$J$19995,Calc!$B$192,Dados!BI$2:BI$19995,"&lt;&gt;Sem resposta",Dados!BI$2:BI$19995,"&lt;&gt;""")</f>
        <v>#DIV/0!</v>
      </c>
      <c r="H201" s="152" t="e">
        <f>(COUNTIFS(Dados!$AA$2:$AA$19995,Calc!$C309,Dados!$J$2:$J$19995,Calc!$B$192,Dados!BJ$2:BJ$19995,"Ótima")*5+COUNTIFS(Dados!$AA$2:$AA$19995,Calc!$C309,Dados!$J$2:$J$19995,Calc!$B$192,Dados!BJ$2:BJ$19995,"Boa")*3.75+COUNTIFS(Dados!$AA$2:$AA$19995,Calc!$C309,Dados!$J$2:$J$19995,Calc!$B$192,Dados!BJ$2:BJ$19995,"Regular")*2.5+COUNTIFS(Dados!$AA$2:$AA$19995,Calc!$C309,Dados!$J$2:$J$19995,Calc!$B$192,Dados!BJ$2:BJ$19995,"Ruim")*1.25+COUNTIFS(Dados!$AA$2:$AA$19995,Calc!$C309,Dados!$J$2:$J$19995,Calc!$B$192,Dados!BJ$2:BJ$19995,"Péssima")*0)/COUNTIFS(Dados!$AA$2:$AA$19995,Calc!$C309,Dados!$J$2:$J$19995,Calc!$B$192,Dados!BJ$2:BJ$19995,"&lt;&gt;Sem resposta",Dados!BJ$2:BJ$19995,"&lt;&gt;""")</f>
        <v>#DIV/0!</v>
      </c>
      <c r="I201" s="152" t="e">
        <f>(COUNTIFS(Dados!$AA$2:$AA$19995,Calc!$C309,Dados!$J$2:$J$19995,Calc!$B$192,Dados!BK$2:BK$19995,"Superou as expectativas")*5+COUNTIFS(Dados!$AA$2:$AA$19995,Calc!$C309,Dados!$J$2:$J$19995,Calc!$B$192,Dados!BK$2:BK$19995,"Atendeu as expectativas")*2.5+COUNTIFS(Dados!$AA$2:$AA$19995,Calc!$C309,Dados!$J$2:$J$19995,Calc!$B$192,Dados!BK$2:BK$19995,"Não atendeu as expectativas")*0)/COUNTIFS(Dados!$AA$2:$AA$19995,Calc!$C309,Dados!$J$2:$J$19995,Calc!$B$192,Dados!BK$2:BK$19995,"&lt;&gt;Sem resposta",Dados!BK$2:BK$19995,"&lt;&gt;""")</f>
        <v>#DIV/0!</v>
      </c>
      <c r="J201" s="152" t="e">
        <f>(COUNTIFS(Dados!$AA$2:$AA$19995,Calc!$C309,Dados!$J$2:$J$19995,Calc!$B$192,Dados!BL$2:BL$19995,"Superou as expectativas")*5+COUNTIFS(Dados!$AA$2:$AA$19995,Calc!$C309,Dados!$J$2:$J$19995,Calc!$B$192,Dados!BL$2:BL$19995,"Atendeu as expectativas")*2.5+COUNTIFS(Dados!$AA$2:$AA$19995,Calc!$C309,Dados!$J$2:$J$19995,Calc!$B$192,Dados!BL$2:BL$19995,"Não atendeu as expectativas")*0)/COUNTIFS(Dados!$AA$2:$AA$19995,Calc!$C309,Dados!$J$2:$J$19995,Calc!$B$192,Dados!BL$2:BL$19995,"&lt;&gt;Sem resposta",Dados!BL$2:BL$19995,"&lt;&gt;""")</f>
        <v>#DIV/0!</v>
      </c>
      <c r="K201" s="195" t="e">
        <f t="shared" si="7"/>
        <v>#DIV/0!</v>
      </c>
    </row>
    <row r="202" spans="1:11" ht="38.25">
      <c r="A202" s="143" t="s">
        <v>95</v>
      </c>
      <c r="B202" s="149" t="s">
        <v>911</v>
      </c>
      <c r="C202" s="152" t="e">
        <f>(COUNTIFS(Dados!$AA$2:$AA$19995,Calc!$C310,Dados!$J$2:$J$19995,Calc!$B$192,Dados!BE$2:BE$19995,"Ótima")*5+COUNTIFS(Dados!$AA$2:$AA$19995,Calc!$C310,Dados!$J$2:$J$19995,Calc!$B$192,Dados!BE$2:BE$19995,"Boa")*3.75+COUNTIFS(Dados!$AA$2:$AA$19995,Calc!$C310,Dados!$J$2:$J$19995,Calc!$B$192,Dados!BE$2:BE$19995,"Regular")*2.5+COUNTIFS(Dados!$AA$2:$AA$19995,Calc!$C310,Dados!$J$2:$J$19995,Calc!$B$192,Dados!BE$2:BE$19995,"Ruim")*1.25+COUNTIFS(Dados!$AA$2:$AA$19995,Calc!$C310,Dados!$J$2:$J$19995,Calc!$B$192,Dados!BE$2:BE$19995,"Péssima")*0)/COUNTIFS(Dados!$AA$2:$AA$19995,Calc!$C310,Dados!$J$2:$J$19995,Calc!$B$192,Dados!BE$2:BE$19995,"&lt;&gt;Sem resposta",Dados!BE$2:BE$19995,"&lt;&gt;""")</f>
        <v>#DIV/0!</v>
      </c>
      <c r="D202" s="152" t="e">
        <f>(COUNTIFS(Dados!$AA$2:$AA$19995,Calc!$C310,Dados!$J$2:$J$19995,Calc!$B$192,Dados!BF$2:BF$19995,"Ótima")*5+COUNTIFS(Dados!$AA$2:$AA$19995,Calc!$C310,Dados!$J$2:$J$19995,Calc!$B$192,Dados!BF$2:BF$19995,"Boa")*3.75+COUNTIFS(Dados!$AA$2:$AA$19995,Calc!$C310,Dados!$J$2:$J$19995,Calc!$B$192,Dados!BF$2:BF$19995,"Regular")*2.5+COUNTIFS(Dados!$AA$2:$AA$19995,Calc!$C310,Dados!$J$2:$J$19995,Calc!$B$192,Dados!BF$2:BF$19995,"Ruim")*1.25+COUNTIFS(Dados!$AA$2:$AA$19995,Calc!$C310,Dados!$J$2:$J$19995,Calc!$B$192,Dados!BF$2:BF$19995,"Péssima")*0)/COUNTIFS(Dados!$AA$2:$AA$19995,Calc!$C310,Dados!$J$2:$J$19995,Calc!$B$192,Dados!BF$2:BF$19995,"&lt;&gt;Sem resposta",Dados!BF$2:BF$19995,"&lt;&gt;""")</f>
        <v>#DIV/0!</v>
      </c>
      <c r="E202" s="152" t="e">
        <f>(COUNTIFS(Dados!$AA$2:$AA$19995,Calc!$C310,Dados!$J$2:$J$19995,Calc!$B$192,Dados!BG$2:BG$19995,"Ótima")*5+COUNTIFS(Dados!$AA$2:$AA$19995,Calc!$C310,Dados!$J$2:$J$19995,Calc!$B$192,Dados!BG$2:BG$19995,"Boa")*3.75+COUNTIFS(Dados!$AA$2:$AA$19995,Calc!$C310,Dados!$J$2:$J$19995,Calc!$B$192,Dados!BG$2:BG$19995,"Regular")*2.5+COUNTIFS(Dados!$AA$2:$AA$19995,Calc!$C310,Dados!$J$2:$J$19995,Calc!$B$192,Dados!BG$2:BG$19995,"Ruim")*1.25+COUNTIFS(Dados!$AA$2:$AA$19995,Calc!$C310,Dados!$J$2:$J$19995,Calc!$B$192,Dados!BG$2:BG$19995,"Péssima")*0)/COUNTIFS(Dados!$AA$2:$AA$19995,Calc!$C310,Dados!$J$2:$J$19995,Calc!$B$192,Dados!BG$2:BG$19995,"&lt;&gt;Sem resposta",Dados!BG$2:BG$19995,"&lt;&gt;""")</f>
        <v>#DIV/0!</v>
      </c>
      <c r="F202" s="152" t="e">
        <f>(COUNTIFS(Dados!$AA$2:$AA$19995,Calc!$C310,Dados!$J$2:$J$19995,Calc!$B$192,Dados!BH$2:BH$19995,"Ótima")*5+COUNTIFS(Dados!$AA$2:$AA$19995,Calc!$C310,Dados!$J$2:$J$19995,Calc!$B$192,Dados!BH$2:BH$19995,"Boa")*3.75+COUNTIFS(Dados!$AA$2:$AA$19995,Calc!$C310,Dados!$J$2:$J$19995,Calc!$B$192,Dados!BH$2:BH$19995,"Regular")*2.5+COUNTIFS(Dados!$AA$2:$AA$19995,Calc!$C310,Dados!$J$2:$J$19995,Calc!$B$192,Dados!BH$2:BH$19995,"Ruim")*1.25+COUNTIFS(Dados!$AA$2:$AA$19995,Calc!$C310,Dados!$J$2:$J$19995,Calc!$B$192,Dados!BH$2:BH$19995,"Péssima")*0)/COUNTIFS(Dados!$AA$2:$AA$19995,Calc!$C310,Dados!$J$2:$J$19995,Calc!$B$192,Dados!BH$2:BH$19995,"&lt;&gt;Sem resposta",Dados!BH$2:BH$19995,"&lt;&gt;""")</f>
        <v>#DIV/0!</v>
      </c>
      <c r="G202" s="152" t="e">
        <f>(COUNTIFS(Dados!$AA$2:$AA$19995,Calc!$C310,Dados!$J$2:$J$19995,Calc!$B$192,Dados!BI$2:BI$19995,"Ótima")*5+COUNTIFS(Dados!$AA$2:$AA$19995,Calc!$C310,Dados!$J$2:$J$19995,Calc!$B$192,Dados!BI$2:BI$19995,"Boa")*3.75+COUNTIFS(Dados!$AA$2:$AA$19995,Calc!$C310,Dados!$J$2:$J$19995,Calc!$B$192,Dados!BI$2:BI$19995,"Regular")*2.5+COUNTIFS(Dados!$AA$2:$AA$19995,Calc!$C310,Dados!$J$2:$J$19995,Calc!$B$192,Dados!BI$2:BI$19995,"Ruim")*1.25+COUNTIFS(Dados!$AA$2:$AA$19995,Calc!$C310,Dados!$J$2:$J$19995,Calc!$B$192,Dados!BI$2:BI$19995,"Péssima")*0)/COUNTIFS(Dados!$AA$2:$AA$19995,Calc!$C310,Dados!$J$2:$J$19995,Calc!$B$192,Dados!BI$2:BI$19995,"&lt;&gt;Sem resposta",Dados!BI$2:BI$19995,"&lt;&gt;""")</f>
        <v>#DIV/0!</v>
      </c>
      <c r="H202" s="152" t="e">
        <f>(COUNTIFS(Dados!$AA$2:$AA$19995,Calc!$C310,Dados!$J$2:$J$19995,Calc!$B$192,Dados!BJ$2:BJ$19995,"Ótima")*5+COUNTIFS(Dados!$AA$2:$AA$19995,Calc!$C310,Dados!$J$2:$J$19995,Calc!$B$192,Dados!BJ$2:BJ$19995,"Boa")*3.75+COUNTIFS(Dados!$AA$2:$AA$19995,Calc!$C310,Dados!$J$2:$J$19995,Calc!$B$192,Dados!BJ$2:BJ$19995,"Regular")*2.5+COUNTIFS(Dados!$AA$2:$AA$19995,Calc!$C310,Dados!$J$2:$J$19995,Calc!$B$192,Dados!BJ$2:BJ$19995,"Ruim")*1.25+COUNTIFS(Dados!$AA$2:$AA$19995,Calc!$C310,Dados!$J$2:$J$19995,Calc!$B$192,Dados!BJ$2:BJ$19995,"Péssima")*0)/COUNTIFS(Dados!$AA$2:$AA$19995,Calc!$C310,Dados!$J$2:$J$19995,Calc!$B$192,Dados!BJ$2:BJ$19995,"&lt;&gt;Sem resposta",Dados!BJ$2:BJ$19995,"&lt;&gt;""")</f>
        <v>#DIV/0!</v>
      </c>
      <c r="I202" s="152" t="e">
        <f>(COUNTIFS(Dados!$AA$2:$AA$19995,Calc!$C310,Dados!$J$2:$J$19995,Calc!$B$192,Dados!BK$2:BK$19995,"Superou as expectativas")*5+COUNTIFS(Dados!$AA$2:$AA$19995,Calc!$C310,Dados!$J$2:$J$19995,Calc!$B$192,Dados!BK$2:BK$19995,"Atendeu as expectativas")*2.5+COUNTIFS(Dados!$AA$2:$AA$19995,Calc!$C310,Dados!$J$2:$J$19995,Calc!$B$192,Dados!BK$2:BK$19995,"Não atendeu as expectativas")*0)/COUNTIFS(Dados!$AA$2:$AA$19995,Calc!$C310,Dados!$J$2:$J$19995,Calc!$B$192,Dados!BK$2:BK$19995,"&lt;&gt;Sem resposta",Dados!BK$2:BK$19995,"&lt;&gt;""")</f>
        <v>#DIV/0!</v>
      </c>
      <c r="J202" s="152" t="e">
        <f>(COUNTIFS(Dados!$AA$2:$AA$19995,Calc!$C310,Dados!$J$2:$J$19995,Calc!$B$192,Dados!BL$2:BL$19995,"Superou as expectativas")*5+COUNTIFS(Dados!$AA$2:$AA$19995,Calc!$C310,Dados!$J$2:$J$19995,Calc!$B$192,Dados!BL$2:BL$19995,"Atendeu as expectativas")*2.5+COUNTIFS(Dados!$AA$2:$AA$19995,Calc!$C310,Dados!$J$2:$J$19995,Calc!$B$192,Dados!BL$2:BL$19995,"Não atendeu as expectativas")*0)/COUNTIFS(Dados!$AA$2:$AA$19995,Calc!$C310,Dados!$J$2:$J$19995,Calc!$B$192,Dados!BL$2:BL$19995,"&lt;&gt;Sem resposta",Dados!BL$2:BL$19995,"&lt;&gt;""")</f>
        <v>#DIV/0!</v>
      </c>
      <c r="K202" s="195" t="e">
        <f t="shared" si="7"/>
        <v>#DIV/0!</v>
      </c>
    </row>
    <row r="203" spans="1:11">
      <c r="A203" s="143" t="s">
        <v>95</v>
      </c>
      <c r="B203" s="149" t="s">
        <v>96</v>
      </c>
      <c r="C203" s="152" t="e">
        <f>(COUNTIFS(Dados!$AA$2:$AA$19995,Calc!$C311,Dados!$J$2:$J$19995,Calc!$B$192,Dados!BE$2:BE$19995,"Ótima")*5+COUNTIFS(Dados!$AA$2:$AA$19995,Calc!$C311,Dados!$J$2:$J$19995,Calc!$B$192,Dados!BE$2:BE$19995,"Boa")*3.75+COUNTIFS(Dados!$AA$2:$AA$19995,Calc!$C311,Dados!$J$2:$J$19995,Calc!$B$192,Dados!BE$2:BE$19995,"Regular")*2.5+COUNTIFS(Dados!$AA$2:$AA$19995,Calc!$C311,Dados!$J$2:$J$19995,Calc!$B$192,Dados!BE$2:BE$19995,"Ruim")*1.25+COUNTIFS(Dados!$AA$2:$AA$19995,Calc!$C311,Dados!$J$2:$J$19995,Calc!$B$192,Dados!BE$2:BE$19995,"Péssima")*0)/COUNTIFS(Dados!$AA$2:$AA$19995,Calc!$C311,Dados!$J$2:$J$19995,Calc!$B$192,Dados!BE$2:BE$19995,"&lt;&gt;Sem resposta",Dados!BE$2:BE$19995,"&lt;&gt;""")</f>
        <v>#DIV/0!</v>
      </c>
      <c r="D203" s="152" t="e">
        <f>(COUNTIFS(Dados!$AA$2:$AA$19995,Calc!$C311,Dados!$J$2:$J$19995,Calc!$B$192,Dados!BF$2:BF$19995,"Ótima")*5+COUNTIFS(Dados!$AA$2:$AA$19995,Calc!$C311,Dados!$J$2:$J$19995,Calc!$B$192,Dados!BF$2:BF$19995,"Boa")*3.75+COUNTIFS(Dados!$AA$2:$AA$19995,Calc!$C311,Dados!$J$2:$J$19995,Calc!$B$192,Dados!BF$2:BF$19995,"Regular")*2.5+COUNTIFS(Dados!$AA$2:$AA$19995,Calc!$C311,Dados!$J$2:$J$19995,Calc!$B$192,Dados!BF$2:BF$19995,"Ruim")*1.25+COUNTIFS(Dados!$AA$2:$AA$19995,Calc!$C311,Dados!$J$2:$J$19995,Calc!$B$192,Dados!BF$2:BF$19995,"Péssima")*0)/COUNTIFS(Dados!$AA$2:$AA$19995,Calc!$C311,Dados!$J$2:$J$19995,Calc!$B$192,Dados!BF$2:BF$19995,"&lt;&gt;Sem resposta",Dados!BF$2:BF$19995,"&lt;&gt;""")</f>
        <v>#DIV/0!</v>
      </c>
      <c r="E203" s="152" t="e">
        <f>(COUNTIFS(Dados!$AA$2:$AA$19995,Calc!$C311,Dados!$J$2:$J$19995,Calc!$B$192,Dados!BG$2:BG$19995,"Ótima")*5+COUNTIFS(Dados!$AA$2:$AA$19995,Calc!$C311,Dados!$J$2:$J$19995,Calc!$B$192,Dados!BG$2:BG$19995,"Boa")*3.75+COUNTIFS(Dados!$AA$2:$AA$19995,Calc!$C311,Dados!$J$2:$J$19995,Calc!$B$192,Dados!BG$2:BG$19995,"Regular")*2.5+COUNTIFS(Dados!$AA$2:$AA$19995,Calc!$C311,Dados!$J$2:$J$19995,Calc!$B$192,Dados!BG$2:BG$19995,"Ruim")*1.25+COUNTIFS(Dados!$AA$2:$AA$19995,Calc!$C311,Dados!$J$2:$J$19995,Calc!$B$192,Dados!BG$2:BG$19995,"Péssima")*0)/COUNTIFS(Dados!$AA$2:$AA$19995,Calc!$C311,Dados!$J$2:$J$19995,Calc!$B$192,Dados!BG$2:BG$19995,"&lt;&gt;Sem resposta",Dados!BG$2:BG$19995,"&lt;&gt;""")</f>
        <v>#DIV/0!</v>
      </c>
      <c r="F203" s="152" t="e">
        <f>(COUNTIFS(Dados!$AA$2:$AA$19995,Calc!$C311,Dados!$J$2:$J$19995,Calc!$B$192,Dados!BH$2:BH$19995,"Ótima")*5+COUNTIFS(Dados!$AA$2:$AA$19995,Calc!$C311,Dados!$J$2:$J$19995,Calc!$B$192,Dados!BH$2:BH$19995,"Boa")*3.75+COUNTIFS(Dados!$AA$2:$AA$19995,Calc!$C311,Dados!$J$2:$J$19995,Calc!$B$192,Dados!BH$2:BH$19995,"Regular")*2.5+COUNTIFS(Dados!$AA$2:$AA$19995,Calc!$C311,Dados!$J$2:$J$19995,Calc!$B$192,Dados!BH$2:BH$19995,"Ruim")*1.25+COUNTIFS(Dados!$AA$2:$AA$19995,Calc!$C311,Dados!$J$2:$J$19995,Calc!$B$192,Dados!BH$2:BH$19995,"Péssima")*0)/COUNTIFS(Dados!$AA$2:$AA$19995,Calc!$C311,Dados!$J$2:$J$19995,Calc!$B$192,Dados!BH$2:BH$19995,"&lt;&gt;Sem resposta",Dados!BH$2:BH$19995,"&lt;&gt;""")</f>
        <v>#DIV/0!</v>
      </c>
      <c r="G203" s="152" t="e">
        <f>(COUNTIFS(Dados!$AA$2:$AA$19995,Calc!$C311,Dados!$J$2:$J$19995,Calc!$B$192,Dados!BI$2:BI$19995,"Ótima")*5+COUNTIFS(Dados!$AA$2:$AA$19995,Calc!$C311,Dados!$J$2:$J$19995,Calc!$B$192,Dados!BI$2:BI$19995,"Boa")*3.75+COUNTIFS(Dados!$AA$2:$AA$19995,Calc!$C311,Dados!$J$2:$J$19995,Calc!$B$192,Dados!BI$2:BI$19995,"Regular")*2.5+COUNTIFS(Dados!$AA$2:$AA$19995,Calc!$C311,Dados!$J$2:$J$19995,Calc!$B$192,Dados!BI$2:BI$19995,"Ruim")*1.25+COUNTIFS(Dados!$AA$2:$AA$19995,Calc!$C311,Dados!$J$2:$J$19995,Calc!$B$192,Dados!BI$2:BI$19995,"Péssima")*0)/COUNTIFS(Dados!$AA$2:$AA$19995,Calc!$C311,Dados!$J$2:$J$19995,Calc!$B$192,Dados!BI$2:BI$19995,"&lt;&gt;Sem resposta",Dados!BI$2:BI$19995,"&lt;&gt;""")</f>
        <v>#DIV/0!</v>
      </c>
      <c r="H203" s="152" t="e">
        <f>(COUNTIFS(Dados!$AA$2:$AA$19995,Calc!$C311,Dados!$J$2:$J$19995,Calc!$B$192,Dados!BJ$2:BJ$19995,"Ótima")*5+COUNTIFS(Dados!$AA$2:$AA$19995,Calc!$C311,Dados!$J$2:$J$19995,Calc!$B$192,Dados!BJ$2:BJ$19995,"Boa")*3.75+COUNTIFS(Dados!$AA$2:$AA$19995,Calc!$C311,Dados!$J$2:$J$19995,Calc!$B$192,Dados!BJ$2:BJ$19995,"Regular")*2.5+COUNTIFS(Dados!$AA$2:$AA$19995,Calc!$C311,Dados!$J$2:$J$19995,Calc!$B$192,Dados!BJ$2:BJ$19995,"Ruim")*1.25+COUNTIFS(Dados!$AA$2:$AA$19995,Calc!$C311,Dados!$J$2:$J$19995,Calc!$B$192,Dados!BJ$2:BJ$19995,"Péssima")*0)/COUNTIFS(Dados!$AA$2:$AA$19995,Calc!$C311,Dados!$J$2:$J$19995,Calc!$B$192,Dados!BJ$2:BJ$19995,"&lt;&gt;Sem resposta",Dados!BJ$2:BJ$19995,"&lt;&gt;""")</f>
        <v>#DIV/0!</v>
      </c>
      <c r="I203" s="152" t="e">
        <f>(COUNTIFS(Dados!$AA$2:$AA$19995,Calc!$C311,Dados!$J$2:$J$19995,Calc!$B$192,Dados!BK$2:BK$19995,"Superou as expectativas")*5+COUNTIFS(Dados!$AA$2:$AA$19995,Calc!$C311,Dados!$J$2:$J$19995,Calc!$B$192,Dados!BK$2:BK$19995,"Atendeu as expectativas")*2.5+COUNTIFS(Dados!$AA$2:$AA$19995,Calc!$C311,Dados!$J$2:$J$19995,Calc!$B$192,Dados!BK$2:BK$19995,"Não atendeu as expectativas")*0)/COUNTIFS(Dados!$AA$2:$AA$19995,Calc!$C311,Dados!$J$2:$J$19995,Calc!$B$192,Dados!BK$2:BK$19995,"&lt;&gt;Sem resposta",Dados!BK$2:BK$19995,"&lt;&gt;""")</f>
        <v>#DIV/0!</v>
      </c>
      <c r="J203" s="152" t="e">
        <f>(COUNTIFS(Dados!$AA$2:$AA$19995,Calc!$C311,Dados!$J$2:$J$19995,Calc!$B$192,Dados!BL$2:BL$19995,"Superou as expectativas")*5+COUNTIFS(Dados!$AA$2:$AA$19995,Calc!$C311,Dados!$J$2:$J$19995,Calc!$B$192,Dados!BL$2:BL$19995,"Atendeu as expectativas")*2.5+COUNTIFS(Dados!$AA$2:$AA$19995,Calc!$C311,Dados!$J$2:$J$19995,Calc!$B$192,Dados!BL$2:BL$19995,"Não atendeu as expectativas")*0)/COUNTIFS(Dados!$AA$2:$AA$19995,Calc!$C311,Dados!$J$2:$J$19995,Calc!$B$192,Dados!BL$2:BL$19995,"&lt;&gt;Sem resposta",Dados!BL$2:BL$19995,"&lt;&gt;""")</f>
        <v>#DIV/0!</v>
      </c>
      <c r="K203" s="195" t="e">
        <f t="shared" si="7"/>
        <v>#DIV/0!</v>
      </c>
    </row>
    <row r="204" spans="1:11">
      <c r="A204" s="143" t="s">
        <v>95</v>
      </c>
      <c r="B204" s="149" t="s">
        <v>391</v>
      </c>
      <c r="C204" s="152" t="e">
        <f>(COUNTIFS(Dados!$AA$2:$AA$19995,Calc!$C312,Dados!$J$2:$J$19995,Calc!$B$192,Dados!BE$2:BE$19995,"Ótima")*5+COUNTIFS(Dados!$AA$2:$AA$19995,Calc!$C312,Dados!$J$2:$J$19995,Calc!$B$192,Dados!BE$2:BE$19995,"Boa")*3.75+COUNTIFS(Dados!$AA$2:$AA$19995,Calc!$C312,Dados!$J$2:$J$19995,Calc!$B$192,Dados!BE$2:BE$19995,"Regular")*2.5+COUNTIFS(Dados!$AA$2:$AA$19995,Calc!$C312,Dados!$J$2:$J$19995,Calc!$B$192,Dados!BE$2:BE$19995,"Ruim")*1.25+COUNTIFS(Dados!$AA$2:$AA$19995,Calc!$C312,Dados!$J$2:$J$19995,Calc!$B$192,Dados!BE$2:BE$19995,"Péssima")*0)/COUNTIFS(Dados!$AA$2:$AA$19995,Calc!$C312,Dados!$J$2:$J$19995,Calc!$B$192,Dados!BE$2:BE$19995,"&lt;&gt;Sem resposta",Dados!BE$2:BE$19995,"&lt;&gt;""")</f>
        <v>#DIV/0!</v>
      </c>
      <c r="D204" s="152" t="e">
        <f>(COUNTIFS(Dados!$AA$2:$AA$19995,Calc!$C312,Dados!$J$2:$J$19995,Calc!$B$192,Dados!BF$2:BF$19995,"Ótima")*5+COUNTIFS(Dados!$AA$2:$AA$19995,Calc!$C312,Dados!$J$2:$J$19995,Calc!$B$192,Dados!BF$2:BF$19995,"Boa")*3.75+COUNTIFS(Dados!$AA$2:$AA$19995,Calc!$C312,Dados!$J$2:$J$19995,Calc!$B$192,Dados!BF$2:BF$19995,"Regular")*2.5+COUNTIFS(Dados!$AA$2:$AA$19995,Calc!$C312,Dados!$J$2:$J$19995,Calc!$B$192,Dados!BF$2:BF$19995,"Ruim")*1.25+COUNTIFS(Dados!$AA$2:$AA$19995,Calc!$C312,Dados!$J$2:$J$19995,Calc!$B$192,Dados!BF$2:BF$19995,"Péssima")*0)/COUNTIFS(Dados!$AA$2:$AA$19995,Calc!$C312,Dados!$J$2:$J$19995,Calc!$B$192,Dados!BF$2:BF$19995,"&lt;&gt;Sem resposta",Dados!BF$2:BF$19995,"&lt;&gt;""")</f>
        <v>#DIV/0!</v>
      </c>
      <c r="E204" s="152" t="e">
        <f>(COUNTIFS(Dados!$AA$2:$AA$19995,Calc!$C312,Dados!$J$2:$J$19995,Calc!$B$192,Dados!BG$2:BG$19995,"Ótima")*5+COUNTIFS(Dados!$AA$2:$AA$19995,Calc!$C312,Dados!$J$2:$J$19995,Calc!$B$192,Dados!BG$2:BG$19995,"Boa")*3.75+COUNTIFS(Dados!$AA$2:$AA$19995,Calc!$C312,Dados!$J$2:$J$19995,Calc!$B$192,Dados!BG$2:BG$19995,"Regular")*2.5+COUNTIFS(Dados!$AA$2:$AA$19995,Calc!$C312,Dados!$J$2:$J$19995,Calc!$B$192,Dados!BG$2:BG$19995,"Ruim")*1.25+COUNTIFS(Dados!$AA$2:$AA$19995,Calc!$C312,Dados!$J$2:$J$19995,Calc!$B$192,Dados!BG$2:BG$19995,"Péssima")*0)/COUNTIFS(Dados!$AA$2:$AA$19995,Calc!$C312,Dados!$J$2:$J$19995,Calc!$B$192,Dados!BG$2:BG$19995,"&lt;&gt;Sem resposta",Dados!BG$2:BG$19995,"&lt;&gt;""")</f>
        <v>#DIV/0!</v>
      </c>
      <c r="F204" s="152" t="e">
        <f>(COUNTIFS(Dados!$AA$2:$AA$19995,Calc!$C312,Dados!$J$2:$J$19995,Calc!$B$192,Dados!BH$2:BH$19995,"Ótima")*5+COUNTIFS(Dados!$AA$2:$AA$19995,Calc!$C312,Dados!$J$2:$J$19995,Calc!$B$192,Dados!BH$2:BH$19995,"Boa")*3.75+COUNTIFS(Dados!$AA$2:$AA$19995,Calc!$C312,Dados!$J$2:$J$19995,Calc!$B$192,Dados!BH$2:BH$19995,"Regular")*2.5+COUNTIFS(Dados!$AA$2:$AA$19995,Calc!$C312,Dados!$J$2:$J$19995,Calc!$B$192,Dados!BH$2:BH$19995,"Ruim")*1.25+COUNTIFS(Dados!$AA$2:$AA$19995,Calc!$C312,Dados!$J$2:$J$19995,Calc!$B$192,Dados!BH$2:BH$19995,"Péssima")*0)/COUNTIFS(Dados!$AA$2:$AA$19995,Calc!$C312,Dados!$J$2:$J$19995,Calc!$B$192,Dados!BH$2:BH$19995,"&lt;&gt;Sem resposta",Dados!BH$2:BH$19995,"&lt;&gt;""")</f>
        <v>#DIV/0!</v>
      </c>
      <c r="G204" s="152" t="e">
        <f>(COUNTIFS(Dados!$AA$2:$AA$19995,Calc!$C312,Dados!$J$2:$J$19995,Calc!$B$192,Dados!BI$2:BI$19995,"Ótima")*5+COUNTIFS(Dados!$AA$2:$AA$19995,Calc!$C312,Dados!$J$2:$J$19995,Calc!$B$192,Dados!BI$2:BI$19995,"Boa")*3.75+COUNTIFS(Dados!$AA$2:$AA$19995,Calc!$C312,Dados!$J$2:$J$19995,Calc!$B$192,Dados!BI$2:BI$19995,"Regular")*2.5+COUNTIFS(Dados!$AA$2:$AA$19995,Calc!$C312,Dados!$J$2:$J$19995,Calc!$B$192,Dados!BI$2:BI$19995,"Ruim")*1.25+COUNTIFS(Dados!$AA$2:$AA$19995,Calc!$C312,Dados!$J$2:$J$19995,Calc!$B$192,Dados!BI$2:BI$19995,"Péssima")*0)/COUNTIFS(Dados!$AA$2:$AA$19995,Calc!$C312,Dados!$J$2:$J$19995,Calc!$B$192,Dados!BI$2:BI$19995,"&lt;&gt;Sem resposta",Dados!BI$2:BI$19995,"&lt;&gt;""")</f>
        <v>#DIV/0!</v>
      </c>
      <c r="H204" s="152" t="e">
        <f>(COUNTIFS(Dados!$AA$2:$AA$19995,Calc!$C312,Dados!$J$2:$J$19995,Calc!$B$192,Dados!BJ$2:BJ$19995,"Ótima")*5+COUNTIFS(Dados!$AA$2:$AA$19995,Calc!$C312,Dados!$J$2:$J$19995,Calc!$B$192,Dados!BJ$2:BJ$19995,"Boa")*3.75+COUNTIFS(Dados!$AA$2:$AA$19995,Calc!$C312,Dados!$J$2:$J$19995,Calc!$B$192,Dados!BJ$2:BJ$19995,"Regular")*2.5+COUNTIFS(Dados!$AA$2:$AA$19995,Calc!$C312,Dados!$J$2:$J$19995,Calc!$B$192,Dados!BJ$2:BJ$19995,"Ruim")*1.25+COUNTIFS(Dados!$AA$2:$AA$19995,Calc!$C312,Dados!$J$2:$J$19995,Calc!$B$192,Dados!BJ$2:BJ$19995,"Péssima")*0)/COUNTIFS(Dados!$AA$2:$AA$19995,Calc!$C312,Dados!$J$2:$J$19995,Calc!$B$192,Dados!BJ$2:BJ$19995,"&lt;&gt;Sem resposta",Dados!BJ$2:BJ$19995,"&lt;&gt;""")</f>
        <v>#DIV/0!</v>
      </c>
      <c r="I204" s="152" t="e">
        <f>(COUNTIFS(Dados!$AA$2:$AA$19995,Calc!$C312,Dados!$J$2:$J$19995,Calc!$B$192,Dados!BK$2:BK$19995,"Superou as expectativas")*5+COUNTIFS(Dados!$AA$2:$AA$19995,Calc!$C312,Dados!$J$2:$J$19995,Calc!$B$192,Dados!BK$2:BK$19995,"Atendeu as expectativas")*2.5+COUNTIFS(Dados!$AA$2:$AA$19995,Calc!$C312,Dados!$J$2:$J$19995,Calc!$B$192,Dados!BK$2:BK$19995,"Não atendeu as expectativas")*0)/COUNTIFS(Dados!$AA$2:$AA$19995,Calc!$C312,Dados!$J$2:$J$19995,Calc!$B$192,Dados!BK$2:BK$19995,"&lt;&gt;Sem resposta",Dados!BK$2:BK$19995,"&lt;&gt;""")</f>
        <v>#DIV/0!</v>
      </c>
      <c r="J204" s="152" t="e">
        <f>(COUNTIFS(Dados!$AA$2:$AA$19995,Calc!$C312,Dados!$J$2:$J$19995,Calc!$B$192,Dados!BL$2:BL$19995,"Superou as expectativas")*5+COUNTIFS(Dados!$AA$2:$AA$19995,Calc!$C312,Dados!$J$2:$J$19995,Calc!$B$192,Dados!BL$2:BL$19995,"Atendeu as expectativas")*2.5+COUNTIFS(Dados!$AA$2:$AA$19995,Calc!$C312,Dados!$J$2:$J$19995,Calc!$B$192,Dados!BL$2:BL$19995,"Não atendeu as expectativas")*0)/COUNTIFS(Dados!$AA$2:$AA$19995,Calc!$C312,Dados!$J$2:$J$19995,Calc!$B$192,Dados!BL$2:BL$19995,"&lt;&gt;Sem resposta",Dados!BL$2:BL$19995,"&lt;&gt;""")</f>
        <v>#DIV/0!</v>
      </c>
      <c r="K204" s="195" t="e">
        <f t="shared" si="7"/>
        <v>#DIV/0!</v>
      </c>
    </row>
    <row r="205" spans="1:11">
      <c r="A205" s="143" t="s">
        <v>95</v>
      </c>
      <c r="B205" s="149" t="s">
        <v>844</v>
      </c>
      <c r="C205" s="152" t="e">
        <f>(COUNTIFS(Dados!$AA$2:$AA$19995,Calc!$C313,Dados!$J$2:$J$19995,Calc!$B$192,Dados!BE$2:BE$19995,"Ótima")*5+COUNTIFS(Dados!$AA$2:$AA$19995,Calc!$C313,Dados!$J$2:$J$19995,Calc!$B$192,Dados!BE$2:BE$19995,"Boa")*3.75+COUNTIFS(Dados!$AA$2:$AA$19995,Calc!$C313,Dados!$J$2:$J$19995,Calc!$B$192,Dados!BE$2:BE$19995,"Regular")*2.5+COUNTIFS(Dados!$AA$2:$AA$19995,Calc!$C313,Dados!$J$2:$J$19995,Calc!$B$192,Dados!BE$2:BE$19995,"Ruim")*1.25+COUNTIFS(Dados!$AA$2:$AA$19995,Calc!$C313,Dados!$J$2:$J$19995,Calc!$B$192,Dados!BE$2:BE$19995,"Péssima")*0)/COUNTIFS(Dados!$AA$2:$AA$19995,Calc!$C313,Dados!$J$2:$J$19995,Calc!$B$192,Dados!BE$2:BE$19995,"&lt;&gt;Sem resposta",Dados!BE$2:BE$19995,"&lt;&gt;""")</f>
        <v>#DIV/0!</v>
      </c>
      <c r="D205" s="152" t="e">
        <f>(COUNTIFS(Dados!$AA$2:$AA$19995,Calc!$C313,Dados!$J$2:$J$19995,Calc!$B$192,Dados!BF$2:BF$19995,"Ótima")*5+COUNTIFS(Dados!$AA$2:$AA$19995,Calc!$C313,Dados!$J$2:$J$19995,Calc!$B$192,Dados!BF$2:BF$19995,"Boa")*3.75+COUNTIFS(Dados!$AA$2:$AA$19995,Calc!$C313,Dados!$J$2:$J$19995,Calc!$B$192,Dados!BF$2:BF$19995,"Regular")*2.5+COUNTIFS(Dados!$AA$2:$AA$19995,Calc!$C313,Dados!$J$2:$J$19995,Calc!$B$192,Dados!BF$2:BF$19995,"Ruim")*1.25+COUNTIFS(Dados!$AA$2:$AA$19995,Calc!$C313,Dados!$J$2:$J$19995,Calc!$B$192,Dados!BF$2:BF$19995,"Péssima")*0)/COUNTIFS(Dados!$AA$2:$AA$19995,Calc!$C313,Dados!$J$2:$J$19995,Calc!$B$192,Dados!BF$2:BF$19995,"&lt;&gt;Sem resposta",Dados!BF$2:BF$19995,"&lt;&gt;""")</f>
        <v>#DIV/0!</v>
      </c>
      <c r="E205" s="152" t="e">
        <f>(COUNTIFS(Dados!$AA$2:$AA$19995,Calc!$C313,Dados!$J$2:$J$19995,Calc!$B$192,Dados!BG$2:BG$19995,"Ótima")*5+COUNTIFS(Dados!$AA$2:$AA$19995,Calc!$C313,Dados!$J$2:$J$19995,Calc!$B$192,Dados!BG$2:BG$19995,"Boa")*3.75+COUNTIFS(Dados!$AA$2:$AA$19995,Calc!$C313,Dados!$J$2:$J$19995,Calc!$B$192,Dados!BG$2:BG$19995,"Regular")*2.5+COUNTIFS(Dados!$AA$2:$AA$19995,Calc!$C313,Dados!$J$2:$J$19995,Calc!$B$192,Dados!BG$2:BG$19995,"Ruim")*1.25+COUNTIFS(Dados!$AA$2:$AA$19995,Calc!$C313,Dados!$J$2:$J$19995,Calc!$B$192,Dados!BG$2:BG$19995,"Péssima")*0)/COUNTIFS(Dados!$AA$2:$AA$19995,Calc!$C313,Dados!$J$2:$J$19995,Calc!$B$192,Dados!BG$2:BG$19995,"&lt;&gt;Sem resposta",Dados!BG$2:BG$19995,"&lt;&gt;""")</f>
        <v>#DIV/0!</v>
      </c>
      <c r="F205" s="152" t="e">
        <f>(COUNTIFS(Dados!$AA$2:$AA$19995,Calc!$C313,Dados!$J$2:$J$19995,Calc!$B$192,Dados!BH$2:BH$19995,"Ótima")*5+COUNTIFS(Dados!$AA$2:$AA$19995,Calc!$C313,Dados!$J$2:$J$19995,Calc!$B$192,Dados!BH$2:BH$19995,"Boa")*3.75+COUNTIFS(Dados!$AA$2:$AA$19995,Calc!$C313,Dados!$J$2:$J$19995,Calc!$B$192,Dados!BH$2:BH$19995,"Regular")*2.5+COUNTIFS(Dados!$AA$2:$AA$19995,Calc!$C313,Dados!$J$2:$J$19995,Calc!$B$192,Dados!BH$2:BH$19995,"Ruim")*1.25+COUNTIFS(Dados!$AA$2:$AA$19995,Calc!$C313,Dados!$J$2:$J$19995,Calc!$B$192,Dados!BH$2:BH$19995,"Péssima")*0)/COUNTIFS(Dados!$AA$2:$AA$19995,Calc!$C313,Dados!$J$2:$J$19995,Calc!$B$192,Dados!BH$2:BH$19995,"&lt;&gt;Sem resposta",Dados!BH$2:BH$19995,"&lt;&gt;""")</f>
        <v>#DIV/0!</v>
      </c>
      <c r="G205" s="152" t="e">
        <f>(COUNTIFS(Dados!$AA$2:$AA$19995,Calc!$C313,Dados!$J$2:$J$19995,Calc!$B$192,Dados!BI$2:BI$19995,"Ótima")*5+COUNTIFS(Dados!$AA$2:$AA$19995,Calc!$C313,Dados!$J$2:$J$19995,Calc!$B$192,Dados!BI$2:BI$19995,"Boa")*3.75+COUNTIFS(Dados!$AA$2:$AA$19995,Calc!$C313,Dados!$J$2:$J$19995,Calc!$B$192,Dados!BI$2:BI$19995,"Regular")*2.5+COUNTIFS(Dados!$AA$2:$AA$19995,Calc!$C313,Dados!$J$2:$J$19995,Calc!$B$192,Dados!BI$2:BI$19995,"Ruim")*1.25+COUNTIFS(Dados!$AA$2:$AA$19995,Calc!$C313,Dados!$J$2:$J$19995,Calc!$B$192,Dados!BI$2:BI$19995,"Péssima")*0)/COUNTIFS(Dados!$AA$2:$AA$19995,Calc!$C313,Dados!$J$2:$J$19995,Calc!$B$192,Dados!BI$2:BI$19995,"&lt;&gt;Sem resposta",Dados!BI$2:BI$19995,"&lt;&gt;""")</f>
        <v>#DIV/0!</v>
      </c>
      <c r="H205" s="152" t="e">
        <f>(COUNTIFS(Dados!$AA$2:$AA$19995,Calc!$C313,Dados!$J$2:$J$19995,Calc!$B$192,Dados!BJ$2:BJ$19995,"Ótima")*5+COUNTIFS(Dados!$AA$2:$AA$19995,Calc!$C313,Dados!$J$2:$J$19995,Calc!$B$192,Dados!BJ$2:BJ$19995,"Boa")*3.75+COUNTIFS(Dados!$AA$2:$AA$19995,Calc!$C313,Dados!$J$2:$J$19995,Calc!$B$192,Dados!BJ$2:BJ$19995,"Regular")*2.5+COUNTIFS(Dados!$AA$2:$AA$19995,Calc!$C313,Dados!$J$2:$J$19995,Calc!$B$192,Dados!BJ$2:BJ$19995,"Ruim")*1.25+COUNTIFS(Dados!$AA$2:$AA$19995,Calc!$C313,Dados!$J$2:$J$19995,Calc!$B$192,Dados!BJ$2:BJ$19995,"Péssima")*0)/COUNTIFS(Dados!$AA$2:$AA$19995,Calc!$C313,Dados!$J$2:$J$19995,Calc!$B$192,Dados!BJ$2:BJ$19995,"&lt;&gt;Sem resposta",Dados!BJ$2:BJ$19995,"&lt;&gt;""")</f>
        <v>#DIV/0!</v>
      </c>
      <c r="I205" s="152" t="e">
        <f>(COUNTIFS(Dados!$AA$2:$AA$19995,Calc!$C313,Dados!$J$2:$J$19995,Calc!$B$192,Dados!BK$2:BK$19995,"Superou as expectativas")*5+COUNTIFS(Dados!$AA$2:$AA$19995,Calc!$C313,Dados!$J$2:$J$19995,Calc!$B$192,Dados!BK$2:BK$19995,"Atendeu as expectativas")*2.5+COUNTIFS(Dados!$AA$2:$AA$19995,Calc!$C313,Dados!$J$2:$J$19995,Calc!$B$192,Dados!BK$2:BK$19995,"Não atendeu as expectativas")*0)/COUNTIFS(Dados!$AA$2:$AA$19995,Calc!$C313,Dados!$J$2:$J$19995,Calc!$B$192,Dados!BK$2:BK$19995,"&lt;&gt;Sem resposta",Dados!BK$2:BK$19995,"&lt;&gt;""")</f>
        <v>#DIV/0!</v>
      </c>
      <c r="J205" s="152" t="e">
        <f>(COUNTIFS(Dados!$AA$2:$AA$19995,Calc!$C313,Dados!$J$2:$J$19995,Calc!$B$192,Dados!BL$2:BL$19995,"Superou as expectativas")*5+COUNTIFS(Dados!$AA$2:$AA$19995,Calc!$C313,Dados!$J$2:$J$19995,Calc!$B$192,Dados!BL$2:BL$19995,"Atendeu as expectativas")*2.5+COUNTIFS(Dados!$AA$2:$AA$19995,Calc!$C313,Dados!$J$2:$J$19995,Calc!$B$192,Dados!BL$2:BL$19995,"Não atendeu as expectativas")*0)/COUNTIFS(Dados!$AA$2:$AA$19995,Calc!$C313,Dados!$J$2:$J$19995,Calc!$B$192,Dados!BL$2:BL$19995,"&lt;&gt;Sem resposta",Dados!BL$2:BL$19995,"&lt;&gt;""")</f>
        <v>#DIV/0!</v>
      </c>
      <c r="K205" s="195" t="e">
        <f t="shared" si="7"/>
        <v>#DIV/0!</v>
      </c>
    </row>
    <row r="206" spans="1:11">
      <c r="A206" s="170" t="s">
        <v>95</v>
      </c>
      <c r="B206" s="171" t="s">
        <v>3705</v>
      </c>
      <c r="C206" s="173" t="e">
        <f>(COUNTIFS(Dados!$AA$2:$AA$19995,Calc!#REF!,Dados!$J$2:$J$19995,Calc!$B$192,Dados!BE$2:BE$19995,"Ótima")*5+COUNTIFS(Dados!$AA$2:$AA$19995,Calc!#REF!,Dados!$J$2:$J$19995,Calc!$B$192,Dados!BE$2:BE$19995,"Boa")*3.75+COUNTIFS(Dados!$AA$2:$AA$19995,Calc!#REF!,Dados!$J$2:$J$19995,Calc!$B$192,Dados!BE$2:BE$19995,"Regular")*2.5+COUNTIFS(Dados!$AA$2:$AA$19995,Calc!#REF!,Dados!$J$2:$J$19995,Calc!$B$192,Dados!BE$2:BE$19995,"Ruim")*1.25+COUNTIFS(Dados!$AA$2:$AA$19995,Calc!#REF!,Dados!$J$2:$J$19995,Calc!$B$192,Dados!BE$2:BE$19995,"Péssima")*0)/COUNTIFS(Dados!$AA$2:$AA$19995,Calc!#REF!,Dados!$J$2:$J$19995,Calc!$B$192,Dados!BE$2:BE$19995,"&lt;&gt;Sem resposta",Dados!BE$2:BE$19995,"&lt;&gt;""")</f>
        <v>#DIV/0!</v>
      </c>
      <c r="D206" s="173" t="e">
        <f>(COUNTIFS(Dados!$AA$2:$AA$19995,Calc!#REF!,Dados!$J$2:$J$19995,Calc!$B$192,Dados!BF$2:BF$19995,"Ótima")*5+COUNTIFS(Dados!$AA$2:$AA$19995,Calc!#REF!,Dados!$J$2:$J$19995,Calc!$B$192,Dados!BF$2:BF$19995,"Boa")*3.75+COUNTIFS(Dados!$AA$2:$AA$19995,Calc!#REF!,Dados!$J$2:$J$19995,Calc!$B$192,Dados!BF$2:BF$19995,"Regular")*2.5+COUNTIFS(Dados!$AA$2:$AA$19995,Calc!#REF!,Dados!$J$2:$J$19995,Calc!$B$192,Dados!BF$2:BF$19995,"Ruim")*1.25+COUNTIFS(Dados!$AA$2:$AA$19995,Calc!#REF!,Dados!$J$2:$J$19995,Calc!$B$192,Dados!BF$2:BF$19995,"Péssima")*0)/COUNTIFS(Dados!$AA$2:$AA$19995,Calc!#REF!,Dados!$J$2:$J$19995,Calc!$B$192,Dados!BF$2:BF$19995,"&lt;&gt;Sem resposta",Dados!BF$2:BF$19995,"&lt;&gt;""")</f>
        <v>#DIV/0!</v>
      </c>
      <c r="E206" s="173" t="e">
        <f>(COUNTIFS(Dados!$AA$2:$AA$19995,Calc!#REF!,Dados!$J$2:$J$19995,Calc!$B$192,Dados!BG$2:BG$19995,"Ótima")*5+COUNTIFS(Dados!$AA$2:$AA$19995,Calc!#REF!,Dados!$J$2:$J$19995,Calc!$B$192,Dados!BG$2:BG$19995,"Boa")*3.75+COUNTIFS(Dados!$AA$2:$AA$19995,Calc!#REF!,Dados!$J$2:$J$19995,Calc!$B$192,Dados!BG$2:BG$19995,"Regular")*2.5+COUNTIFS(Dados!$AA$2:$AA$19995,Calc!#REF!,Dados!$J$2:$J$19995,Calc!$B$192,Dados!BG$2:BG$19995,"Ruim")*1.25+COUNTIFS(Dados!$AA$2:$AA$19995,Calc!#REF!,Dados!$J$2:$J$19995,Calc!$B$192,Dados!BG$2:BG$19995,"Péssima")*0)/COUNTIFS(Dados!$AA$2:$AA$19995,Calc!#REF!,Dados!$J$2:$J$19995,Calc!$B$192,Dados!BG$2:BG$19995,"&lt;&gt;Sem resposta",Dados!BG$2:BG$19995,"&lt;&gt;""")</f>
        <v>#DIV/0!</v>
      </c>
      <c r="F206" s="173" t="e">
        <f>(COUNTIFS(Dados!$AA$2:$AA$19995,Calc!#REF!,Dados!$J$2:$J$19995,Calc!$B$192,Dados!BH$2:BH$19995,"Ótima")*5+COUNTIFS(Dados!$AA$2:$AA$19995,Calc!#REF!,Dados!$J$2:$J$19995,Calc!$B$192,Dados!BH$2:BH$19995,"Boa")*3.75+COUNTIFS(Dados!$AA$2:$AA$19995,Calc!#REF!,Dados!$J$2:$J$19995,Calc!$B$192,Dados!BH$2:BH$19995,"Regular")*2.5+COUNTIFS(Dados!$AA$2:$AA$19995,Calc!#REF!,Dados!$J$2:$J$19995,Calc!$B$192,Dados!BH$2:BH$19995,"Ruim")*1.25+COUNTIFS(Dados!$AA$2:$AA$19995,Calc!#REF!,Dados!$J$2:$J$19995,Calc!$B$192,Dados!BH$2:BH$19995,"Péssima")*0)/COUNTIFS(Dados!$AA$2:$AA$19995,Calc!#REF!,Dados!$J$2:$J$19995,Calc!$B$192,Dados!BH$2:BH$19995,"&lt;&gt;Sem resposta",Dados!BH$2:BH$19995,"&lt;&gt;""")</f>
        <v>#DIV/0!</v>
      </c>
      <c r="G206" s="173" t="e">
        <f>(COUNTIFS(Dados!$AA$2:$AA$19995,Calc!#REF!,Dados!$J$2:$J$19995,Calc!$B$192,Dados!BI$2:BI$19995,"Ótima")*5+COUNTIFS(Dados!$AA$2:$AA$19995,Calc!#REF!,Dados!$J$2:$J$19995,Calc!$B$192,Dados!BI$2:BI$19995,"Boa")*3.75+COUNTIFS(Dados!$AA$2:$AA$19995,Calc!#REF!,Dados!$J$2:$J$19995,Calc!$B$192,Dados!BI$2:BI$19995,"Regular")*2.5+COUNTIFS(Dados!$AA$2:$AA$19995,Calc!#REF!,Dados!$J$2:$J$19995,Calc!$B$192,Dados!BI$2:BI$19995,"Ruim")*1.25+COUNTIFS(Dados!$AA$2:$AA$19995,Calc!#REF!,Dados!$J$2:$J$19995,Calc!$B$192,Dados!BI$2:BI$19995,"Péssima")*0)/COUNTIFS(Dados!$AA$2:$AA$19995,Calc!#REF!,Dados!$J$2:$J$19995,Calc!$B$192,Dados!BI$2:BI$19995,"&lt;&gt;Sem resposta",Dados!BI$2:BI$19995,"&lt;&gt;""")</f>
        <v>#DIV/0!</v>
      </c>
      <c r="H206" s="173" t="e">
        <f>(COUNTIFS(Dados!$AA$2:$AA$19995,Calc!#REF!,Dados!$J$2:$J$19995,Calc!$B$192,Dados!BJ$2:BJ$19995,"Ótima")*5+COUNTIFS(Dados!$AA$2:$AA$19995,Calc!#REF!,Dados!$J$2:$J$19995,Calc!$B$192,Dados!BJ$2:BJ$19995,"Boa")*3.75+COUNTIFS(Dados!$AA$2:$AA$19995,Calc!#REF!,Dados!$J$2:$J$19995,Calc!$B$192,Dados!BJ$2:BJ$19995,"Regular")*2.5+COUNTIFS(Dados!$AA$2:$AA$19995,Calc!#REF!,Dados!$J$2:$J$19995,Calc!$B$192,Dados!BJ$2:BJ$19995,"Ruim")*1.25+COUNTIFS(Dados!$AA$2:$AA$19995,Calc!#REF!,Dados!$J$2:$J$19995,Calc!$B$192,Dados!BJ$2:BJ$19995,"Péssima")*0)/COUNTIFS(Dados!$AA$2:$AA$19995,Calc!#REF!,Dados!$J$2:$J$19995,Calc!$B$192,Dados!BJ$2:BJ$19995,"&lt;&gt;Sem resposta",Dados!BJ$2:BJ$19995,"&lt;&gt;""")</f>
        <v>#DIV/0!</v>
      </c>
      <c r="I206" s="173" t="e">
        <f>(COUNTIFS(Dados!$AA$2:$AA$19995,Calc!#REF!,Dados!$J$2:$J$19995,Calc!$B$192,Dados!BK$2:BK$19995,"Superou as expectativas")*5+COUNTIFS(Dados!$AA$2:$AA$19995,Calc!#REF!,Dados!$J$2:$J$19995,Calc!$B$192,Dados!BK$2:BK$19995,"Atendeu as expectativas")*2.5+COUNTIFS(Dados!$AA$2:$AA$19995,Calc!#REF!,Dados!$J$2:$J$19995,Calc!$B$192,Dados!BK$2:BK$19995,"Não atendeu as expectativas")*0)/COUNTIFS(Dados!$AA$2:$AA$19995,Calc!#REF!,Dados!$J$2:$J$19995,Calc!$B$192,Dados!BK$2:BK$19995,"&lt;&gt;Sem resposta",Dados!BK$2:BK$19995,"&lt;&gt;""")</f>
        <v>#DIV/0!</v>
      </c>
      <c r="J206" s="173" t="e">
        <f>(COUNTIFS(Dados!$AA$2:$AA$19995,Calc!#REF!,Dados!$J$2:$J$19995,Calc!$B$192,Dados!BL$2:BL$19995,"Superou as expectativas")*5+COUNTIFS(Dados!$AA$2:$AA$19995,Calc!#REF!,Dados!$J$2:$J$19995,Calc!$B$192,Dados!BL$2:BL$19995,"Atendeu as expectativas")*2.5+COUNTIFS(Dados!$AA$2:$AA$19995,Calc!#REF!,Dados!$J$2:$J$19995,Calc!$B$192,Dados!BL$2:BL$19995,"Não atendeu as expectativas")*0)/COUNTIFS(Dados!$AA$2:$AA$19995,Calc!#REF!,Dados!$J$2:$J$19995,Calc!$B$192,Dados!BL$2:BL$19995,"&lt;&gt;Sem resposta",Dados!BL$2:BL$19995,"&lt;&gt;""")</f>
        <v>#DIV/0!</v>
      </c>
      <c r="K206" s="196" t="e">
        <f t="shared" si="7"/>
        <v>#DIV/0!</v>
      </c>
    </row>
    <row r="207" spans="1:11">
      <c r="A207" s="143" t="s">
        <v>95</v>
      </c>
      <c r="B207" s="149" t="s">
        <v>1017</v>
      </c>
      <c r="C207" s="152" t="e">
        <f>(COUNTIFS(Dados!$AA$2:$AA$19995,Calc!$C314,Dados!$J$2:$J$19995,Calc!$B$192,Dados!BE$2:BE$19995,"Ótima")*5+COUNTIFS(Dados!$AA$2:$AA$19995,Calc!$C314,Dados!$J$2:$J$19995,Calc!$B$192,Dados!BE$2:BE$19995,"Boa")*3.75+COUNTIFS(Dados!$AA$2:$AA$19995,Calc!$C314,Dados!$J$2:$J$19995,Calc!$B$192,Dados!BE$2:BE$19995,"Regular")*2.5+COUNTIFS(Dados!$AA$2:$AA$19995,Calc!$C314,Dados!$J$2:$J$19995,Calc!$B$192,Dados!BE$2:BE$19995,"Ruim")*1.25+COUNTIFS(Dados!$AA$2:$AA$19995,Calc!$C314,Dados!$J$2:$J$19995,Calc!$B$192,Dados!BE$2:BE$19995,"Péssima")*0)/COUNTIFS(Dados!$AA$2:$AA$19995,Calc!$C314,Dados!$J$2:$J$19995,Calc!$B$192,Dados!BE$2:BE$19995,"&lt;&gt;Sem resposta",Dados!BE$2:BE$19995,"&lt;&gt;""")</f>
        <v>#DIV/0!</v>
      </c>
      <c r="D207" s="152" t="e">
        <f>(COUNTIFS(Dados!$AA$2:$AA$19995,Calc!$C314,Dados!$J$2:$J$19995,Calc!$B$192,Dados!BF$2:BF$19995,"Ótima")*5+COUNTIFS(Dados!$AA$2:$AA$19995,Calc!$C314,Dados!$J$2:$J$19995,Calc!$B$192,Dados!BF$2:BF$19995,"Boa")*3.75+COUNTIFS(Dados!$AA$2:$AA$19995,Calc!$C314,Dados!$J$2:$J$19995,Calc!$B$192,Dados!BF$2:BF$19995,"Regular")*2.5+COUNTIFS(Dados!$AA$2:$AA$19995,Calc!$C314,Dados!$J$2:$J$19995,Calc!$B$192,Dados!BF$2:BF$19995,"Ruim")*1.25+COUNTIFS(Dados!$AA$2:$AA$19995,Calc!$C314,Dados!$J$2:$J$19995,Calc!$B$192,Dados!BF$2:BF$19995,"Péssima")*0)/COUNTIFS(Dados!$AA$2:$AA$19995,Calc!$C314,Dados!$J$2:$J$19995,Calc!$B$192,Dados!BF$2:BF$19995,"&lt;&gt;Sem resposta",Dados!BF$2:BF$19995,"&lt;&gt;""")</f>
        <v>#DIV/0!</v>
      </c>
      <c r="E207" s="152" t="e">
        <f>(COUNTIFS(Dados!$AA$2:$AA$19995,Calc!$C314,Dados!$J$2:$J$19995,Calc!$B$192,Dados!BG$2:BG$19995,"Ótima")*5+COUNTIFS(Dados!$AA$2:$AA$19995,Calc!$C314,Dados!$J$2:$J$19995,Calc!$B$192,Dados!BG$2:BG$19995,"Boa")*3.75+COUNTIFS(Dados!$AA$2:$AA$19995,Calc!$C314,Dados!$J$2:$J$19995,Calc!$B$192,Dados!BG$2:BG$19995,"Regular")*2.5+COUNTIFS(Dados!$AA$2:$AA$19995,Calc!$C314,Dados!$J$2:$J$19995,Calc!$B$192,Dados!BG$2:BG$19995,"Ruim")*1.25+COUNTIFS(Dados!$AA$2:$AA$19995,Calc!$C314,Dados!$J$2:$J$19995,Calc!$B$192,Dados!BG$2:BG$19995,"Péssima")*0)/COUNTIFS(Dados!$AA$2:$AA$19995,Calc!$C314,Dados!$J$2:$J$19995,Calc!$B$192,Dados!BG$2:BG$19995,"&lt;&gt;Sem resposta",Dados!BG$2:BG$19995,"&lt;&gt;""")</f>
        <v>#DIV/0!</v>
      </c>
      <c r="F207" s="152" t="e">
        <f>(COUNTIFS(Dados!$AA$2:$AA$19995,Calc!$C314,Dados!$J$2:$J$19995,Calc!$B$192,Dados!BH$2:BH$19995,"Ótima")*5+COUNTIFS(Dados!$AA$2:$AA$19995,Calc!$C314,Dados!$J$2:$J$19995,Calc!$B$192,Dados!BH$2:BH$19995,"Boa")*3.75+COUNTIFS(Dados!$AA$2:$AA$19995,Calc!$C314,Dados!$J$2:$J$19995,Calc!$B$192,Dados!BH$2:BH$19995,"Regular")*2.5+COUNTIFS(Dados!$AA$2:$AA$19995,Calc!$C314,Dados!$J$2:$J$19995,Calc!$B$192,Dados!BH$2:BH$19995,"Ruim")*1.25+COUNTIFS(Dados!$AA$2:$AA$19995,Calc!$C314,Dados!$J$2:$J$19995,Calc!$B$192,Dados!BH$2:BH$19995,"Péssima")*0)/COUNTIFS(Dados!$AA$2:$AA$19995,Calc!$C314,Dados!$J$2:$J$19995,Calc!$B$192,Dados!BH$2:BH$19995,"&lt;&gt;Sem resposta",Dados!BH$2:BH$19995,"&lt;&gt;""")</f>
        <v>#DIV/0!</v>
      </c>
      <c r="G207" s="152" t="e">
        <f>(COUNTIFS(Dados!$AA$2:$AA$19995,Calc!$C314,Dados!$J$2:$J$19995,Calc!$B$192,Dados!BI$2:BI$19995,"Ótima")*5+COUNTIFS(Dados!$AA$2:$AA$19995,Calc!$C314,Dados!$J$2:$J$19995,Calc!$B$192,Dados!BI$2:BI$19995,"Boa")*3.75+COUNTIFS(Dados!$AA$2:$AA$19995,Calc!$C314,Dados!$J$2:$J$19995,Calc!$B$192,Dados!BI$2:BI$19995,"Regular")*2.5+COUNTIFS(Dados!$AA$2:$AA$19995,Calc!$C314,Dados!$J$2:$J$19995,Calc!$B$192,Dados!BI$2:BI$19995,"Ruim")*1.25+COUNTIFS(Dados!$AA$2:$AA$19995,Calc!$C314,Dados!$J$2:$J$19995,Calc!$B$192,Dados!BI$2:BI$19995,"Péssima")*0)/COUNTIFS(Dados!$AA$2:$AA$19995,Calc!$C314,Dados!$J$2:$J$19995,Calc!$B$192,Dados!BI$2:BI$19995,"&lt;&gt;Sem resposta",Dados!BI$2:BI$19995,"&lt;&gt;""")</f>
        <v>#DIV/0!</v>
      </c>
      <c r="H207" s="152" t="e">
        <f>(COUNTIFS(Dados!$AA$2:$AA$19995,Calc!$C314,Dados!$J$2:$J$19995,Calc!$B$192,Dados!BJ$2:BJ$19995,"Ótima")*5+COUNTIFS(Dados!$AA$2:$AA$19995,Calc!$C314,Dados!$J$2:$J$19995,Calc!$B$192,Dados!BJ$2:BJ$19995,"Boa")*3.75+COUNTIFS(Dados!$AA$2:$AA$19995,Calc!$C314,Dados!$J$2:$J$19995,Calc!$B$192,Dados!BJ$2:BJ$19995,"Regular")*2.5+COUNTIFS(Dados!$AA$2:$AA$19995,Calc!$C314,Dados!$J$2:$J$19995,Calc!$B$192,Dados!BJ$2:BJ$19995,"Ruim")*1.25+COUNTIFS(Dados!$AA$2:$AA$19995,Calc!$C314,Dados!$J$2:$J$19995,Calc!$B$192,Dados!BJ$2:BJ$19995,"Péssima")*0)/COUNTIFS(Dados!$AA$2:$AA$19995,Calc!$C314,Dados!$J$2:$J$19995,Calc!$B$192,Dados!BJ$2:BJ$19995,"&lt;&gt;Sem resposta",Dados!BJ$2:BJ$19995,"&lt;&gt;""")</f>
        <v>#DIV/0!</v>
      </c>
      <c r="I207" s="152" t="e">
        <f>(COUNTIFS(Dados!$AA$2:$AA$19995,Calc!$C314,Dados!$J$2:$J$19995,Calc!$B$192,Dados!BK$2:BK$19995,"Superou as expectativas")*5+COUNTIFS(Dados!$AA$2:$AA$19995,Calc!$C314,Dados!$J$2:$J$19995,Calc!$B$192,Dados!BK$2:BK$19995,"Atendeu as expectativas")*2.5+COUNTIFS(Dados!$AA$2:$AA$19995,Calc!$C314,Dados!$J$2:$J$19995,Calc!$B$192,Dados!BK$2:BK$19995,"Não atendeu as expectativas")*0)/COUNTIFS(Dados!$AA$2:$AA$19995,Calc!$C314,Dados!$J$2:$J$19995,Calc!$B$192,Dados!BK$2:BK$19995,"&lt;&gt;Sem resposta",Dados!BK$2:BK$19995,"&lt;&gt;""")</f>
        <v>#DIV/0!</v>
      </c>
      <c r="J207" s="152" t="e">
        <f>(COUNTIFS(Dados!$AA$2:$AA$19995,Calc!$C314,Dados!$J$2:$J$19995,Calc!$B$192,Dados!BL$2:BL$19995,"Superou as expectativas")*5+COUNTIFS(Dados!$AA$2:$AA$19995,Calc!$C314,Dados!$J$2:$J$19995,Calc!$B$192,Dados!BL$2:BL$19995,"Atendeu as expectativas")*2.5+COUNTIFS(Dados!$AA$2:$AA$19995,Calc!$C314,Dados!$J$2:$J$19995,Calc!$B$192,Dados!BL$2:BL$19995,"Não atendeu as expectativas")*0)/COUNTIFS(Dados!$AA$2:$AA$19995,Calc!$C314,Dados!$J$2:$J$19995,Calc!$B$192,Dados!BL$2:BL$19995,"&lt;&gt;Sem resposta",Dados!BL$2:BL$19995,"&lt;&gt;""")</f>
        <v>#DIV/0!</v>
      </c>
      <c r="K207" s="195" t="e">
        <f t="shared" si="7"/>
        <v>#DIV/0!</v>
      </c>
    </row>
    <row r="208" spans="1:11">
      <c r="A208" s="143" t="s">
        <v>95</v>
      </c>
      <c r="B208" s="149" t="s">
        <v>1192</v>
      </c>
      <c r="C208" s="152" t="e">
        <f>(COUNTIFS(Dados!$AA$2:$AA$19995,Calc!$C315,Dados!$J$2:$J$19995,Calc!$B$192,Dados!BE$2:BE$19995,"Ótima")*5+COUNTIFS(Dados!$AA$2:$AA$19995,Calc!$C315,Dados!$J$2:$J$19995,Calc!$B$192,Dados!BE$2:BE$19995,"Boa")*3.75+COUNTIFS(Dados!$AA$2:$AA$19995,Calc!$C315,Dados!$J$2:$J$19995,Calc!$B$192,Dados!BE$2:BE$19995,"Regular")*2.5+COUNTIFS(Dados!$AA$2:$AA$19995,Calc!$C315,Dados!$J$2:$J$19995,Calc!$B$192,Dados!BE$2:BE$19995,"Ruim")*1.25+COUNTIFS(Dados!$AA$2:$AA$19995,Calc!$C315,Dados!$J$2:$J$19995,Calc!$B$192,Dados!BE$2:BE$19995,"Péssima")*0)/COUNTIFS(Dados!$AA$2:$AA$19995,Calc!$C315,Dados!$J$2:$J$19995,Calc!$B$192,Dados!BE$2:BE$19995,"&lt;&gt;Sem resposta",Dados!BE$2:BE$19995,"&lt;&gt;""")</f>
        <v>#DIV/0!</v>
      </c>
      <c r="D208" s="152" t="e">
        <f>(COUNTIFS(Dados!$AA$2:$AA$19995,Calc!$C315,Dados!$J$2:$J$19995,Calc!$B$192,Dados!BF$2:BF$19995,"Ótima")*5+COUNTIFS(Dados!$AA$2:$AA$19995,Calc!$C315,Dados!$J$2:$J$19995,Calc!$B$192,Dados!BF$2:BF$19995,"Boa")*3.75+COUNTIFS(Dados!$AA$2:$AA$19995,Calc!$C315,Dados!$J$2:$J$19995,Calc!$B$192,Dados!BF$2:BF$19995,"Regular")*2.5+COUNTIFS(Dados!$AA$2:$AA$19995,Calc!$C315,Dados!$J$2:$J$19995,Calc!$B$192,Dados!BF$2:BF$19995,"Ruim")*1.25+COUNTIFS(Dados!$AA$2:$AA$19995,Calc!$C315,Dados!$J$2:$J$19995,Calc!$B$192,Dados!BF$2:BF$19995,"Péssima")*0)/COUNTIFS(Dados!$AA$2:$AA$19995,Calc!$C315,Dados!$J$2:$J$19995,Calc!$B$192,Dados!BF$2:BF$19995,"&lt;&gt;Sem resposta",Dados!BF$2:BF$19995,"&lt;&gt;""")</f>
        <v>#DIV/0!</v>
      </c>
      <c r="E208" s="152" t="e">
        <f>(COUNTIFS(Dados!$AA$2:$AA$19995,Calc!$C315,Dados!$J$2:$J$19995,Calc!$B$192,Dados!BG$2:BG$19995,"Ótima")*5+COUNTIFS(Dados!$AA$2:$AA$19995,Calc!$C315,Dados!$J$2:$J$19995,Calc!$B$192,Dados!BG$2:BG$19995,"Boa")*3.75+COUNTIFS(Dados!$AA$2:$AA$19995,Calc!$C315,Dados!$J$2:$J$19995,Calc!$B$192,Dados!BG$2:BG$19995,"Regular")*2.5+COUNTIFS(Dados!$AA$2:$AA$19995,Calc!$C315,Dados!$J$2:$J$19995,Calc!$B$192,Dados!BG$2:BG$19995,"Ruim")*1.25+COUNTIFS(Dados!$AA$2:$AA$19995,Calc!$C315,Dados!$J$2:$J$19995,Calc!$B$192,Dados!BG$2:BG$19995,"Péssima")*0)/COUNTIFS(Dados!$AA$2:$AA$19995,Calc!$C315,Dados!$J$2:$J$19995,Calc!$B$192,Dados!BG$2:BG$19995,"&lt;&gt;Sem resposta",Dados!BG$2:BG$19995,"&lt;&gt;""")</f>
        <v>#DIV/0!</v>
      </c>
      <c r="F208" s="152" t="e">
        <f>(COUNTIFS(Dados!$AA$2:$AA$19995,Calc!$C315,Dados!$J$2:$J$19995,Calc!$B$192,Dados!BH$2:BH$19995,"Ótima")*5+COUNTIFS(Dados!$AA$2:$AA$19995,Calc!$C315,Dados!$J$2:$J$19995,Calc!$B$192,Dados!BH$2:BH$19995,"Boa")*3.75+COUNTIFS(Dados!$AA$2:$AA$19995,Calc!$C315,Dados!$J$2:$J$19995,Calc!$B$192,Dados!BH$2:BH$19995,"Regular")*2.5+COUNTIFS(Dados!$AA$2:$AA$19995,Calc!$C315,Dados!$J$2:$J$19995,Calc!$B$192,Dados!BH$2:BH$19995,"Ruim")*1.25+COUNTIFS(Dados!$AA$2:$AA$19995,Calc!$C315,Dados!$J$2:$J$19995,Calc!$B$192,Dados!BH$2:BH$19995,"Péssima")*0)/COUNTIFS(Dados!$AA$2:$AA$19995,Calc!$C315,Dados!$J$2:$J$19995,Calc!$B$192,Dados!BH$2:BH$19995,"&lt;&gt;Sem resposta",Dados!BH$2:BH$19995,"&lt;&gt;""")</f>
        <v>#DIV/0!</v>
      </c>
      <c r="G208" s="152" t="e">
        <f>(COUNTIFS(Dados!$AA$2:$AA$19995,Calc!$C315,Dados!$J$2:$J$19995,Calc!$B$192,Dados!BI$2:BI$19995,"Ótima")*5+COUNTIFS(Dados!$AA$2:$AA$19995,Calc!$C315,Dados!$J$2:$J$19995,Calc!$B$192,Dados!BI$2:BI$19995,"Boa")*3.75+COUNTIFS(Dados!$AA$2:$AA$19995,Calc!$C315,Dados!$J$2:$J$19995,Calc!$B$192,Dados!BI$2:BI$19995,"Regular")*2.5+COUNTIFS(Dados!$AA$2:$AA$19995,Calc!$C315,Dados!$J$2:$J$19995,Calc!$B$192,Dados!BI$2:BI$19995,"Ruim")*1.25+COUNTIFS(Dados!$AA$2:$AA$19995,Calc!$C315,Dados!$J$2:$J$19995,Calc!$B$192,Dados!BI$2:BI$19995,"Péssima")*0)/COUNTIFS(Dados!$AA$2:$AA$19995,Calc!$C315,Dados!$J$2:$J$19995,Calc!$B$192,Dados!BI$2:BI$19995,"&lt;&gt;Sem resposta",Dados!BI$2:BI$19995,"&lt;&gt;""")</f>
        <v>#DIV/0!</v>
      </c>
      <c r="H208" s="152" t="e">
        <f>(COUNTIFS(Dados!$AA$2:$AA$19995,Calc!$C315,Dados!$J$2:$J$19995,Calc!$B$192,Dados!BJ$2:BJ$19995,"Ótima")*5+COUNTIFS(Dados!$AA$2:$AA$19995,Calc!$C315,Dados!$J$2:$J$19995,Calc!$B$192,Dados!BJ$2:BJ$19995,"Boa")*3.75+COUNTIFS(Dados!$AA$2:$AA$19995,Calc!$C315,Dados!$J$2:$J$19995,Calc!$B$192,Dados!BJ$2:BJ$19995,"Regular")*2.5+COUNTIFS(Dados!$AA$2:$AA$19995,Calc!$C315,Dados!$J$2:$J$19995,Calc!$B$192,Dados!BJ$2:BJ$19995,"Ruim")*1.25+COUNTIFS(Dados!$AA$2:$AA$19995,Calc!$C315,Dados!$J$2:$J$19995,Calc!$B$192,Dados!BJ$2:BJ$19995,"Péssima")*0)/COUNTIFS(Dados!$AA$2:$AA$19995,Calc!$C315,Dados!$J$2:$J$19995,Calc!$B$192,Dados!BJ$2:BJ$19995,"&lt;&gt;Sem resposta",Dados!BJ$2:BJ$19995,"&lt;&gt;""")</f>
        <v>#DIV/0!</v>
      </c>
      <c r="I208" s="152" t="e">
        <f>(COUNTIFS(Dados!$AA$2:$AA$19995,Calc!$C315,Dados!$J$2:$J$19995,Calc!$B$192,Dados!BK$2:BK$19995,"Superou as expectativas")*5+COUNTIFS(Dados!$AA$2:$AA$19995,Calc!$C315,Dados!$J$2:$J$19995,Calc!$B$192,Dados!BK$2:BK$19995,"Atendeu as expectativas")*2.5+COUNTIFS(Dados!$AA$2:$AA$19995,Calc!$C315,Dados!$J$2:$J$19995,Calc!$B$192,Dados!BK$2:BK$19995,"Não atendeu as expectativas")*0)/COUNTIFS(Dados!$AA$2:$AA$19995,Calc!$C315,Dados!$J$2:$J$19995,Calc!$B$192,Dados!BK$2:BK$19995,"&lt;&gt;Sem resposta",Dados!BK$2:BK$19995,"&lt;&gt;""")</f>
        <v>#DIV/0!</v>
      </c>
      <c r="J208" s="152" t="e">
        <f>(COUNTIFS(Dados!$AA$2:$AA$19995,Calc!$C315,Dados!$J$2:$J$19995,Calc!$B$192,Dados!BL$2:BL$19995,"Superou as expectativas")*5+COUNTIFS(Dados!$AA$2:$AA$19995,Calc!$C315,Dados!$J$2:$J$19995,Calc!$B$192,Dados!BL$2:BL$19995,"Atendeu as expectativas")*2.5+COUNTIFS(Dados!$AA$2:$AA$19995,Calc!$C315,Dados!$J$2:$J$19995,Calc!$B$192,Dados!BL$2:BL$19995,"Não atendeu as expectativas")*0)/COUNTIFS(Dados!$AA$2:$AA$19995,Calc!$C315,Dados!$J$2:$J$19995,Calc!$B$192,Dados!BL$2:BL$19995,"&lt;&gt;Sem resposta",Dados!BL$2:BL$19995,"&lt;&gt;""")</f>
        <v>#DIV/0!</v>
      </c>
      <c r="K208" s="195" t="e">
        <f t="shared" si="7"/>
        <v>#DIV/0!</v>
      </c>
    </row>
    <row r="209" spans="1:11">
      <c r="A209" s="170" t="s">
        <v>95</v>
      </c>
      <c r="B209" s="171" t="s">
        <v>98</v>
      </c>
      <c r="C209" s="173" t="e">
        <f>(COUNTIFS(Dados!$AA$2:$AA$19995,Calc!#REF!,Dados!$J$2:$J$19995,Calc!$B$192,Dados!BE$2:BE$19995,"Ótima")*5+COUNTIFS(Dados!$AA$2:$AA$19995,Calc!#REF!,Dados!$J$2:$J$19995,Calc!$B$192,Dados!BE$2:BE$19995,"Boa")*3.75+COUNTIFS(Dados!$AA$2:$AA$19995,Calc!#REF!,Dados!$J$2:$J$19995,Calc!$B$192,Dados!BE$2:BE$19995,"Regular")*2.5+COUNTIFS(Dados!$AA$2:$AA$19995,Calc!#REF!,Dados!$J$2:$J$19995,Calc!$B$192,Dados!BE$2:BE$19995,"Ruim")*1.25+COUNTIFS(Dados!$AA$2:$AA$19995,Calc!#REF!,Dados!$J$2:$J$19995,Calc!$B$192,Dados!BE$2:BE$19995,"Péssima")*0)/COUNTIFS(Dados!$AA$2:$AA$19995,Calc!#REF!,Dados!$J$2:$J$19995,Calc!$B$192,Dados!BE$2:BE$19995,"&lt;&gt;Sem resposta",Dados!BE$2:BE$19995,"&lt;&gt;""")</f>
        <v>#DIV/0!</v>
      </c>
      <c r="D209" s="173" t="e">
        <f>(COUNTIFS(Dados!$AA$2:$AA$19995,Calc!#REF!,Dados!$J$2:$J$19995,Calc!$B$192,Dados!BF$2:BF$19995,"Ótima")*5+COUNTIFS(Dados!$AA$2:$AA$19995,Calc!#REF!,Dados!$J$2:$J$19995,Calc!$B$192,Dados!BF$2:BF$19995,"Boa")*3.75+COUNTIFS(Dados!$AA$2:$AA$19995,Calc!#REF!,Dados!$J$2:$J$19995,Calc!$B$192,Dados!BF$2:BF$19995,"Regular")*2.5+COUNTIFS(Dados!$AA$2:$AA$19995,Calc!#REF!,Dados!$J$2:$J$19995,Calc!$B$192,Dados!BF$2:BF$19995,"Ruim")*1.25+COUNTIFS(Dados!$AA$2:$AA$19995,Calc!#REF!,Dados!$J$2:$J$19995,Calc!$B$192,Dados!BF$2:BF$19995,"Péssima")*0)/COUNTIFS(Dados!$AA$2:$AA$19995,Calc!#REF!,Dados!$J$2:$J$19995,Calc!$B$192,Dados!BF$2:BF$19995,"&lt;&gt;Sem resposta",Dados!BF$2:BF$19995,"&lt;&gt;""")</f>
        <v>#DIV/0!</v>
      </c>
      <c r="E209" s="173" t="e">
        <f>(COUNTIFS(Dados!$AA$2:$AA$19995,Calc!#REF!,Dados!$J$2:$J$19995,Calc!$B$192,Dados!BG$2:BG$19995,"Ótima")*5+COUNTIFS(Dados!$AA$2:$AA$19995,Calc!#REF!,Dados!$J$2:$J$19995,Calc!$B$192,Dados!BG$2:BG$19995,"Boa")*3.75+COUNTIFS(Dados!$AA$2:$AA$19995,Calc!#REF!,Dados!$J$2:$J$19995,Calc!$B$192,Dados!BG$2:BG$19995,"Regular")*2.5+COUNTIFS(Dados!$AA$2:$AA$19995,Calc!#REF!,Dados!$J$2:$J$19995,Calc!$B$192,Dados!BG$2:BG$19995,"Ruim")*1.25+COUNTIFS(Dados!$AA$2:$AA$19995,Calc!#REF!,Dados!$J$2:$J$19995,Calc!$B$192,Dados!BG$2:BG$19995,"Péssima")*0)/COUNTIFS(Dados!$AA$2:$AA$19995,Calc!#REF!,Dados!$J$2:$J$19995,Calc!$B$192,Dados!BG$2:BG$19995,"&lt;&gt;Sem resposta",Dados!BG$2:BG$19995,"&lt;&gt;""")</f>
        <v>#DIV/0!</v>
      </c>
      <c r="F209" s="173" t="e">
        <f>(COUNTIFS(Dados!$AA$2:$AA$19995,Calc!#REF!,Dados!$J$2:$J$19995,Calc!$B$192,Dados!BH$2:BH$19995,"Ótima")*5+COUNTIFS(Dados!$AA$2:$AA$19995,Calc!#REF!,Dados!$J$2:$J$19995,Calc!$B$192,Dados!BH$2:BH$19995,"Boa")*3.75+COUNTIFS(Dados!$AA$2:$AA$19995,Calc!#REF!,Dados!$J$2:$J$19995,Calc!$B$192,Dados!BH$2:BH$19995,"Regular")*2.5+COUNTIFS(Dados!$AA$2:$AA$19995,Calc!#REF!,Dados!$J$2:$J$19995,Calc!$B$192,Dados!BH$2:BH$19995,"Ruim")*1.25+COUNTIFS(Dados!$AA$2:$AA$19995,Calc!#REF!,Dados!$J$2:$J$19995,Calc!$B$192,Dados!BH$2:BH$19995,"Péssima")*0)/COUNTIFS(Dados!$AA$2:$AA$19995,Calc!#REF!,Dados!$J$2:$J$19995,Calc!$B$192,Dados!BH$2:BH$19995,"&lt;&gt;Sem resposta",Dados!BH$2:BH$19995,"&lt;&gt;""")</f>
        <v>#DIV/0!</v>
      </c>
      <c r="G209" s="173" t="e">
        <f>(COUNTIFS(Dados!$AA$2:$AA$19995,Calc!#REF!,Dados!$J$2:$J$19995,Calc!$B$192,Dados!BI$2:BI$19995,"Ótima")*5+COUNTIFS(Dados!$AA$2:$AA$19995,Calc!#REF!,Dados!$J$2:$J$19995,Calc!$B$192,Dados!BI$2:BI$19995,"Boa")*3.75+COUNTIFS(Dados!$AA$2:$AA$19995,Calc!#REF!,Dados!$J$2:$J$19995,Calc!$B$192,Dados!BI$2:BI$19995,"Regular")*2.5+COUNTIFS(Dados!$AA$2:$AA$19995,Calc!#REF!,Dados!$J$2:$J$19995,Calc!$B$192,Dados!BI$2:BI$19995,"Ruim")*1.25+COUNTIFS(Dados!$AA$2:$AA$19995,Calc!#REF!,Dados!$J$2:$J$19995,Calc!$B$192,Dados!BI$2:BI$19995,"Péssima")*0)/COUNTIFS(Dados!$AA$2:$AA$19995,Calc!#REF!,Dados!$J$2:$J$19995,Calc!$B$192,Dados!BI$2:BI$19995,"&lt;&gt;Sem resposta",Dados!BI$2:BI$19995,"&lt;&gt;""")</f>
        <v>#DIV/0!</v>
      </c>
      <c r="H209" s="173" t="e">
        <f>(COUNTIFS(Dados!$AA$2:$AA$19995,Calc!#REF!,Dados!$J$2:$J$19995,Calc!$B$192,Dados!BJ$2:BJ$19995,"Ótima")*5+COUNTIFS(Dados!$AA$2:$AA$19995,Calc!#REF!,Dados!$J$2:$J$19995,Calc!$B$192,Dados!BJ$2:BJ$19995,"Boa")*3.75+COUNTIFS(Dados!$AA$2:$AA$19995,Calc!#REF!,Dados!$J$2:$J$19995,Calc!$B$192,Dados!BJ$2:BJ$19995,"Regular")*2.5+COUNTIFS(Dados!$AA$2:$AA$19995,Calc!#REF!,Dados!$J$2:$J$19995,Calc!$B$192,Dados!BJ$2:BJ$19995,"Ruim")*1.25+COUNTIFS(Dados!$AA$2:$AA$19995,Calc!#REF!,Dados!$J$2:$J$19995,Calc!$B$192,Dados!BJ$2:BJ$19995,"Péssima")*0)/COUNTIFS(Dados!$AA$2:$AA$19995,Calc!#REF!,Dados!$J$2:$J$19995,Calc!$B$192,Dados!BJ$2:BJ$19995,"&lt;&gt;Sem resposta",Dados!BJ$2:BJ$19995,"&lt;&gt;""")</f>
        <v>#DIV/0!</v>
      </c>
      <c r="I209" s="173" t="e">
        <f>(COUNTIFS(Dados!$AA$2:$AA$19995,Calc!#REF!,Dados!$J$2:$J$19995,Calc!$B$192,Dados!BK$2:BK$19995,"Superou as expectativas")*5+COUNTIFS(Dados!$AA$2:$AA$19995,Calc!#REF!,Dados!$J$2:$J$19995,Calc!$B$192,Dados!BK$2:BK$19995,"Atendeu as expectativas")*2.5+COUNTIFS(Dados!$AA$2:$AA$19995,Calc!#REF!,Dados!$J$2:$J$19995,Calc!$B$192,Dados!BK$2:BK$19995,"Não atendeu as expectativas")*0)/COUNTIFS(Dados!$AA$2:$AA$19995,Calc!#REF!,Dados!$J$2:$J$19995,Calc!$B$192,Dados!BK$2:BK$19995,"&lt;&gt;Sem resposta",Dados!BK$2:BK$19995,"&lt;&gt;""")</f>
        <v>#DIV/0!</v>
      </c>
      <c r="J209" s="173" t="e">
        <f>(COUNTIFS(Dados!$AA$2:$AA$19995,Calc!#REF!,Dados!$J$2:$J$19995,Calc!$B$192,Dados!BL$2:BL$19995,"Superou as expectativas")*5+COUNTIFS(Dados!$AA$2:$AA$19995,Calc!#REF!,Dados!$J$2:$J$19995,Calc!$B$192,Dados!BL$2:BL$19995,"Atendeu as expectativas")*2.5+COUNTIFS(Dados!$AA$2:$AA$19995,Calc!#REF!,Dados!$J$2:$J$19995,Calc!$B$192,Dados!BL$2:BL$19995,"Não atendeu as expectativas")*0)/COUNTIFS(Dados!$AA$2:$AA$19995,Calc!#REF!,Dados!$J$2:$J$19995,Calc!$B$192,Dados!BL$2:BL$19995,"&lt;&gt;Sem resposta",Dados!BL$2:BL$19995,"&lt;&gt;""")</f>
        <v>#DIV/0!</v>
      </c>
      <c r="K209" s="196" t="e">
        <f t="shared" si="7"/>
        <v>#DIV/0!</v>
      </c>
    </row>
    <row r="210" spans="1:11" ht="25.5">
      <c r="A210" s="143" t="s">
        <v>95</v>
      </c>
      <c r="B210" s="149" t="s">
        <v>1800</v>
      </c>
      <c r="C210" s="152" t="e">
        <f>(COUNTIFS(Dados!$AA$2:$AA$19995,Calc!$C316,Dados!$J$2:$J$19995,Calc!$B$192,Dados!BE$2:BE$19995,"Ótima")*5+COUNTIFS(Dados!$AA$2:$AA$19995,Calc!$C316,Dados!$J$2:$J$19995,Calc!$B$192,Dados!BE$2:BE$19995,"Boa")*3.75+COUNTIFS(Dados!$AA$2:$AA$19995,Calc!$C316,Dados!$J$2:$J$19995,Calc!$B$192,Dados!BE$2:BE$19995,"Regular")*2.5+COUNTIFS(Dados!$AA$2:$AA$19995,Calc!$C316,Dados!$J$2:$J$19995,Calc!$B$192,Dados!BE$2:BE$19995,"Ruim")*1.25+COUNTIFS(Dados!$AA$2:$AA$19995,Calc!$C316,Dados!$J$2:$J$19995,Calc!$B$192,Dados!BE$2:BE$19995,"Péssima")*0)/COUNTIFS(Dados!$AA$2:$AA$19995,Calc!$C316,Dados!$J$2:$J$19995,Calc!$B$192,Dados!BE$2:BE$19995,"&lt;&gt;Sem resposta",Dados!BE$2:BE$19995,"&lt;&gt;""")</f>
        <v>#DIV/0!</v>
      </c>
      <c r="D210" s="152" t="e">
        <f>(COUNTIFS(Dados!$AA$2:$AA$19995,Calc!$C316,Dados!$J$2:$J$19995,Calc!$B$192,Dados!BF$2:BF$19995,"Ótima")*5+COUNTIFS(Dados!$AA$2:$AA$19995,Calc!$C316,Dados!$J$2:$J$19995,Calc!$B$192,Dados!BF$2:BF$19995,"Boa")*3.75+COUNTIFS(Dados!$AA$2:$AA$19995,Calc!$C316,Dados!$J$2:$J$19995,Calc!$B$192,Dados!BF$2:BF$19995,"Regular")*2.5+COUNTIFS(Dados!$AA$2:$AA$19995,Calc!$C316,Dados!$J$2:$J$19995,Calc!$B$192,Dados!BF$2:BF$19995,"Ruim")*1.25+COUNTIFS(Dados!$AA$2:$AA$19995,Calc!$C316,Dados!$J$2:$J$19995,Calc!$B$192,Dados!BF$2:BF$19995,"Péssima")*0)/COUNTIFS(Dados!$AA$2:$AA$19995,Calc!$C316,Dados!$J$2:$J$19995,Calc!$B$192,Dados!BF$2:BF$19995,"&lt;&gt;Sem resposta",Dados!BF$2:BF$19995,"&lt;&gt;""")</f>
        <v>#DIV/0!</v>
      </c>
      <c r="E210" s="152" t="e">
        <f>(COUNTIFS(Dados!$AA$2:$AA$19995,Calc!$C316,Dados!$J$2:$J$19995,Calc!$B$192,Dados!BG$2:BG$19995,"Ótima")*5+COUNTIFS(Dados!$AA$2:$AA$19995,Calc!$C316,Dados!$J$2:$J$19995,Calc!$B$192,Dados!BG$2:BG$19995,"Boa")*3.75+COUNTIFS(Dados!$AA$2:$AA$19995,Calc!$C316,Dados!$J$2:$J$19995,Calc!$B$192,Dados!BG$2:BG$19995,"Regular")*2.5+COUNTIFS(Dados!$AA$2:$AA$19995,Calc!$C316,Dados!$J$2:$J$19995,Calc!$B$192,Dados!BG$2:BG$19995,"Ruim")*1.25+COUNTIFS(Dados!$AA$2:$AA$19995,Calc!$C316,Dados!$J$2:$J$19995,Calc!$B$192,Dados!BG$2:BG$19995,"Péssima")*0)/COUNTIFS(Dados!$AA$2:$AA$19995,Calc!$C316,Dados!$J$2:$J$19995,Calc!$B$192,Dados!BG$2:BG$19995,"&lt;&gt;Sem resposta",Dados!BG$2:BG$19995,"&lt;&gt;""")</f>
        <v>#DIV/0!</v>
      </c>
      <c r="F210" s="152" t="e">
        <f>(COUNTIFS(Dados!$AA$2:$AA$19995,Calc!$C316,Dados!$J$2:$J$19995,Calc!$B$192,Dados!BH$2:BH$19995,"Ótima")*5+COUNTIFS(Dados!$AA$2:$AA$19995,Calc!$C316,Dados!$J$2:$J$19995,Calc!$B$192,Dados!BH$2:BH$19995,"Boa")*3.75+COUNTIFS(Dados!$AA$2:$AA$19995,Calc!$C316,Dados!$J$2:$J$19995,Calc!$B$192,Dados!BH$2:BH$19995,"Regular")*2.5+COUNTIFS(Dados!$AA$2:$AA$19995,Calc!$C316,Dados!$J$2:$J$19995,Calc!$B$192,Dados!BH$2:BH$19995,"Ruim")*1.25+COUNTIFS(Dados!$AA$2:$AA$19995,Calc!$C316,Dados!$J$2:$J$19995,Calc!$B$192,Dados!BH$2:BH$19995,"Péssima")*0)/COUNTIFS(Dados!$AA$2:$AA$19995,Calc!$C316,Dados!$J$2:$J$19995,Calc!$B$192,Dados!BH$2:BH$19995,"&lt;&gt;Sem resposta",Dados!BH$2:BH$19995,"&lt;&gt;""")</f>
        <v>#DIV/0!</v>
      </c>
      <c r="G210" s="152" t="e">
        <f>(COUNTIFS(Dados!$AA$2:$AA$19995,Calc!$C316,Dados!$J$2:$J$19995,Calc!$B$192,Dados!BI$2:BI$19995,"Ótima")*5+COUNTIFS(Dados!$AA$2:$AA$19995,Calc!$C316,Dados!$J$2:$J$19995,Calc!$B$192,Dados!BI$2:BI$19995,"Boa")*3.75+COUNTIFS(Dados!$AA$2:$AA$19995,Calc!$C316,Dados!$J$2:$J$19995,Calc!$B$192,Dados!BI$2:BI$19995,"Regular")*2.5+COUNTIFS(Dados!$AA$2:$AA$19995,Calc!$C316,Dados!$J$2:$J$19995,Calc!$B$192,Dados!BI$2:BI$19995,"Ruim")*1.25+COUNTIFS(Dados!$AA$2:$AA$19995,Calc!$C316,Dados!$J$2:$J$19995,Calc!$B$192,Dados!BI$2:BI$19995,"Péssima")*0)/COUNTIFS(Dados!$AA$2:$AA$19995,Calc!$C316,Dados!$J$2:$J$19995,Calc!$B$192,Dados!BI$2:BI$19995,"&lt;&gt;Sem resposta",Dados!BI$2:BI$19995,"&lt;&gt;""")</f>
        <v>#DIV/0!</v>
      </c>
      <c r="H210" s="152" t="e">
        <f>(COUNTIFS(Dados!$AA$2:$AA$19995,Calc!$C316,Dados!$J$2:$J$19995,Calc!$B$192,Dados!BJ$2:BJ$19995,"Ótima")*5+COUNTIFS(Dados!$AA$2:$AA$19995,Calc!$C316,Dados!$J$2:$J$19995,Calc!$B$192,Dados!BJ$2:BJ$19995,"Boa")*3.75+COUNTIFS(Dados!$AA$2:$AA$19995,Calc!$C316,Dados!$J$2:$J$19995,Calc!$B$192,Dados!BJ$2:BJ$19995,"Regular")*2.5+COUNTIFS(Dados!$AA$2:$AA$19995,Calc!$C316,Dados!$J$2:$J$19995,Calc!$B$192,Dados!BJ$2:BJ$19995,"Ruim")*1.25+COUNTIFS(Dados!$AA$2:$AA$19995,Calc!$C316,Dados!$J$2:$J$19995,Calc!$B$192,Dados!BJ$2:BJ$19995,"Péssima")*0)/COUNTIFS(Dados!$AA$2:$AA$19995,Calc!$C316,Dados!$J$2:$J$19995,Calc!$B$192,Dados!BJ$2:BJ$19995,"&lt;&gt;Sem resposta",Dados!BJ$2:BJ$19995,"&lt;&gt;""")</f>
        <v>#DIV/0!</v>
      </c>
      <c r="I210" s="152" t="e">
        <f>(COUNTIFS(Dados!$AA$2:$AA$19995,Calc!$C316,Dados!$J$2:$J$19995,Calc!$B$192,Dados!BK$2:BK$19995,"Superou as expectativas")*5+COUNTIFS(Dados!$AA$2:$AA$19995,Calc!$C316,Dados!$J$2:$J$19995,Calc!$B$192,Dados!BK$2:BK$19995,"Atendeu as expectativas")*2.5+COUNTIFS(Dados!$AA$2:$AA$19995,Calc!$C316,Dados!$J$2:$J$19995,Calc!$B$192,Dados!BK$2:BK$19995,"Não atendeu as expectativas")*0)/COUNTIFS(Dados!$AA$2:$AA$19995,Calc!$C316,Dados!$J$2:$J$19995,Calc!$B$192,Dados!BK$2:BK$19995,"&lt;&gt;Sem resposta",Dados!BK$2:BK$19995,"&lt;&gt;""")</f>
        <v>#DIV/0!</v>
      </c>
      <c r="J210" s="152" t="e">
        <f>(COUNTIFS(Dados!$AA$2:$AA$19995,Calc!$C316,Dados!$J$2:$J$19995,Calc!$B$192,Dados!BL$2:BL$19995,"Superou as expectativas")*5+COUNTIFS(Dados!$AA$2:$AA$19995,Calc!$C316,Dados!$J$2:$J$19995,Calc!$B$192,Dados!BL$2:BL$19995,"Atendeu as expectativas")*2.5+COUNTIFS(Dados!$AA$2:$AA$19995,Calc!$C316,Dados!$J$2:$J$19995,Calc!$B$192,Dados!BL$2:BL$19995,"Não atendeu as expectativas")*0)/COUNTIFS(Dados!$AA$2:$AA$19995,Calc!$C316,Dados!$J$2:$J$19995,Calc!$B$192,Dados!BL$2:BL$19995,"&lt;&gt;Sem resposta",Dados!BL$2:BL$19995,"&lt;&gt;""")</f>
        <v>#DIV/0!</v>
      </c>
      <c r="K210" s="195" t="e">
        <f t="shared" si="7"/>
        <v>#DIV/0!</v>
      </c>
    </row>
    <row r="211" spans="1:11">
      <c r="A211" s="143" t="s">
        <v>95</v>
      </c>
      <c r="B211" s="149" t="s">
        <v>227</v>
      </c>
      <c r="C211" s="152" t="e">
        <f>(COUNTIFS(Dados!$AA$2:$AA$19995,Calc!$C317,Dados!$J$2:$J$19995,Calc!$B$192,Dados!BE$2:BE$19995,"Ótima")*5+COUNTIFS(Dados!$AA$2:$AA$19995,Calc!$C317,Dados!$J$2:$J$19995,Calc!$B$192,Dados!BE$2:BE$19995,"Boa")*3.75+COUNTIFS(Dados!$AA$2:$AA$19995,Calc!$C317,Dados!$J$2:$J$19995,Calc!$B$192,Dados!BE$2:BE$19995,"Regular")*2.5+COUNTIFS(Dados!$AA$2:$AA$19995,Calc!$C317,Dados!$J$2:$J$19995,Calc!$B$192,Dados!BE$2:BE$19995,"Ruim")*1.25+COUNTIFS(Dados!$AA$2:$AA$19995,Calc!$C317,Dados!$J$2:$J$19995,Calc!$B$192,Dados!BE$2:BE$19995,"Péssima")*0)/COUNTIFS(Dados!$AA$2:$AA$19995,Calc!$C317,Dados!$J$2:$J$19995,Calc!$B$192,Dados!BE$2:BE$19995,"&lt;&gt;Sem resposta",Dados!BE$2:BE$19995,"&lt;&gt;""")</f>
        <v>#DIV/0!</v>
      </c>
      <c r="D211" s="152" t="e">
        <f>(COUNTIFS(Dados!$AA$2:$AA$19995,Calc!$C317,Dados!$J$2:$J$19995,Calc!$B$192,Dados!BF$2:BF$19995,"Ótima")*5+COUNTIFS(Dados!$AA$2:$AA$19995,Calc!$C317,Dados!$J$2:$J$19995,Calc!$B$192,Dados!BF$2:BF$19995,"Boa")*3.75+COUNTIFS(Dados!$AA$2:$AA$19995,Calc!$C317,Dados!$J$2:$J$19995,Calc!$B$192,Dados!BF$2:BF$19995,"Regular")*2.5+COUNTIFS(Dados!$AA$2:$AA$19995,Calc!$C317,Dados!$J$2:$J$19995,Calc!$B$192,Dados!BF$2:BF$19995,"Ruim")*1.25+COUNTIFS(Dados!$AA$2:$AA$19995,Calc!$C317,Dados!$J$2:$J$19995,Calc!$B$192,Dados!BF$2:BF$19995,"Péssima")*0)/COUNTIFS(Dados!$AA$2:$AA$19995,Calc!$C317,Dados!$J$2:$J$19995,Calc!$B$192,Dados!BF$2:BF$19995,"&lt;&gt;Sem resposta",Dados!BF$2:BF$19995,"&lt;&gt;""")</f>
        <v>#DIV/0!</v>
      </c>
      <c r="E211" s="152" t="e">
        <f>(COUNTIFS(Dados!$AA$2:$AA$19995,Calc!$C317,Dados!$J$2:$J$19995,Calc!$B$192,Dados!BG$2:BG$19995,"Ótima")*5+COUNTIFS(Dados!$AA$2:$AA$19995,Calc!$C317,Dados!$J$2:$J$19995,Calc!$B$192,Dados!BG$2:BG$19995,"Boa")*3.75+COUNTIFS(Dados!$AA$2:$AA$19995,Calc!$C317,Dados!$J$2:$J$19995,Calc!$B$192,Dados!BG$2:BG$19995,"Regular")*2.5+COUNTIFS(Dados!$AA$2:$AA$19995,Calc!$C317,Dados!$J$2:$J$19995,Calc!$B$192,Dados!BG$2:BG$19995,"Ruim")*1.25+COUNTIFS(Dados!$AA$2:$AA$19995,Calc!$C317,Dados!$J$2:$J$19995,Calc!$B$192,Dados!BG$2:BG$19995,"Péssima")*0)/COUNTIFS(Dados!$AA$2:$AA$19995,Calc!$C317,Dados!$J$2:$J$19995,Calc!$B$192,Dados!BG$2:BG$19995,"&lt;&gt;Sem resposta",Dados!BG$2:BG$19995,"&lt;&gt;""")</f>
        <v>#DIV/0!</v>
      </c>
      <c r="F211" s="152" t="e">
        <f>(COUNTIFS(Dados!$AA$2:$AA$19995,Calc!$C317,Dados!$J$2:$J$19995,Calc!$B$192,Dados!BH$2:BH$19995,"Ótima")*5+COUNTIFS(Dados!$AA$2:$AA$19995,Calc!$C317,Dados!$J$2:$J$19995,Calc!$B$192,Dados!BH$2:BH$19995,"Boa")*3.75+COUNTIFS(Dados!$AA$2:$AA$19995,Calc!$C317,Dados!$J$2:$J$19995,Calc!$B$192,Dados!BH$2:BH$19995,"Regular")*2.5+COUNTIFS(Dados!$AA$2:$AA$19995,Calc!$C317,Dados!$J$2:$J$19995,Calc!$B$192,Dados!BH$2:BH$19995,"Ruim")*1.25+COUNTIFS(Dados!$AA$2:$AA$19995,Calc!$C317,Dados!$J$2:$J$19995,Calc!$B$192,Dados!BH$2:BH$19995,"Péssima")*0)/COUNTIFS(Dados!$AA$2:$AA$19995,Calc!$C317,Dados!$J$2:$J$19995,Calc!$B$192,Dados!BH$2:BH$19995,"&lt;&gt;Sem resposta",Dados!BH$2:BH$19995,"&lt;&gt;""")</f>
        <v>#DIV/0!</v>
      </c>
      <c r="G211" s="152" t="e">
        <f>(COUNTIFS(Dados!$AA$2:$AA$19995,Calc!$C317,Dados!$J$2:$J$19995,Calc!$B$192,Dados!BI$2:BI$19995,"Ótima")*5+COUNTIFS(Dados!$AA$2:$AA$19995,Calc!$C317,Dados!$J$2:$J$19995,Calc!$B$192,Dados!BI$2:BI$19995,"Boa")*3.75+COUNTIFS(Dados!$AA$2:$AA$19995,Calc!$C317,Dados!$J$2:$J$19995,Calc!$B$192,Dados!BI$2:BI$19995,"Regular")*2.5+COUNTIFS(Dados!$AA$2:$AA$19995,Calc!$C317,Dados!$J$2:$J$19995,Calc!$B$192,Dados!BI$2:BI$19995,"Ruim")*1.25+COUNTIFS(Dados!$AA$2:$AA$19995,Calc!$C317,Dados!$J$2:$J$19995,Calc!$B$192,Dados!BI$2:BI$19995,"Péssima")*0)/COUNTIFS(Dados!$AA$2:$AA$19995,Calc!$C317,Dados!$J$2:$J$19995,Calc!$B$192,Dados!BI$2:BI$19995,"&lt;&gt;Sem resposta",Dados!BI$2:BI$19995,"&lt;&gt;""")</f>
        <v>#DIV/0!</v>
      </c>
      <c r="H211" s="152" t="e">
        <f>(COUNTIFS(Dados!$AA$2:$AA$19995,Calc!$C317,Dados!$J$2:$J$19995,Calc!$B$192,Dados!BJ$2:BJ$19995,"Ótima")*5+COUNTIFS(Dados!$AA$2:$AA$19995,Calc!$C317,Dados!$J$2:$J$19995,Calc!$B$192,Dados!BJ$2:BJ$19995,"Boa")*3.75+COUNTIFS(Dados!$AA$2:$AA$19995,Calc!$C317,Dados!$J$2:$J$19995,Calc!$B$192,Dados!BJ$2:BJ$19995,"Regular")*2.5+COUNTIFS(Dados!$AA$2:$AA$19995,Calc!$C317,Dados!$J$2:$J$19995,Calc!$B$192,Dados!BJ$2:BJ$19995,"Ruim")*1.25+COUNTIFS(Dados!$AA$2:$AA$19995,Calc!$C317,Dados!$J$2:$J$19995,Calc!$B$192,Dados!BJ$2:BJ$19995,"Péssima")*0)/COUNTIFS(Dados!$AA$2:$AA$19995,Calc!$C317,Dados!$J$2:$J$19995,Calc!$B$192,Dados!BJ$2:BJ$19995,"&lt;&gt;Sem resposta",Dados!BJ$2:BJ$19995,"&lt;&gt;""")</f>
        <v>#DIV/0!</v>
      </c>
      <c r="I211" s="152" t="e">
        <f>(COUNTIFS(Dados!$AA$2:$AA$19995,Calc!$C317,Dados!$J$2:$J$19995,Calc!$B$192,Dados!BK$2:BK$19995,"Superou as expectativas")*5+COUNTIFS(Dados!$AA$2:$AA$19995,Calc!$C317,Dados!$J$2:$J$19995,Calc!$B$192,Dados!BK$2:BK$19995,"Atendeu as expectativas")*2.5+COUNTIFS(Dados!$AA$2:$AA$19995,Calc!$C317,Dados!$J$2:$J$19995,Calc!$B$192,Dados!BK$2:BK$19995,"Não atendeu as expectativas")*0)/COUNTIFS(Dados!$AA$2:$AA$19995,Calc!$C317,Dados!$J$2:$J$19995,Calc!$B$192,Dados!BK$2:BK$19995,"&lt;&gt;Sem resposta",Dados!BK$2:BK$19995,"&lt;&gt;""")</f>
        <v>#DIV/0!</v>
      </c>
      <c r="J211" s="152" t="e">
        <f>(COUNTIFS(Dados!$AA$2:$AA$19995,Calc!$C317,Dados!$J$2:$J$19995,Calc!$B$192,Dados!BL$2:BL$19995,"Superou as expectativas")*5+COUNTIFS(Dados!$AA$2:$AA$19995,Calc!$C317,Dados!$J$2:$J$19995,Calc!$B$192,Dados!BL$2:BL$19995,"Atendeu as expectativas")*2.5+COUNTIFS(Dados!$AA$2:$AA$19995,Calc!$C317,Dados!$J$2:$J$19995,Calc!$B$192,Dados!BL$2:BL$19995,"Não atendeu as expectativas")*0)/COUNTIFS(Dados!$AA$2:$AA$19995,Calc!$C317,Dados!$J$2:$J$19995,Calc!$B$192,Dados!BL$2:BL$19995,"&lt;&gt;Sem resposta",Dados!BL$2:BL$19995,"&lt;&gt;""")</f>
        <v>#DIV/0!</v>
      </c>
      <c r="K211" s="195" t="e">
        <f t="shared" si="7"/>
        <v>#DIV/0!</v>
      </c>
    </row>
    <row r="212" spans="1:11" ht="25.5">
      <c r="A212" s="143" t="s">
        <v>95</v>
      </c>
      <c r="B212" s="149" t="s">
        <v>3528</v>
      </c>
      <c r="C212" s="152" t="e">
        <f>(COUNTIFS(Dados!$AA$2:$AA$19995,Calc!$C318,Dados!$J$2:$J$19995,Calc!$B$192,Dados!BE$2:BE$19995,"Ótima")*5+COUNTIFS(Dados!$AA$2:$AA$19995,Calc!$C318,Dados!$J$2:$J$19995,Calc!$B$192,Dados!BE$2:BE$19995,"Boa")*3.75+COUNTIFS(Dados!$AA$2:$AA$19995,Calc!$C318,Dados!$J$2:$J$19995,Calc!$B$192,Dados!BE$2:BE$19995,"Regular")*2.5+COUNTIFS(Dados!$AA$2:$AA$19995,Calc!$C318,Dados!$J$2:$J$19995,Calc!$B$192,Dados!BE$2:BE$19995,"Ruim")*1.25+COUNTIFS(Dados!$AA$2:$AA$19995,Calc!$C318,Dados!$J$2:$J$19995,Calc!$B$192,Dados!BE$2:BE$19995,"Péssima")*0)/COUNTIFS(Dados!$AA$2:$AA$19995,Calc!$C318,Dados!$J$2:$J$19995,Calc!$B$192,Dados!BE$2:BE$19995,"&lt;&gt;Sem resposta",Dados!BE$2:BE$19995,"&lt;&gt;""")</f>
        <v>#DIV/0!</v>
      </c>
      <c r="D212" s="152" t="e">
        <f>(COUNTIFS(Dados!$AA$2:$AA$19995,Calc!$C318,Dados!$J$2:$J$19995,Calc!$B$192,Dados!BF$2:BF$19995,"Ótima")*5+COUNTIFS(Dados!$AA$2:$AA$19995,Calc!$C318,Dados!$J$2:$J$19995,Calc!$B$192,Dados!BF$2:BF$19995,"Boa")*3.75+COUNTIFS(Dados!$AA$2:$AA$19995,Calc!$C318,Dados!$J$2:$J$19995,Calc!$B$192,Dados!BF$2:BF$19995,"Regular")*2.5+COUNTIFS(Dados!$AA$2:$AA$19995,Calc!$C318,Dados!$J$2:$J$19995,Calc!$B$192,Dados!BF$2:BF$19995,"Ruim")*1.25+COUNTIFS(Dados!$AA$2:$AA$19995,Calc!$C318,Dados!$J$2:$J$19995,Calc!$B$192,Dados!BF$2:BF$19995,"Péssima")*0)/COUNTIFS(Dados!$AA$2:$AA$19995,Calc!$C318,Dados!$J$2:$J$19995,Calc!$B$192,Dados!BF$2:BF$19995,"&lt;&gt;Sem resposta",Dados!BF$2:BF$19995,"&lt;&gt;""")</f>
        <v>#DIV/0!</v>
      </c>
      <c r="E212" s="152" t="e">
        <f>(COUNTIFS(Dados!$AA$2:$AA$19995,Calc!$C318,Dados!$J$2:$J$19995,Calc!$B$192,Dados!BG$2:BG$19995,"Ótima")*5+COUNTIFS(Dados!$AA$2:$AA$19995,Calc!$C318,Dados!$J$2:$J$19995,Calc!$B$192,Dados!BG$2:BG$19995,"Boa")*3.75+COUNTIFS(Dados!$AA$2:$AA$19995,Calc!$C318,Dados!$J$2:$J$19995,Calc!$B$192,Dados!BG$2:BG$19995,"Regular")*2.5+COUNTIFS(Dados!$AA$2:$AA$19995,Calc!$C318,Dados!$J$2:$J$19995,Calc!$B$192,Dados!BG$2:BG$19995,"Ruim")*1.25+COUNTIFS(Dados!$AA$2:$AA$19995,Calc!$C318,Dados!$J$2:$J$19995,Calc!$B$192,Dados!BG$2:BG$19995,"Péssima")*0)/COUNTIFS(Dados!$AA$2:$AA$19995,Calc!$C318,Dados!$J$2:$J$19995,Calc!$B$192,Dados!BG$2:BG$19995,"&lt;&gt;Sem resposta",Dados!BG$2:BG$19995,"&lt;&gt;""")</f>
        <v>#DIV/0!</v>
      </c>
      <c r="F212" s="152" t="e">
        <f>(COUNTIFS(Dados!$AA$2:$AA$19995,Calc!$C318,Dados!$J$2:$J$19995,Calc!$B$192,Dados!BH$2:BH$19995,"Ótima")*5+COUNTIFS(Dados!$AA$2:$AA$19995,Calc!$C318,Dados!$J$2:$J$19995,Calc!$B$192,Dados!BH$2:BH$19995,"Boa")*3.75+COUNTIFS(Dados!$AA$2:$AA$19995,Calc!$C318,Dados!$J$2:$J$19995,Calc!$B$192,Dados!BH$2:BH$19995,"Regular")*2.5+COUNTIFS(Dados!$AA$2:$AA$19995,Calc!$C318,Dados!$J$2:$J$19995,Calc!$B$192,Dados!BH$2:BH$19995,"Ruim")*1.25+COUNTIFS(Dados!$AA$2:$AA$19995,Calc!$C318,Dados!$J$2:$J$19995,Calc!$B$192,Dados!BH$2:BH$19995,"Péssima")*0)/COUNTIFS(Dados!$AA$2:$AA$19995,Calc!$C318,Dados!$J$2:$J$19995,Calc!$B$192,Dados!BH$2:BH$19995,"&lt;&gt;Sem resposta",Dados!BH$2:BH$19995,"&lt;&gt;""")</f>
        <v>#DIV/0!</v>
      </c>
      <c r="G212" s="152" t="e">
        <f>(COUNTIFS(Dados!$AA$2:$AA$19995,Calc!$C318,Dados!$J$2:$J$19995,Calc!$B$192,Dados!BI$2:BI$19995,"Ótima")*5+COUNTIFS(Dados!$AA$2:$AA$19995,Calc!$C318,Dados!$J$2:$J$19995,Calc!$B$192,Dados!BI$2:BI$19995,"Boa")*3.75+COUNTIFS(Dados!$AA$2:$AA$19995,Calc!$C318,Dados!$J$2:$J$19995,Calc!$B$192,Dados!BI$2:BI$19995,"Regular")*2.5+COUNTIFS(Dados!$AA$2:$AA$19995,Calc!$C318,Dados!$J$2:$J$19995,Calc!$B$192,Dados!BI$2:BI$19995,"Ruim")*1.25+COUNTIFS(Dados!$AA$2:$AA$19995,Calc!$C318,Dados!$J$2:$J$19995,Calc!$B$192,Dados!BI$2:BI$19995,"Péssima")*0)/COUNTIFS(Dados!$AA$2:$AA$19995,Calc!$C318,Dados!$J$2:$J$19995,Calc!$B$192,Dados!BI$2:BI$19995,"&lt;&gt;Sem resposta",Dados!BI$2:BI$19995,"&lt;&gt;""")</f>
        <v>#DIV/0!</v>
      </c>
      <c r="H212" s="152" t="e">
        <f>(COUNTIFS(Dados!$AA$2:$AA$19995,Calc!$C318,Dados!$J$2:$J$19995,Calc!$B$192,Dados!BJ$2:BJ$19995,"Ótima")*5+COUNTIFS(Dados!$AA$2:$AA$19995,Calc!$C318,Dados!$J$2:$J$19995,Calc!$B$192,Dados!BJ$2:BJ$19995,"Boa")*3.75+COUNTIFS(Dados!$AA$2:$AA$19995,Calc!$C318,Dados!$J$2:$J$19995,Calc!$B$192,Dados!BJ$2:BJ$19995,"Regular")*2.5+COUNTIFS(Dados!$AA$2:$AA$19995,Calc!$C318,Dados!$J$2:$J$19995,Calc!$B$192,Dados!BJ$2:BJ$19995,"Ruim")*1.25+COUNTIFS(Dados!$AA$2:$AA$19995,Calc!$C318,Dados!$J$2:$J$19995,Calc!$B$192,Dados!BJ$2:BJ$19995,"Péssima")*0)/COUNTIFS(Dados!$AA$2:$AA$19995,Calc!$C318,Dados!$J$2:$J$19995,Calc!$B$192,Dados!BJ$2:BJ$19995,"&lt;&gt;Sem resposta",Dados!BJ$2:BJ$19995,"&lt;&gt;""")</f>
        <v>#DIV/0!</v>
      </c>
      <c r="I212" s="152" t="e">
        <f>(COUNTIFS(Dados!$AA$2:$AA$19995,Calc!$C318,Dados!$J$2:$J$19995,Calc!$B$192,Dados!BK$2:BK$19995,"Superou as expectativas")*5+COUNTIFS(Dados!$AA$2:$AA$19995,Calc!$C318,Dados!$J$2:$J$19995,Calc!$B$192,Dados!BK$2:BK$19995,"Atendeu as expectativas")*2.5+COUNTIFS(Dados!$AA$2:$AA$19995,Calc!$C318,Dados!$J$2:$J$19995,Calc!$B$192,Dados!BK$2:BK$19995,"Não atendeu as expectativas")*0)/COUNTIFS(Dados!$AA$2:$AA$19995,Calc!$C318,Dados!$J$2:$J$19995,Calc!$B$192,Dados!BK$2:BK$19995,"&lt;&gt;Sem resposta",Dados!BK$2:BK$19995,"&lt;&gt;""")</f>
        <v>#DIV/0!</v>
      </c>
      <c r="J212" s="152" t="e">
        <f>(COUNTIFS(Dados!$AA$2:$AA$19995,Calc!$C318,Dados!$J$2:$J$19995,Calc!$B$192,Dados!BL$2:BL$19995,"Superou as expectativas")*5+COUNTIFS(Dados!$AA$2:$AA$19995,Calc!$C318,Dados!$J$2:$J$19995,Calc!$B$192,Dados!BL$2:BL$19995,"Atendeu as expectativas")*2.5+COUNTIFS(Dados!$AA$2:$AA$19995,Calc!$C318,Dados!$J$2:$J$19995,Calc!$B$192,Dados!BL$2:BL$19995,"Não atendeu as expectativas")*0)/COUNTIFS(Dados!$AA$2:$AA$19995,Calc!$C318,Dados!$J$2:$J$19995,Calc!$B$192,Dados!BL$2:BL$19995,"&lt;&gt;Sem resposta",Dados!BL$2:BL$19995,"&lt;&gt;""")</f>
        <v>#DIV/0!</v>
      </c>
      <c r="K212" s="195" t="e">
        <f t="shared" si="7"/>
        <v>#DIV/0!</v>
      </c>
    </row>
    <row r="213" spans="1:11" ht="38.25">
      <c r="A213" s="143" t="s">
        <v>95</v>
      </c>
      <c r="B213" s="149" t="s">
        <v>890</v>
      </c>
      <c r="C213" s="152" t="e">
        <f>(COUNTIFS(Dados!$AA$2:$AA$19995,Calc!$C319,Dados!$J$2:$J$19995,Calc!$B$192,Dados!BE$2:BE$19995,"Ótima")*5+COUNTIFS(Dados!$AA$2:$AA$19995,Calc!$C319,Dados!$J$2:$J$19995,Calc!$B$192,Dados!BE$2:BE$19995,"Boa")*3.75+COUNTIFS(Dados!$AA$2:$AA$19995,Calc!$C319,Dados!$J$2:$J$19995,Calc!$B$192,Dados!BE$2:BE$19995,"Regular")*2.5+COUNTIFS(Dados!$AA$2:$AA$19995,Calc!$C319,Dados!$J$2:$J$19995,Calc!$B$192,Dados!BE$2:BE$19995,"Ruim")*1.25+COUNTIFS(Dados!$AA$2:$AA$19995,Calc!$C319,Dados!$J$2:$J$19995,Calc!$B$192,Dados!BE$2:BE$19995,"Péssima")*0)/COUNTIFS(Dados!$AA$2:$AA$19995,Calc!$C319,Dados!$J$2:$J$19995,Calc!$B$192,Dados!BE$2:BE$19995,"&lt;&gt;Sem resposta",Dados!BE$2:BE$19995,"&lt;&gt;""")</f>
        <v>#DIV/0!</v>
      </c>
      <c r="D213" s="152" t="e">
        <f>(COUNTIFS(Dados!$AA$2:$AA$19995,Calc!$C319,Dados!$J$2:$J$19995,Calc!$B$192,Dados!BF$2:BF$19995,"Ótima")*5+COUNTIFS(Dados!$AA$2:$AA$19995,Calc!$C319,Dados!$J$2:$J$19995,Calc!$B$192,Dados!BF$2:BF$19995,"Boa")*3.75+COUNTIFS(Dados!$AA$2:$AA$19995,Calc!$C319,Dados!$J$2:$J$19995,Calc!$B$192,Dados!BF$2:BF$19995,"Regular")*2.5+COUNTIFS(Dados!$AA$2:$AA$19995,Calc!$C319,Dados!$J$2:$J$19995,Calc!$B$192,Dados!BF$2:BF$19995,"Ruim")*1.25+COUNTIFS(Dados!$AA$2:$AA$19995,Calc!$C319,Dados!$J$2:$J$19995,Calc!$B$192,Dados!BF$2:BF$19995,"Péssima")*0)/COUNTIFS(Dados!$AA$2:$AA$19995,Calc!$C319,Dados!$J$2:$J$19995,Calc!$B$192,Dados!BF$2:BF$19995,"&lt;&gt;Sem resposta",Dados!BF$2:BF$19995,"&lt;&gt;""")</f>
        <v>#DIV/0!</v>
      </c>
      <c r="E213" s="152" t="e">
        <f>(COUNTIFS(Dados!$AA$2:$AA$19995,Calc!$C319,Dados!$J$2:$J$19995,Calc!$B$192,Dados!BG$2:BG$19995,"Ótima")*5+COUNTIFS(Dados!$AA$2:$AA$19995,Calc!$C319,Dados!$J$2:$J$19995,Calc!$B$192,Dados!BG$2:BG$19995,"Boa")*3.75+COUNTIFS(Dados!$AA$2:$AA$19995,Calc!$C319,Dados!$J$2:$J$19995,Calc!$B$192,Dados!BG$2:BG$19995,"Regular")*2.5+COUNTIFS(Dados!$AA$2:$AA$19995,Calc!$C319,Dados!$J$2:$J$19995,Calc!$B$192,Dados!BG$2:BG$19995,"Ruim")*1.25+COUNTIFS(Dados!$AA$2:$AA$19995,Calc!$C319,Dados!$J$2:$J$19995,Calc!$B$192,Dados!BG$2:BG$19995,"Péssima")*0)/COUNTIFS(Dados!$AA$2:$AA$19995,Calc!$C319,Dados!$J$2:$J$19995,Calc!$B$192,Dados!BG$2:BG$19995,"&lt;&gt;Sem resposta",Dados!BG$2:BG$19995,"&lt;&gt;""")</f>
        <v>#DIV/0!</v>
      </c>
      <c r="F213" s="152" t="e">
        <f>(COUNTIFS(Dados!$AA$2:$AA$19995,Calc!$C319,Dados!$J$2:$J$19995,Calc!$B$192,Dados!BH$2:BH$19995,"Ótima")*5+COUNTIFS(Dados!$AA$2:$AA$19995,Calc!$C319,Dados!$J$2:$J$19995,Calc!$B$192,Dados!BH$2:BH$19995,"Boa")*3.75+COUNTIFS(Dados!$AA$2:$AA$19995,Calc!$C319,Dados!$J$2:$J$19995,Calc!$B$192,Dados!BH$2:BH$19995,"Regular")*2.5+COUNTIFS(Dados!$AA$2:$AA$19995,Calc!$C319,Dados!$J$2:$J$19995,Calc!$B$192,Dados!BH$2:BH$19995,"Ruim")*1.25+COUNTIFS(Dados!$AA$2:$AA$19995,Calc!$C319,Dados!$J$2:$J$19995,Calc!$B$192,Dados!BH$2:BH$19995,"Péssima")*0)/COUNTIFS(Dados!$AA$2:$AA$19995,Calc!$C319,Dados!$J$2:$J$19995,Calc!$B$192,Dados!BH$2:BH$19995,"&lt;&gt;Sem resposta",Dados!BH$2:BH$19995,"&lt;&gt;""")</f>
        <v>#DIV/0!</v>
      </c>
      <c r="G213" s="152" t="e">
        <f>(COUNTIFS(Dados!$AA$2:$AA$19995,Calc!$C319,Dados!$J$2:$J$19995,Calc!$B$192,Dados!BI$2:BI$19995,"Ótima")*5+COUNTIFS(Dados!$AA$2:$AA$19995,Calc!$C319,Dados!$J$2:$J$19995,Calc!$B$192,Dados!BI$2:BI$19995,"Boa")*3.75+COUNTIFS(Dados!$AA$2:$AA$19995,Calc!$C319,Dados!$J$2:$J$19995,Calc!$B$192,Dados!BI$2:BI$19995,"Regular")*2.5+COUNTIFS(Dados!$AA$2:$AA$19995,Calc!$C319,Dados!$J$2:$J$19995,Calc!$B$192,Dados!BI$2:BI$19995,"Ruim")*1.25+COUNTIFS(Dados!$AA$2:$AA$19995,Calc!$C319,Dados!$J$2:$J$19995,Calc!$B$192,Dados!BI$2:BI$19995,"Péssima")*0)/COUNTIFS(Dados!$AA$2:$AA$19995,Calc!$C319,Dados!$J$2:$J$19995,Calc!$B$192,Dados!BI$2:BI$19995,"&lt;&gt;Sem resposta",Dados!BI$2:BI$19995,"&lt;&gt;""")</f>
        <v>#DIV/0!</v>
      </c>
      <c r="H213" s="152" t="e">
        <f>(COUNTIFS(Dados!$AA$2:$AA$19995,Calc!$C319,Dados!$J$2:$J$19995,Calc!$B$192,Dados!BJ$2:BJ$19995,"Ótima")*5+COUNTIFS(Dados!$AA$2:$AA$19995,Calc!$C319,Dados!$J$2:$J$19995,Calc!$B$192,Dados!BJ$2:BJ$19995,"Boa")*3.75+COUNTIFS(Dados!$AA$2:$AA$19995,Calc!$C319,Dados!$J$2:$J$19995,Calc!$B$192,Dados!BJ$2:BJ$19995,"Regular")*2.5+COUNTIFS(Dados!$AA$2:$AA$19995,Calc!$C319,Dados!$J$2:$J$19995,Calc!$B$192,Dados!BJ$2:BJ$19995,"Ruim")*1.25+COUNTIFS(Dados!$AA$2:$AA$19995,Calc!$C319,Dados!$J$2:$J$19995,Calc!$B$192,Dados!BJ$2:BJ$19995,"Péssima")*0)/COUNTIFS(Dados!$AA$2:$AA$19995,Calc!$C319,Dados!$J$2:$J$19995,Calc!$B$192,Dados!BJ$2:BJ$19995,"&lt;&gt;Sem resposta",Dados!BJ$2:BJ$19995,"&lt;&gt;""")</f>
        <v>#DIV/0!</v>
      </c>
      <c r="I213" s="152" t="e">
        <f>(COUNTIFS(Dados!$AA$2:$AA$19995,Calc!$C319,Dados!$J$2:$J$19995,Calc!$B$192,Dados!BK$2:BK$19995,"Superou as expectativas")*5+COUNTIFS(Dados!$AA$2:$AA$19995,Calc!$C319,Dados!$J$2:$J$19995,Calc!$B$192,Dados!BK$2:BK$19995,"Atendeu as expectativas")*2.5+COUNTIFS(Dados!$AA$2:$AA$19995,Calc!$C319,Dados!$J$2:$J$19995,Calc!$B$192,Dados!BK$2:BK$19995,"Não atendeu as expectativas")*0)/COUNTIFS(Dados!$AA$2:$AA$19995,Calc!$C319,Dados!$J$2:$J$19995,Calc!$B$192,Dados!BK$2:BK$19995,"&lt;&gt;Sem resposta",Dados!BK$2:BK$19995,"&lt;&gt;""")</f>
        <v>#DIV/0!</v>
      </c>
      <c r="J213" s="152" t="e">
        <f>(COUNTIFS(Dados!$AA$2:$AA$19995,Calc!$C319,Dados!$J$2:$J$19995,Calc!$B$192,Dados!BL$2:BL$19995,"Superou as expectativas")*5+COUNTIFS(Dados!$AA$2:$AA$19995,Calc!$C319,Dados!$J$2:$J$19995,Calc!$B$192,Dados!BL$2:BL$19995,"Atendeu as expectativas")*2.5+COUNTIFS(Dados!$AA$2:$AA$19995,Calc!$C319,Dados!$J$2:$J$19995,Calc!$B$192,Dados!BL$2:BL$19995,"Não atendeu as expectativas")*0)/COUNTIFS(Dados!$AA$2:$AA$19995,Calc!$C319,Dados!$J$2:$J$19995,Calc!$B$192,Dados!BL$2:BL$19995,"&lt;&gt;Sem resposta",Dados!BL$2:BL$19995,"&lt;&gt;""")</f>
        <v>#DIV/0!</v>
      </c>
      <c r="K213" s="195" t="e">
        <f t="shared" si="7"/>
        <v>#DIV/0!</v>
      </c>
    </row>
    <row r="214" spans="1:11" ht="25.5">
      <c r="A214" s="143" t="s">
        <v>95</v>
      </c>
      <c r="B214" s="149" t="s">
        <v>751</v>
      </c>
      <c r="C214" s="152" t="e">
        <f>(COUNTIFS(Dados!$AA$2:$AA$19995,Calc!$C320,Dados!$J$2:$J$19995,Calc!$B$192,Dados!BE$2:BE$19995,"Ótima")*5+COUNTIFS(Dados!$AA$2:$AA$19995,Calc!$C320,Dados!$J$2:$J$19995,Calc!$B$192,Dados!BE$2:BE$19995,"Boa")*3.75+COUNTIFS(Dados!$AA$2:$AA$19995,Calc!$C320,Dados!$J$2:$J$19995,Calc!$B$192,Dados!BE$2:BE$19995,"Regular")*2.5+COUNTIFS(Dados!$AA$2:$AA$19995,Calc!$C320,Dados!$J$2:$J$19995,Calc!$B$192,Dados!BE$2:BE$19995,"Ruim")*1.25+COUNTIFS(Dados!$AA$2:$AA$19995,Calc!$C320,Dados!$J$2:$J$19995,Calc!$B$192,Dados!BE$2:BE$19995,"Péssima")*0)/COUNTIFS(Dados!$AA$2:$AA$19995,Calc!$C320,Dados!$J$2:$J$19995,Calc!$B$192,Dados!BE$2:BE$19995,"&lt;&gt;Sem resposta",Dados!BE$2:BE$19995,"&lt;&gt;""")</f>
        <v>#DIV/0!</v>
      </c>
      <c r="D214" s="152" t="e">
        <f>(COUNTIFS(Dados!$AA$2:$AA$19995,Calc!$C320,Dados!$J$2:$J$19995,Calc!$B$192,Dados!BF$2:BF$19995,"Ótima")*5+COUNTIFS(Dados!$AA$2:$AA$19995,Calc!$C320,Dados!$J$2:$J$19995,Calc!$B$192,Dados!BF$2:BF$19995,"Boa")*3.75+COUNTIFS(Dados!$AA$2:$AA$19995,Calc!$C320,Dados!$J$2:$J$19995,Calc!$B$192,Dados!BF$2:BF$19995,"Regular")*2.5+COUNTIFS(Dados!$AA$2:$AA$19995,Calc!$C320,Dados!$J$2:$J$19995,Calc!$B$192,Dados!BF$2:BF$19995,"Ruim")*1.25+COUNTIFS(Dados!$AA$2:$AA$19995,Calc!$C320,Dados!$J$2:$J$19995,Calc!$B$192,Dados!BF$2:BF$19995,"Péssima")*0)/COUNTIFS(Dados!$AA$2:$AA$19995,Calc!$C320,Dados!$J$2:$J$19995,Calc!$B$192,Dados!BF$2:BF$19995,"&lt;&gt;Sem resposta",Dados!BF$2:BF$19995,"&lt;&gt;""")</f>
        <v>#DIV/0!</v>
      </c>
      <c r="E214" s="152" t="e">
        <f>(COUNTIFS(Dados!$AA$2:$AA$19995,Calc!$C320,Dados!$J$2:$J$19995,Calc!$B$192,Dados!BG$2:BG$19995,"Ótima")*5+COUNTIFS(Dados!$AA$2:$AA$19995,Calc!$C320,Dados!$J$2:$J$19995,Calc!$B$192,Dados!BG$2:BG$19995,"Boa")*3.75+COUNTIFS(Dados!$AA$2:$AA$19995,Calc!$C320,Dados!$J$2:$J$19995,Calc!$B$192,Dados!BG$2:BG$19995,"Regular")*2.5+COUNTIFS(Dados!$AA$2:$AA$19995,Calc!$C320,Dados!$J$2:$J$19995,Calc!$B$192,Dados!BG$2:BG$19995,"Ruim")*1.25+COUNTIFS(Dados!$AA$2:$AA$19995,Calc!$C320,Dados!$J$2:$J$19995,Calc!$B$192,Dados!BG$2:BG$19995,"Péssima")*0)/COUNTIFS(Dados!$AA$2:$AA$19995,Calc!$C320,Dados!$J$2:$J$19995,Calc!$B$192,Dados!BG$2:BG$19995,"&lt;&gt;Sem resposta",Dados!BG$2:BG$19995,"&lt;&gt;""")</f>
        <v>#DIV/0!</v>
      </c>
      <c r="F214" s="152" t="e">
        <f>(COUNTIFS(Dados!$AA$2:$AA$19995,Calc!$C320,Dados!$J$2:$J$19995,Calc!$B$192,Dados!BH$2:BH$19995,"Ótima")*5+COUNTIFS(Dados!$AA$2:$AA$19995,Calc!$C320,Dados!$J$2:$J$19995,Calc!$B$192,Dados!BH$2:BH$19995,"Boa")*3.75+COUNTIFS(Dados!$AA$2:$AA$19995,Calc!$C320,Dados!$J$2:$J$19995,Calc!$B$192,Dados!BH$2:BH$19995,"Regular")*2.5+COUNTIFS(Dados!$AA$2:$AA$19995,Calc!$C320,Dados!$J$2:$J$19995,Calc!$B$192,Dados!BH$2:BH$19995,"Ruim")*1.25+COUNTIFS(Dados!$AA$2:$AA$19995,Calc!$C320,Dados!$J$2:$J$19995,Calc!$B$192,Dados!BH$2:BH$19995,"Péssima")*0)/COUNTIFS(Dados!$AA$2:$AA$19995,Calc!$C320,Dados!$J$2:$J$19995,Calc!$B$192,Dados!BH$2:BH$19995,"&lt;&gt;Sem resposta",Dados!BH$2:BH$19995,"&lt;&gt;""")</f>
        <v>#DIV/0!</v>
      </c>
      <c r="G214" s="152" t="e">
        <f>(COUNTIFS(Dados!$AA$2:$AA$19995,Calc!$C320,Dados!$J$2:$J$19995,Calc!$B$192,Dados!BI$2:BI$19995,"Ótima")*5+COUNTIFS(Dados!$AA$2:$AA$19995,Calc!$C320,Dados!$J$2:$J$19995,Calc!$B$192,Dados!BI$2:BI$19995,"Boa")*3.75+COUNTIFS(Dados!$AA$2:$AA$19995,Calc!$C320,Dados!$J$2:$J$19995,Calc!$B$192,Dados!BI$2:BI$19995,"Regular")*2.5+COUNTIFS(Dados!$AA$2:$AA$19995,Calc!$C320,Dados!$J$2:$J$19995,Calc!$B$192,Dados!BI$2:BI$19995,"Ruim")*1.25+COUNTIFS(Dados!$AA$2:$AA$19995,Calc!$C320,Dados!$J$2:$J$19995,Calc!$B$192,Dados!BI$2:BI$19995,"Péssima")*0)/COUNTIFS(Dados!$AA$2:$AA$19995,Calc!$C320,Dados!$J$2:$J$19995,Calc!$B$192,Dados!BI$2:BI$19995,"&lt;&gt;Sem resposta",Dados!BI$2:BI$19995,"&lt;&gt;""")</f>
        <v>#DIV/0!</v>
      </c>
      <c r="H214" s="152" t="e">
        <f>(COUNTIFS(Dados!$AA$2:$AA$19995,Calc!$C320,Dados!$J$2:$J$19995,Calc!$B$192,Dados!BJ$2:BJ$19995,"Ótima")*5+COUNTIFS(Dados!$AA$2:$AA$19995,Calc!$C320,Dados!$J$2:$J$19995,Calc!$B$192,Dados!BJ$2:BJ$19995,"Boa")*3.75+COUNTIFS(Dados!$AA$2:$AA$19995,Calc!$C320,Dados!$J$2:$J$19995,Calc!$B$192,Dados!BJ$2:BJ$19995,"Regular")*2.5+COUNTIFS(Dados!$AA$2:$AA$19995,Calc!$C320,Dados!$J$2:$J$19995,Calc!$B$192,Dados!BJ$2:BJ$19995,"Ruim")*1.25+COUNTIFS(Dados!$AA$2:$AA$19995,Calc!$C320,Dados!$J$2:$J$19995,Calc!$B$192,Dados!BJ$2:BJ$19995,"Péssima")*0)/COUNTIFS(Dados!$AA$2:$AA$19995,Calc!$C320,Dados!$J$2:$J$19995,Calc!$B$192,Dados!BJ$2:BJ$19995,"&lt;&gt;Sem resposta",Dados!BJ$2:BJ$19995,"&lt;&gt;""")</f>
        <v>#DIV/0!</v>
      </c>
      <c r="I214" s="152" t="e">
        <f>(COUNTIFS(Dados!$AA$2:$AA$19995,Calc!$C320,Dados!$J$2:$J$19995,Calc!$B$192,Dados!BK$2:BK$19995,"Superou as expectativas")*5+COUNTIFS(Dados!$AA$2:$AA$19995,Calc!$C320,Dados!$J$2:$J$19995,Calc!$B$192,Dados!BK$2:BK$19995,"Atendeu as expectativas")*2.5+COUNTIFS(Dados!$AA$2:$AA$19995,Calc!$C320,Dados!$J$2:$J$19995,Calc!$B$192,Dados!BK$2:BK$19995,"Não atendeu as expectativas")*0)/COUNTIFS(Dados!$AA$2:$AA$19995,Calc!$C320,Dados!$J$2:$J$19995,Calc!$B$192,Dados!BK$2:BK$19995,"&lt;&gt;Sem resposta",Dados!BK$2:BK$19995,"&lt;&gt;""")</f>
        <v>#DIV/0!</v>
      </c>
      <c r="J214" s="152" t="e">
        <f>(COUNTIFS(Dados!$AA$2:$AA$19995,Calc!$C320,Dados!$J$2:$J$19995,Calc!$B$192,Dados!BL$2:BL$19995,"Superou as expectativas")*5+COUNTIFS(Dados!$AA$2:$AA$19995,Calc!$C320,Dados!$J$2:$J$19995,Calc!$B$192,Dados!BL$2:BL$19995,"Atendeu as expectativas")*2.5+COUNTIFS(Dados!$AA$2:$AA$19995,Calc!$C320,Dados!$J$2:$J$19995,Calc!$B$192,Dados!BL$2:BL$19995,"Não atendeu as expectativas")*0)/COUNTIFS(Dados!$AA$2:$AA$19995,Calc!$C320,Dados!$J$2:$J$19995,Calc!$B$192,Dados!BL$2:BL$19995,"&lt;&gt;Sem resposta",Dados!BL$2:BL$19995,"&lt;&gt;""")</f>
        <v>#DIV/0!</v>
      </c>
      <c r="K214" s="195" t="e">
        <f t="shared" si="7"/>
        <v>#DIV/0!</v>
      </c>
    </row>
    <row r="215" spans="1:11">
      <c r="A215" s="143" t="s">
        <v>95</v>
      </c>
      <c r="B215" s="149" t="s">
        <v>346</v>
      </c>
      <c r="C215" s="152" t="e">
        <f>(COUNTIFS(Dados!$AA$2:$AA$19995,Calc!$C321,Dados!$J$2:$J$19995,Calc!$B$192,Dados!BE$2:BE$19995,"Ótima")*5+COUNTIFS(Dados!$AA$2:$AA$19995,Calc!$C321,Dados!$J$2:$J$19995,Calc!$B$192,Dados!BE$2:BE$19995,"Boa")*3.75+COUNTIFS(Dados!$AA$2:$AA$19995,Calc!$C321,Dados!$J$2:$J$19995,Calc!$B$192,Dados!BE$2:BE$19995,"Regular")*2.5+COUNTIFS(Dados!$AA$2:$AA$19995,Calc!$C321,Dados!$J$2:$J$19995,Calc!$B$192,Dados!BE$2:BE$19995,"Ruim")*1.25+COUNTIFS(Dados!$AA$2:$AA$19995,Calc!$C321,Dados!$J$2:$J$19995,Calc!$B$192,Dados!BE$2:BE$19995,"Péssima")*0)/COUNTIFS(Dados!$AA$2:$AA$19995,Calc!$C321,Dados!$J$2:$J$19995,Calc!$B$192,Dados!BE$2:BE$19995,"&lt;&gt;Sem resposta",Dados!BE$2:BE$19995,"&lt;&gt;""")</f>
        <v>#DIV/0!</v>
      </c>
      <c r="D215" s="152" t="e">
        <f>(COUNTIFS(Dados!$AA$2:$AA$19995,Calc!$C321,Dados!$J$2:$J$19995,Calc!$B$192,Dados!BF$2:BF$19995,"Ótima")*5+COUNTIFS(Dados!$AA$2:$AA$19995,Calc!$C321,Dados!$J$2:$J$19995,Calc!$B$192,Dados!BF$2:BF$19995,"Boa")*3.75+COUNTIFS(Dados!$AA$2:$AA$19995,Calc!$C321,Dados!$J$2:$J$19995,Calc!$B$192,Dados!BF$2:BF$19995,"Regular")*2.5+COUNTIFS(Dados!$AA$2:$AA$19995,Calc!$C321,Dados!$J$2:$J$19995,Calc!$B$192,Dados!BF$2:BF$19995,"Ruim")*1.25+COUNTIFS(Dados!$AA$2:$AA$19995,Calc!$C321,Dados!$J$2:$J$19995,Calc!$B$192,Dados!BF$2:BF$19995,"Péssima")*0)/COUNTIFS(Dados!$AA$2:$AA$19995,Calc!$C321,Dados!$J$2:$J$19995,Calc!$B$192,Dados!BF$2:BF$19995,"&lt;&gt;Sem resposta",Dados!BF$2:BF$19995,"&lt;&gt;""")</f>
        <v>#DIV/0!</v>
      </c>
      <c r="E215" s="152" t="e">
        <f>(COUNTIFS(Dados!$AA$2:$AA$19995,Calc!$C321,Dados!$J$2:$J$19995,Calc!$B$192,Dados!BG$2:BG$19995,"Ótima")*5+COUNTIFS(Dados!$AA$2:$AA$19995,Calc!$C321,Dados!$J$2:$J$19995,Calc!$B$192,Dados!BG$2:BG$19995,"Boa")*3.75+COUNTIFS(Dados!$AA$2:$AA$19995,Calc!$C321,Dados!$J$2:$J$19995,Calc!$B$192,Dados!BG$2:BG$19995,"Regular")*2.5+COUNTIFS(Dados!$AA$2:$AA$19995,Calc!$C321,Dados!$J$2:$J$19995,Calc!$B$192,Dados!BG$2:BG$19995,"Ruim")*1.25+COUNTIFS(Dados!$AA$2:$AA$19995,Calc!$C321,Dados!$J$2:$J$19995,Calc!$B$192,Dados!BG$2:BG$19995,"Péssima")*0)/COUNTIFS(Dados!$AA$2:$AA$19995,Calc!$C321,Dados!$J$2:$J$19995,Calc!$B$192,Dados!BG$2:BG$19995,"&lt;&gt;Sem resposta",Dados!BG$2:BG$19995,"&lt;&gt;""")</f>
        <v>#DIV/0!</v>
      </c>
      <c r="F215" s="152" t="e">
        <f>(COUNTIFS(Dados!$AA$2:$AA$19995,Calc!$C321,Dados!$J$2:$J$19995,Calc!$B$192,Dados!BH$2:BH$19995,"Ótima")*5+COUNTIFS(Dados!$AA$2:$AA$19995,Calc!$C321,Dados!$J$2:$J$19995,Calc!$B$192,Dados!BH$2:BH$19995,"Boa")*3.75+COUNTIFS(Dados!$AA$2:$AA$19995,Calc!$C321,Dados!$J$2:$J$19995,Calc!$B$192,Dados!BH$2:BH$19995,"Regular")*2.5+COUNTIFS(Dados!$AA$2:$AA$19995,Calc!$C321,Dados!$J$2:$J$19995,Calc!$B$192,Dados!BH$2:BH$19995,"Ruim")*1.25+COUNTIFS(Dados!$AA$2:$AA$19995,Calc!$C321,Dados!$J$2:$J$19995,Calc!$B$192,Dados!BH$2:BH$19995,"Péssima")*0)/COUNTIFS(Dados!$AA$2:$AA$19995,Calc!$C321,Dados!$J$2:$J$19995,Calc!$B$192,Dados!BH$2:BH$19995,"&lt;&gt;Sem resposta",Dados!BH$2:BH$19995,"&lt;&gt;""")</f>
        <v>#DIV/0!</v>
      </c>
      <c r="G215" s="152" t="e">
        <f>(COUNTIFS(Dados!$AA$2:$AA$19995,Calc!$C321,Dados!$J$2:$J$19995,Calc!$B$192,Dados!BI$2:BI$19995,"Ótima")*5+COUNTIFS(Dados!$AA$2:$AA$19995,Calc!$C321,Dados!$J$2:$J$19995,Calc!$B$192,Dados!BI$2:BI$19995,"Boa")*3.75+COUNTIFS(Dados!$AA$2:$AA$19995,Calc!$C321,Dados!$J$2:$J$19995,Calc!$B$192,Dados!BI$2:BI$19995,"Regular")*2.5+COUNTIFS(Dados!$AA$2:$AA$19995,Calc!$C321,Dados!$J$2:$J$19995,Calc!$B$192,Dados!BI$2:BI$19995,"Ruim")*1.25+COUNTIFS(Dados!$AA$2:$AA$19995,Calc!$C321,Dados!$J$2:$J$19995,Calc!$B$192,Dados!BI$2:BI$19995,"Péssima")*0)/COUNTIFS(Dados!$AA$2:$AA$19995,Calc!$C321,Dados!$J$2:$J$19995,Calc!$B$192,Dados!BI$2:BI$19995,"&lt;&gt;Sem resposta",Dados!BI$2:BI$19995,"&lt;&gt;""")</f>
        <v>#DIV/0!</v>
      </c>
      <c r="H215" s="152" t="e">
        <f>(COUNTIFS(Dados!$AA$2:$AA$19995,Calc!$C321,Dados!$J$2:$J$19995,Calc!$B$192,Dados!BJ$2:BJ$19995,"Ótima")*5+COUNTIFS(Dados!$AA$2:$AA$19995,Calc!$C321,Dados!$J$2:$J$19995,Calc!$B$192,Dados!BJ$2:BJ$19995,"Boa")*3.75+COUNTIFS(Dados!$AA$2:$AA$19995,Calc!$C321,Dados!$J$2:$J$19995,Calc!$B$192,Dados!BJ$2:BJ$19995,"Regular")*2.5+COUNTIFS(Dados!$AA$2:$AA$19995,Calc!$C321,Dados!$J$2:$J$19995,Calc!$B$192,Dados!BJ$2:BJ$19995,"Ruim")*1.25+COUNTIFS(Dados!$AA$2:$AA$19995,Calc!$C321,Dados!$J$2:$J$19995,Calc!$B$192,Dados!BJ$2:BJ$19995,"Péssima")*0)/COUNTIFS(Dados!$AA$2:$AA$19995,Calc!$C321,Dados!$J$2:$J$19995,Calc!$B$192,Dados!BJ$2:BJ$19995,"&lt;&gt;Sem resposta",Dados!BJ$2:BJ$19995,"&lt;&gt;""")</f>
        <v>#DIV/0!</v>
      </c>
      <c r="I215" s="152" t="e">
        <f>(COUNTIFS(Dados!$AA$2:$AA$19995,Calc!$C321,Dados!$J$2:$J$19995,Calc!$B$192,Dados!BK$2:BK$19995,"Superou as expectativas")*5+COUNTIFS(Dados!$AA$2:$AA$19995,Calc!$C321,Dados!$J$2:$J$19995,Calc!$B$192,Dados!BK$2:BK$19995,"Atendeu as expectativas")*2.5+COUNTIFS(Dados!$AA$2:$AA$19995,Calc!$C321,Dados!$J$2:$J$19995,Calc!$B$192,Dados!BK$2:BK$19995,"Não atendeu as expectativas")*0)/COUNTIFS(Dados!$AA$2:$AA$19995,Calc!$C321,Dados!$J$2:$J$19995,Calc!$B$192,Dados!BK$2:BK$19995,"&lt;&gt;Sem resposta",Dados!BK$2:BK$19995,"&lt;&gt;""")</f>
        <v>#DIV/0!</v>
      </c>
      <c r="J215" s="152" t="e">
        <f>(COUNTIFS(Dados!$AA$2:$AA$19995,Calc!$C321,Dados!$J$2:$J$19995,Calc!$B$192,Dados!BL$2:BL$19995,"Superou as expectativas")*5+COUNTIFS(Dados!$AA$2:$AA$19995,Calc!$C321,Dados!$J$2:$J$19995,Calc!$B$192,Dados!BL$2:BL$19995,"Atendeu as expectativas")*2.5+COUNTIFS(Dados!$AA$2:$AA$19995,Calc!$C321,Dados!$J$2:$J$19995,Calc!$B$192,Dados!BL$2:BL$19995,"Não atendeu as expectativas")*0)/COUNTIFS(Dados!$AA$2:$AA$19995,Calc!$C321,Dados!$J$2:$J$19995,Calc!$B$192,Dados!BL$2:BL$19995,"&lt;&gt;Sem resposta",Dados!BL$2:BL$19995,"&lt;&gt;""")</f>
        <v>#DIV/0!</v>
      </c>
      <c r="K215" s="195" t="e">
        <f t="shared" si="7"/>
        <v>#DIV/0!</v>
      </c>
    </row>
    <row r="216" spans="1:11">
      <c r="A216" s="143" t="s">
        <v>95</v>
      </c>
      <c r="B216" s="149" t="s">
        <v>684</v>
      </c>
      <c r="C216" s="152" t="e">
        <f>(COUNTIFS(Dados!$AA$2:$AA$19995,Calc!$C322,Dados!$J$2:$J$19995,Calc!$B$192,Dados!BE$2:BE$19995,"Ótima")*5+COUNTIFS(Dados!$AA$2:$AA$19995,Calc!$C322,Dados!$J$2:$J$19995,Calc!$B$192,Dados!BE$2:BE$19995,"Boa")*3.75+COUNTIFS(Dados!$AA$2:$AA$19995,Calc!$C322,Dados!$J$2:$J$19995,Calc!$B$192,Dados!BE$2:BE$19995,"Regular")*2.5+COUNTIFS(Dados!$AA$2:$AA$19995,Calc!$C322,Dados!$J$2:$J$19995,Calc!$B$192,Dados!BE$2:BE$19995,"Ruim")*1.25+COUNTIFS(Dados!$AA$2:$AA$19995,Calc!$C322,Dados!$J$2:$J$19995,Calc!$B$192,Dados!BE$2:BE$19995,"Péssima")*0)/COUNTIFS(Dados!$AA$2:$AA$19995,Calc!$C322,Dados!$J$2:$J$19995,Calc!$B$192,Dados!BE$2:BE$19995,"&lt;&gt;Sem resposta",Dados!BE$2:BE$19995,"&lt;&gt;""")</f>
        <v>#DIV/0!</v>
      </c>
      <c r="D216" s="152" t="e">
        <f>(COUNTIFS(Dados!$AA$2:$AA$19995,Calc!$C322,Dados!$J$2:$J$19995,Calc!$B$192,Dados!BF$2:BF$19995,"Ótima")*5+COUNTIFS(Dados!$AA$2:$AA$19995,Calc!$C322,Dados!$J$2:$J$19995,Calc!$B$192,Dados!BF$2:BF$19995,"Boa")*3.75+COUNTIFS(Dados!$AA$2:$AA$19995,Calc!$C322,Dados!$J$2:$J$19995,Calc!$B$192,Dados!BF$2:BF$19995,"Regular")*2.5+COUNTIFS(Dados!$AA$2:$AA$19995,Calc!$C322,Dados!$J$2:$J$19995,Calc!$B$192,Dados!BF$2:BF$19995,"Ruim")*1.25+COUNTIFS(Dados!$AA$2:$AA$19995,Calc!$C322,Dados!$J$2:$J$19995,Calc!$B$192,Dados!BF$2:BF$19995,"Péssima")*0)/COUNTIFS(Dados!$AA$2:$AA$19995,Calc!$C322,Dados!$J$2:$J$19995,Calc!$B$192,Dados!BF$2:BF$19995,"&lt;&gt;Sem resposta",Dados!BF$2:BF$19995,"&lt;&gt;""")</f>
        <v>#DIV/0!</v>
      </c>
      <c r="E216" s="152" t="e">
        <f>(COUNTIFS(Dados!$AA$2:$AA$19995,Calc!$C322,Dados!$J$2:$J$19995,Calc!$B$192,Dados!BG$2:BG$19995,"Ótima")*5+COUNTIFS(Dados!$AA$2:$AA$19995,Calc!$C322,Dados!$J$2:$J$19995,Calc!$B$192,Dados!BG$2:BG$19995,"Boa")*3.75+COUNTIFS(Dados!$AA$2:$AA$19995,Calc!$C322,Dados!$J$2:$J$19995,Calc!$B$192,Dados!BG$2:BG$19995,"Regular")*2.5+COUNTIFS(Dados!$AA$2:$AA$19995,Calc!$C322,Dados!$J$2:$J$19995,Calc!$B$192,Dados!BG$2:BG$19995,"Ruim")*1.25+COUNTIFS(Dados!$AA$2:$AA$19995,Calc!$C322,Dados!$J$2:$J$19995,Calc!$B$192,Dados!BG$2:BG$19995,"Péssima")*0)/COUNTIFS(Dados!$AA$2:$AA$19995,Calc!$C322,Dados!$J$2:$J$19995,Calc!$B$192,Dados!BG$2:BG$19995,"&lt;&gt;Sem resposta",Dados!BG$2:BG$19995,"&lt;&gt;""")</f>
        <v>#DIV/0!</v>
      </c>
      <c r="F216" s="152" t="e">
        <f>(COUNTIFS(Dados!$AA$2:$AA$19995,Calc!$C322,Dados!$J$2:$J$19995,Calc!$B$192,Dados!BH$2:BH$19995,"Ótima")*5+COUNTIFS(Dados!$AA$2:$AA$19995,Calc!$C322,Dados!$J$2:$J$19995,Calc!$B$192,Dados!BH$2:BH$19995,"Boa")*3.75+COUNTIFS(Dados!$AA$2:$AA$19995,Calc!$C322,Dados!$J$2:$J$19995,Calc!$B$192,Dados!BH$2:BH$19995,"Regular")*2.5+COUNTIFS(Dados!$AA$2:$AA$19995,Calc!$C322,Dados!$J$2:$J$19995,Calc!$B$192,Dados!BH$2:BH$19995,"Ruim")*1.25+COUNTIFS(Dados!$AA$2:$AA$19995,Calc!$C322,Dados!$J$2:$J$19995,Calc!$B$192,Dados!BH$2:BH$19995,"Péssima")*0)/COUNTIFS(Dados!$AA$2:$AA$19995,Calc!$C322,Dados!$J$2:$J$19995,Calc!$B$192,Dados!BH$2:BH$19995,"&lt;&gt;Sem resposta",Dados!BH$2:BH$19995,"&lt;&gt;""")</f>
        <v>#DIV/0!</v>
      </c>
      <c r="G216" s="152" t="e">
        <f>(COUNTIFS(Dados!$AA$2:$AA$19995,Calc!$C322,Dados!$J$2:$J$19995,Calc!$B$192,Dados!BI$2:BI$19995,"Ótima")*5+COUNTIFS(Dados!$AA$2:$AA$19995,Calc!$C322,Dados!$J$2:$J$19995,Calc!$B$192,Dados!BI$2:BI$19995,"Boa")*3.75+COUNTIFS(Dados!$AA$2:$AA$19995,Calc!$C322,Dados!$J$2:$J$19995,Calc!$B$192,Dados!BI$2:BI$19995,"Regular")*2.5+COUNTIFS(Dados!$AA$2:$AA$19995,Calc!$C322,Dados!$J$2:$J$19995,Calc!$B$192,Dados!BI$2:BI$19995,"Ruim")*1.25+COUNTIFS(Dados!$AA$2:$AA$19995,Calc!$C322,Dados!$J$2:$J$19995,Calc!$B$192,Dados!BI$2:BI$19995,"Péssima")*0)/COUNTIFS(Dados!$AA$2:$AA$19995,Calc!$C322,Dados!$J$2:$J$19995,Calc!$B$192,Dados!BI$2:BI$19995,"&lt;&gt;Sem resposta",Dados!BI$2:BI$19995,"&lt;&gt;""")</f>
        <v>#DIV/0!</v>
      </c>
      <c r="H216" s="152" t="e">
        <f>(COUNTIFS(Dados!$AA$2:$AA$19995,Calc!$C322,Dados!$J$2:$J$19995,Calc!$B$192,Dados!BJ$2:BJ$19995,"Ótima")*5+COUNTIFS(Dados!$AA$2:$AA$19995,Calc!$C322,Dados!$J$2:$J$19995,Calc!$B$192,Dados!BJ$2:BJ$19995,"Boa")*3.75+COUNTIFS(Dados!$AA$2:$AA$19995,Calc!$C322,Dados!$J$2:$J$19995,Calc!$B$192,Dados!BJ$2:BJ$19995,"Regular")*2.5+COUNTIFS(Dados!$AA$2:$AA$19995,Calc!$C322,Dados!$J$2:$J$19995,Calc!$B$192,Dados!BJ$2:BJ$19995,"Ruim")*1.25+COUNTIFS(Dados!$AA$2:$AA$19995,Calc!$C322,Dados!$J$2:$J$19995,Calc!$B$192,Dados!BJ$2:BJ$19995,"Péssima")*0)/COUNTIFS(Dados!$AA$2:$AA$19995,Calc!$C322,Dados!$J$2:$J$19995,Calc!$B$192,Dados!BJ$2:BJ$19995,"&lt;&gt;Sem resposta",Dados!BJ$2:BJ$19995,"&lt;&gt;""")</f>
        <v>#DIV/0!</v>
      </c>
      <c r="I216" s="152" t="e">
        <f>(COUNTIFS(Dados!$AA$2:$AA$19995,Calc!$C322,Dados!$J$2:$J$19995,Calc!$B$192,Dados!BK$2:BK$19995,"Superou as expectativas")*5+COUNTIFS(Dados!$AA$2:$AA$19995,Calc!$C322,Dados!$J$2:$J$19995,Calc!$B$192,Dados!BK$2:BK$19995,"Atendeu as expectativas")*2.5+COUNTIFS(Dados!$AA$2:$AA$19995,Calc!$C322,Dados!$J$2:$J$19995,Calc!$B$192,Dados!BK$2:BK$19995,"Não atendeu as expectativas")*0)/COUNTIFS(Dados!$AA$2:$AA$19995,Calc!$C322,Dados!$J$2:$J$19995,Calc!$B$192,Dados!BK$2:BK$19995,"&lt;&gt;Sem resposta",Dados!BK$2:BK$19995,"&lt;&gt;""")</f>
        <v>#DIV/0!</v>
      </c>
      <c r="J216" s="152" t="e">
        <f>(COUNTIFS(Dados!$AA$2:$AA$19995,Calc!$C322,Dados!$J$2:$J$19995,Calc!$B$192,Dados!BL$2:BL$19995,"Superou as expectativas")*5+COUNTIFS(Dados!$AA$2:$AA$19995,Calc!$C322,Dados!$J$2:$J$19995,Calc!$B$192,Dados!BL$2:BL$19995,"Atendeu as expectativas")*2.5+COUNTIFS(Dados!$AA$2:$AA$19995,Calc!$C322,Dados!$J$2:$J$19995,Calc!$B$192,Dados!BL$2:BL$19995,"Não atendeu as expectativas")*0)/COUNTIFS(Dados!$AA$2:$AA$19995,Calc!$C322,Dados!$J$2:$J$19995,Calc!$B$192,Dados!BL$2:BL$19995,"&lt;&gt;Sem resposta",Dados!BL$2:BL$19995,"&lt;&gt;""")</f>
        <v>#DIV/0!</v>
      </c>
      <c r="K216" s="195" t="e">
        <f t="shared" si="7"/>
        <v>#DIV/0!</v>
      </c>
    </row>
    <row r="217" spans="1:11" ht="25.5">
      <c r="A217" s="143" t="s">
        <v>95</v>
      </c>
      <c r="B217" s="149" t="s">
        <v>1853</v>
      </c>
      <c r="C217" s="152" t="e">
        <f>(COUNTIFS(Dados!$AA$2:$AA$19995,Calc!$C323,Dados!$J$2:$J$19995,Calc!$B$192,Dados!BE$2:BE$19995,"Ótima")*5+COUNTIFS(Dados!$AA$2:$AA$19995,Calc!$C323,Dados!$J$2:$J$19995,Calc!$B$192,Dados!BE$2:BE$19995,"Boa")*3.75+COUNTIFS(Dados!$AA$2:$AA$19995,Calc!$C323,Dados!$J$2:$J$19995,Calc!$B$192,Dados!BE$2:BE$19995,"Regular")*2.5+COUNTIFS(Dados!$AA$2:$AA$19995,Calc!$C323,Dados!$J$2:$J$19995,Calc!$B$192,Dados!BE$2:BE$19995,"Ruim")*1.25+COUNTIFS(Dados!$AA$2:$AA$19995,Calc!$C323,Dados!$J$2:$J$19995,Calc!$B$192,Dados!BE$2:BE$19995,"Péssima")*0)/COUNTIFS(Dados!$AA$2:$AA$19995,Calc!$C323,Dados!$J$2:$J$19995,Calc!$B$192,Dados!BE$2:BE$19995,"&lt;&gt;Sem resposta",Dados!BE$2:BE$19995,"&lt;&gt;""")</f>
        <v>#DIV/0!</v>
      </c>
      <c r="D217" s="152" t="e">
        <f>(COUNTIFS(Dados!$AA$2:$AA$19995,Calc!$C323,Dados!$J$2:$J$19995,Calc!$B$192,Dados!BF$2:BF$19995,"Ótima")*5+COUNTIFS(Dados!$AA$2:$AA$19995,Calc!$C323,Dados!$J$2:$J$19995,Calc!$B$192,Dados!BF$2:BF$19995,"Boa")*3.75+COUNTIFS(Dados!$AA$2:$AA$19995,Calc!$C323,Dados!$J$2:$J$19995,Calc!$B$192,Dados!BF$2:BF$19995,"Regular")*2.5+COUNTIFS(Dados!$AA$2:$AA$19995,Calc!$C323,Dados!$J$2:$J$19995,Calc!$B$192,Dados!BF$2:BF$19995,"Ruim")*1.25+COUNTIFS(Dados!$AA$2:$AA$19995,Calc!$C323,Dados!$J$2:$J$19995,Calc!$B$192,Dados!BF$2:BF$19995,"Péssima")*0)/COUNTIFS(Dados!$AA$2:$AA$19995,Calc!$C323,Dados!$J$2:$J$19995,Calc!$B$192,Dados!BF$2:BF$19995,"&lt;&gt;Sem resposta",Dados!BF$2:BF$19995,"&lt;&gt;""")</f>
        <v>#DIV/0!</v>
      </c>
      <c r="E217" s="152" t="e">
        <f>(COUNTIFS(Dados!$AA$2:$AA$19995,Calc!$C323,Dados!$J$2:$J$19995,Calc!$B$192,Dados!BG$2:BG$19995,"Ótima")*5+COUNTIFS(Dados!$AA$2:$AA$19995,Calc!$C323,Dados!$J$2:$J$19995,Calc!$B$192,Dados!BG$2:BG$19995,"Boa")*3.75+COUNTIFS(Dados!$AA$2:$AA$19995,Calc!$C323,Dados!$J$2:$J$19995,Calc!$B$192,Dados!BG$2:BG$19995,"Regular")*2.5+COUNTIFS(Dados!$AA$2:$AA$19995,Calc!$C323,Dados!$J$2:$J$19995,Calc!$B$192,Dados!BG$2:BG$19995,"Ruim")*1.25+COUNTIFS(Dados!$AA$2:$AA$19995,Calc!$C323,Dados!$J$2:$J$19995,Calc!$B$192,Dados!BG$2:BG$19995,"Péssima")*0)/COUNTIFS(Dados!$AA$2:$AA$19995,Calc!$C323,Dados!$J$2:$J$19995,Calc!$B$192,Dados!BG$2:BG$19995,"&lt;&gt;Sem resposta",Dados!BG$2:BG$19995,"&lt;&gt;""")</f>
        <v>#DIV/0!</v>
      </c>
      <c r="F217" s="152" t="e">
        <f>(COUNTIFS(Dados!$AA$2:$AA$19995,Calc!$C323,Dados!$J$2:$J$19995,Calc!$B$192,Dados!BH$2:BH$19995,"Ótima")*5+COUNTIFS(Dados!$AA$2:$AA$19995,Calc!$C323,Dados!$J$2:$J$19995,Calc!$B$192,Dados!BH$2:BH$19995,"Boa")*3.75+COUNTIFS(Dados!$AA$2:$AA$19995,Calc!$C323,Dados!$J$2:$J$19995,Calc!$B$192,Dados!BH$2:BH$19995,"Regular")*2.5+COUNTIFS(Dados!$AA$2:$AA$19995,Calc!$C323,Dados!$J$2:$J$19995,Calc!$B$192,Dados!BH$2:BH$19995,"Ruim")*1.25+COUNTIFS(Dados!$AA$2:$AA$19995,Calc!$C323,Dados!$J$2:$J$19995,Calc!$B$192,Dados!BH$2:BH$19995,"Péssima")*0)/COUNTIFS(Dados!$AA$2:$AA$19995,Calc!$C323,Dados!$J$2:$J$19995,Calc!$B$192,Dados!BH$2:BH$19995,"&lt;&gt;Sem resposta",Dados!BH$2:BH$19995,"&lt;&gt;""")</f>
        <v>#DIV/0!</v>
      </c>
      <c r="G217" s="152" t="e">
        <f>(COUNTIFS(Dados!$AA$2:$AA$19995,Calc!$C323,Dados!$J$2:$J$19995,Calc!$B$192,Dados!BI$2:BI$19995,"Ótima")*5+COUNTIFS(Dados!$AA$2:$AA$19995,Calc!$C323,Dados!$J$2:$J$19995,Calc!$B$192,Dados!BI$2:BI$19995,"Boa")*3.75+COUNTIFS(Dados!$AA$2:$AA$19995,Calc!$C323,Dados!$J$2:$J$19995,Calc!$B$192,Dados!BI$2:BI$19995,"Regular")*2.5+COUNTIFS(Dados!$AA$2:$AA$19995,Calc!$C323,Dados!$J$2:$J$19995,Calc!$B$192,Dados!BI$2:BI$19995,"Ruim")*1.25+COUNTIFS(Dados!$AA$2:$AA$19995,Calc!$C323,Dados!$J$2:$J$19995,Calc!$B$192,Dados!BI$2:BI$19995,"Péssima")*0)/COUNTIFS(Dados!$AA$2:$AA$19995,Calc!$C323,Dados!$J$2:$J$19995,Calc!$B$192,Dados!BI$2:BI$19995,"&lt;&gt;Sem resposta",Dados!BI$2:BI$19995,"&lt;&gt;""")</f>
        <v>#DIV/0!</v>
      </c>
      <c r="H217" s="152" t="e">
        <f>(COUNTIFS(Dados!$AA$2:$AA$19995,Calc!$C323,Dados!$J$2:$J$19995,Calc!$B$192,Dados!BJ$2:BJ$19995,"Ótima")*5+COUNTIFS(Dados!$AA$2:$AA$19995,Calc!$C323,Dados!$J$2:$J$19995,Calc!$B$192,Dados!BJ$2:BJ$19995,"Boa")*3.75+COUNTIFS(Dados!$AA$2:$AA$19995,Calc!$C323,Dados!$J$2:$J$19995,Calc!$B$192,Dados!BJ$2:BJ$19995,"Regular")*2.5+COUNTIFS(Dados!$AA$2:$AA$19995,Calc!$C323,Dados!$J$2:$J$19995,Calc!$B$192,Dados!BJ$2:BJ$19995,"Ruim")*1.25+COUNTIFS(Dados!$AA$2:$AA$19995,Calc!$C323,Dados!$J$2:$J$19995,Calc!$B$192,Dados!BJ$2:BJ$19995,"Péssima")*0)/COUNTIFS(Dados!$AA$2:$AA$19995,Calc!$C323,Dados!$J$2:$J$19995,Calc!$B$192,Dados!BJ$2:BJ$19995,"&lt;&gt;Sem resposta",Dados!BJ$2:BJ$19995,"&lt;&gt;""")</f>
        <v>#DIV/0!</v>
      </c>
      <c r="I217" s="152" t="e">
        <f>(COUNTIFS(Dados!$AA$2:$AA$19995,Calc!$C323,Dados!$J$2:$J$19995,Calc!$B$192,Dados!BK$2:BK$19995,"Superou as expectativas")*5+COUNTIFS(Dados!$AA$2:$AA$19995,Calc!$C323,Dados!$J$2:$J$19995,Calc!$B$192,Dados!BK$2:BK$19995,"Atendeu as expectativas")*2.5+COUNTIFS(Dados!$AA$2:$AA$19995,Calc!$C323,Dados!$J$2:$J$19995,Calc!$B$192,Dados!BK$2:BK$19995,"Não atendeu as expectativas")*0)/COUNTIFS(Dados!$AA$2:$AA$19995,Calc!$C323,Dados!$J$2:$J$19995,Calc!$B$192,Dados!BK$2:BK$19995,"&lt;&gt;Sem resposta",Dados!BK$2:BK$19995,"&lt;&gt;""")</f>
        <v>#DIV/0!</v>
      </c>
      <c r="J217" s="152" t="e">
        <f>(COUNTIFS(Dados!$AA$2:$AA$19995,Calc!$C323,Dados!$J$2:$J$19995,Calc!$B$192,Dados!BL$2:BL$19995,"Superou as expectativas")*5+COUNTIFS(Dados!$AA$2:$AA$19995,Calc!$C323,Dados!$J$2:$J$19995,Calc!$B$192,Dados!BL$2:BL$19995,"Atendeu as expectativas")*2.5+COUNTIFS(Dados!$AA$2:$AA$19995,Calc!$C323,Dados!$J$2:$J$19995,Calc!$B$192,Dados!BL$2:BL$19995,"Não atendeu as expectativas")*0)/COUNTIFS(Dados!$AA$2:$AA$19995,Calc!$C323,Dados!$J$2:$J$19995,Calc!$B$192,Dados!BL$2:BL$19995,"&lt;&gt;Sem resposta",Dados!BL$2:BL$19995,"&lt;&gt;""")</f>
        <v>#DIV/0!</v>
      </c>
      <c r="K217" s="195" t="e">
        <f t="shared" si="7"/>
        <v>#DIV/0!</v>
      </c>
    </row>
    <row r="218" spans="1:11" ht="25.5">
      <c r="A218" s="143" t="s">
        <v>95</v>
      </c>
      <c r="B218" s="149" t="s">
        <v>717</v>
      </c>
      <c r="C218" s="152" t="e">
        <f>(COUNTIFS(Dados!$AA$2:$AA$19995,Calc!$C324,Dados!$J$2:$J$19995,Calc!$B$192,Dados!BE$2:BE$19995,"Ótima")*5+COUNTIFS(Dados!$AA$2:$AA$19995,Calc!$C324,Dados!$J$2:$J$19995,Calc!$B$192,Dados!BE$2:BE$19995,"Boa")*3.75+COUNTIFS(Dados!$AA$2:$AA$19995,Calc!$C324,Dados!$J$2:$J$19995,Calc!$B$192,Dados!BE$2:BE$19995,"Regular")*2.5+COUNTIFS(Dados!$AA$2:$AA$19995,Calc!$C324,Dados!$J$2:$J$19995,Calc!$B$192,Dados!BE$2:BE$19995,"Ruim")*1.25+COUNTIFS(Dados!$AA$2:$AA$19995,Calc!$C324,Dados!$J$2:$J$19995,Calc!$B$192,Dados!BE$2:BE$19995,"Péssima")*0)/COUNTIFS(Dados!$AA$2:$AA$19995,Calc!$C324,Dados!$J$2:$J$19995,Calc!$B$192,Dados!BE$2:BE$19995,"&lt;&gt;Sem resposta",Dados!BE$2:BE$19995,"&lt;&gt;""")</f>
        <v>#DIV/0!</v>
      </c>
      <c r="D218" s="152" t="e">
        <f>(COUNTIFS(Dados!$AA$2:$AA$19995,Calc!$C324,Dados!$J$2:$J$19995,Calc!$B$192,Dados!BF$2:BF$19995,"Ótima")*5+COUNTIFS(Dados!$AA$2:$AA$19995,Calc!$C324,Dados!$J$2:$J$19995,Calc!$B$192,Dados!BF$2:BF$19995,"Boa")*3.75+COUNTIFS(Dados!$AA$2:$AA$19995,Calc!$C324,Dados!$J$2:$J$19995,Calc!$B$192,Dados!BF$2:BF$19995,"Regular")*2.5+COUNTIFS(Dados!$AA$2:$AA$19995,Calc!$C324,Dados!$J$2:$J$19995,Calc!$B$192,Dados!BF$2:BF$19995,"Ruim")*1.25+COUNTIFS(Dados!$AA$2:$AA$19995,Calc!$C324,Dados!$J$2:$J$19995,Calc!$B$192,Dados!BF$2:BF$19995,"Péssima")*0)/COUNTIFS(Dados!$AA$2:$AA$19995,Calc!$C324,Dados!$J$2:$J$19995,Calc!$B$192,Dados!BF$2:BF$19995,"&lt;&gt;Sem resposta",Dados!BF$2:BF$19995,"&lt;&gt;""")</f>
        <v>#DIV/0!</v>
      </c>
      <c r="E218" s="152" t="e">
        <f>(COUNTIFS(Dados!$AA$2:$AA$19995,Calc!$C324,Dados!$J$2:$J$19995,Calc!$B$192,Dados!BG$2:BG$19995,"Ótima")*5+COUNTIFS(Dados!$AA$2:$AA$19995,Calc!$C324,Dados!$J$2:$J$19995,Calc!$B$192,Dados!BG$2:BG$19995,"Boa")*3.75+COUNTIFS(Dados!$AA$2:$AA$19995,Calc!$C324,Dados!$J$2:$J$19995,Calc!$B$192,Dados!BG$2:BG$19995,"Regular")*2.5+COUNTIFS(Dados!$AA$2:$AA$19995,Calc!$C324,Dados!$J$2:$J$19995,Calc!$B$192,Dados!BG$2:BG$19995,"Ruim")*1.25+COUNTIFS(Dados!$AA$2:$AA$19995,Calc!$C324,Dados!$J$2:$J$19995,Calc!$B$192,Dados!BG$2:BG$19995,"Péssima")*0)/COUNTIFS(Dados!$AA$2:$AA$19995,Calc!$C324,Dados!$J$2:$J$19995,Calc!$B$192,Dados!BG$2:BG$19995,"&lt;&gt;Sem resposta",Dados!BG$2:BG$19995,"&lt;&gt;""")</f>
        <v>#DIV/0!</v>
      </c>
      <c r="F218" s="152" t="e">
        <f>(COUNTIFS(Dados!$AA$2:$AA$19995,Calc!$C324,Dados!$J$2:$J$19995,Calc!$B$192,Dados!BH$2:BH$19995,"Ótima")*5+COUNTIFS(Dados!$AA$2:$AA$19995,Calc!$C324,Dados!$J$2:$J$19995,Calc!$B$192,Dados!BH$2:BH$19995,"Boa")*3.75+COUNTIFS(Dados!$AA$2:$AA$19995,Calc!$C324,Dados!$J$2:$J$19995,Calc!$B$192,Dados!BH$2:BH$19995,"Regular")*2.5+COUNTIFS(Dados!$AA$2:$AA$19995,Calc!$C324,Dados!$J$2:$J$19995,Calc!$B$192,Dados!BH$2:BH$19995,"Ruim")*1.25+COUNTIFS(Dados!$AA$2:$AA$19995,Calc!$C324,Dados!$J$2:$J$19995,Calc!$B$192,Dados!BH$2:BH$19995,"Péssima")*0)/COUNTIFS(Dados!$AA$2:$AA$19995,Calc!$C324,Dados!$J$2:$J$19995,Calc!$B$192,Dados!BH$2:BH$19995,"&lt;&gt;Sem resposta",Dados!BH$2:BH$19995,"&lt;&gt;""")</f>
        <v>#DIV/0!</v>
      </c>
      <c r="G218" s="152" t="e">
        <f>(COUNTIFS(Dados!$AA$2:$AA$19995,Calc!$C324,Dados!$J$2:$J$19995,Calc!$B$192,Dados!BI$2:BI$19995,"Ótima")*5+COUNTIFS(Dados!$AA$2:$AA$19995,Calc!$C324,Dados!$J$2:$J$19995,Calc!$B$192,Dados!BI$2:BI$19995,"Boa")*3.75+COUNTIFS(Dados!$AA$2:$AA$19995,Calc!$C324,Dados!$J$2:$J$19995,Calc!$B$192,Dados!BI$2:BI$19995,"Regular")*2.5+COUNTIFS(Dados!$AA$2:$AA$19995,Calc!$C324,Dados!$J$2:$J$19995,Calc!$B$192,Dados!BI$2:BI$19995,"Ruim")*1.25+COUNTIFS(Dados!$AA$2:$AA$19995,Calc!$C324,Dados!$J$2:$J$19995,Calc!$B$192,Dados!BI$2:BI$19995,"Péssima")*0)/COUNTIFS(Dados!$AA$2:$AA$19995,Calc!$C324,Dados!$J$2:$J$19995,Calc!$B$192,Dados!BI$2:BI$19995,"&lt;&gt;Sem resposta",Dados!BI$2:BI$19995,"&lt;&gt;""")</f>
        <v>#DIV/0!</v>
      </c>
      <c r="H218" s="152" t="e">
        <f>(COUNTIFS(Dados!$AA$2:$AA$19995,Calc!$C324,Dados!$J$2:$J$19995,Calc!$B$192,Dados!BJ$2:BJ$19995,"Ótima")*5+COUNTIFS(Dados!$AA$2:$AA$19995,Calc!$C324,Dados!$J$2:$J$19995,Calc!$B$192,Dados!BJ$2:BJ$19995,"Boa")*3.75+COUNTIFS(Dados!$AA$2:$AA$19995,Calc!$C324,Dados!$J$2:$J$19995,Calc!$B$192,Dados!BJ$2:BJ$19995,"Regular")*2.5+COUNTIFS(Dados!$AA$2:$AA$19995,Calc!$C324,Dados!$J$2:$J$19995,Calc!$B$192,Dados!BJ$2:BJ$19995,"Ruim")*1.25+COUNTIFS(Dados!$AA$2:$AA$19995,Calc!$C324,Dados!$J$2:$J$19995,Calc!$B$192,Dados!BJ$2:BJ$19995,"Péssima")*0)/COUNTIFS(Dados!$AA$2:$AA$19995,Calc!$C324,Dados!$J$2:$J$19995,Calc!$B$192,Dados!BJ$2:BJ$19995,"&lt;&gt;Sem resposta",Dados!BJ$2:BJ$19995,"&lt;&gt;""")</f>
        <v>#DIV/0!</v>
      </c>
      <c r="I218" s="152" t="e">
        <f>(COUNTIFS(Dados!$AA$2:$AA$19995,Calc!$C324,Dados!$J$2:$J$19995,Calc!$B$192,Dados!BK$2:BK$19995,"Superou as expectativas")*5+COUNTIFS(Dados!$AA$2:$AA$19995,Calc!$C324,Dados!$J$2:$J$19995,Calc!$B$192,Dados!BK$2:BK$19995,"Atendeu as expectativas")*2.5+COUNTIFS(Dados!$AA$2:$AA$19995,Calc!$C324,Dados!$J$2:$J$19995,Calc!$B$192,Dados!BK$2:BK$19995,"Não atendeu as expectativas")*0)/COUNTIFS(Dados!$AA$2:$AA$19995,Calc!$C324,Dados!$J$2:$J$19995,Calc!$B$192,Dados!BK$2:BK$19995,"&lt;&gt;Sem resposta",Dados!BK$2:BK$19995,"&lt;&gt;""")</f>
        <v>#DIV/0!</v>
      </c>
      <c r="J218" s="152" t="e">
        <f>(COUNTIFS(Dados!$AA$2:$AA$19995,Calc!$C324,Dados!$J$2:$J$19995,Calc!$B$192,Dados!BL$2:BL$19995,"Superou as expectativas")*5+COUNTIFS(Dados!$AA$2:$AA$19995,Calc!$C324,Dados!$J$2:$J$19995,Calc!$B$192,Dados!BL$2:BL$19995,"Atendeu as expectativas")*2.5+COUNTIFS(Dados!$AA$2:$AA$19995,Calc!$C324,Dados!$J$2:$J$19995,Calc!$B$192,Dados!BL$2:BL$19995,"Não atendeu as expectativas")*0)/COUNTIFS(Dados!$AA$2:$AA$19995,Calc!$C324,Dados!$J$2:$J$19995,Calc!$B$192,Dados!BL$2:BL$19995,"&lt;&gt;Sem resposta",Dados!BL$2:BL$19995,"&lt;&gt;""")</f>
        <v>#DIV/0!</v>
      </c>
      <c r="K218" s="195" t="e">
        <f t="shared" si="7"/>
        <v>#DIV/0!</v>
      </c>
    </row>
    <row r="219" spans="1:11">
      <c r="A219" s="143" t="s">
        <v>95</v>
      </c>
      <c r="B219" s="149" t="s">
        <v>245</v>
      </c>
      <c r="C219" s="152" t="e">
        <f>(COUNTIFS(Dados!$AA$2:$AA$19995,Calc!$C325,Dados!$J$2:$J$19995,Calc!$B$192,Dados!BE$2:BE$19995,"Ótima")*5+COUNTIFS(Dados!$AA$2:$AA$19995,Calc!$C325,Dados!$J$2:$J$19995,Calc!$B$192,Dados!BE$2:BE$19995,"Boa")*3.75+COUNTIFS(Dados!$AA$2:$AA$19995,Calc!$C325,Dados!$J$2:$J$19995,Calc!$B$192,Dados!BE$2:BE$19995,"Regular")*2.5+COUNTIFS(Dados!$AA$2:$AA$19995,Calc!$C325,Dados!$J$2:$J$19995,Calc!$B$192,Dados!BE$2:BE$19995,"Ruim")*1.25+COUNTIFS(Dados!$AA$2:$AA$19995,Calc!$C325,Dados!$J$2:$J$19995,Calc!$B$192,Dados!BE$2:BE$19995,"Péssima")*0)/COUNTIFS(Dados!$AA$2:$AA$19995,Calc!$C325,Dados!$J$2:$J$19995,Calc!$B$192,Dados!BE$2:BE$19995,"&lt;&gt;Sem resposta",Dados!BE$2:BE$19995,"&lt;&gt;""")</f>
        <v>#DIV/0!</v>
      </c>
      <c r="D219" s="152" t="e">
        <f>(COUNTIFS(Dados!$AA$2:$AA$19995,Calc!$C325,Dados!$J$2:$J$19995,Calc!$B$192,Dados!BF$2:BF$19995,"Ótima")*5+COUNTIFS(Dados!$AA$2:$AA$19995,Calc!$C325,Dados!$J$2:$J$19995,Calc!$B$192,Dados!BF$2:BF$19995,"Boa")*3.75+COUNTIFS(Dados!$AA$2:$AA$19995,Calc!$C325,Dados!$J$2:$J$19995,Calc!$B$192,Dados!BF$2:BF$19995,"Regular")*2.5+COUNTIFS(Dados!$AA$2:$AA$19995,Calc!$C325,Dados!$J$2:$J$19995,Calc!$B$192,Dados!BF$2:BF$19995,"Ruim")*1.25+COUNTIFS(Dados!$AA$2:$AA$19995,Calc!$C325,Dados!$J$2:$J$19995,Calc!$B$192,Dados!BF$2:BF$19995,"Péssima")*0)/COUNTIFS(Dados!$AA$2:$AA$19995,Calc!$C325,Dados!$J$2:$J$19995,Calc!$B$192,Dados!BF$2:BF$19995,"&lt;&gt;Sem resposta",Dados!BF$2:BF$19995,"&lt;&gt;""")</f>
        <v>#DIV/0!</v>
      </c>
      <c r="E219" s="152" t="e">
        <f>(COUNTIFS(Dados!$AA$2:$AA$19995,Calc!$C325,Dados!$J$2:$J$19995,Calc!$B$192,Dados!BG$2:BG$19995,"Ótima")*5+COUNTIFS(Dados!$AA$2:$AA$19995,Calc!$C325,Dados!$J$2:$J$19995,Calc!$B$192,Dados!BG$2:BG$19995,"Boa")*3.75+COUNTIFS(Dados!$AA$2:$AA$19995,Calc!$C325,Dados!$J$2:$J$19995,Calc!$B$192,Dados!BG$2:BG$19995,"Regular")*2.5+COUNTIFS(Dados!$AA$2:$AA$19995,Calc!$C325,Dados!$J$2:$J$19995,Calc!$B$192,Dados!BG$2:BG$19995,"Ruim")*1.25+COUNTIFS(Dados!$AA$2:$AA$19995,Calc!$C325,Dados!$J$2:$J$19995,Calc!$B$192,Dados!BG$2:BG$19995,"Péssima")*0)/COUNTIFS(Dados!$AA$2:$AA$19995,Calc!$C325,Dados!$J$2:$J$19995,Calc!$B$192,Dados!BG$2:BG$19995,"&lt;&gt;Sem resposta",Dados!BG$2:BG$19995,"&lt;&gt;""")</f>
        <v>#DIV/0!</v>
      </c>
      <c r="F219" s="152" t="e">
        <f>(COUNTIFS(Dados!$AA$2:$AA$19995,Calc!$C325,Dados!$J$2:$J$19995,Calc!$B$192,Dados!BH$2:BH$19995,"Ótima")*5+COUNTIFS(Dados!$AA$2:$AA$19995,Calc!$C325,Dados!$J$2:$J$19995,Calc!$B$192,Dados!BH$2:BH$19995,"Boa")*3.75+COUNTIFS(Dados!$AA$2:$AA$19995,Calc!$C325,Dados!$J$2:$J$19995,Calc!$B$192,Dados!BH$2:BH$19995,"Regular")*2.5+COUNTIFS(Dados!$AA$2:$AA$19995,Calc!$C325,Dados!$J$2:$J$19995,Calc!$B$192,Dados!BH$2:BH$19995,"Ruim")*1.25+COUNTIFS(Dados!$AA$2:$AA$19995,Calc!$C325,Dados!$J$2:$J$19995,Calc!$B$192,Dados!BH$2:BH$19995,"Péssima")*0)/COUNTIFS(Dados!$AA$2:$AA$19995,Calc!$C325,Dados!$J$2:$J$19995,Calc!$B$192,Dados!BH$2:BH$19995,"&lt;&gt;Sem resposta",Dados!BH$2:BH$19995,"&lt;&gt;""")</f>
        <v>#DIV/0!</v>
      </c>
      <c r="G219" s="152" t="e">
        <f>(COUNTIFS(Dados!$AA$2:$AA$19995,Calc!$C325,Dados!$J$2:$J$19995,Calc!$B$192,Dados!BI$2:BI$19995,"Ótima")*5+COUNTIFS(Dados!$AA$2:$AA$19995,Calc!$C325,Dados!$J$2:$J$19995,Calc!$B$192,Dados!BI$2:BI$19995,"Boa")*3.75+COUNTIFS(Dados!$AA$2:$AA$19995,Calc!$C325,Dados!$J$2:$J$19995,Calc!$B$192,Dados!BI$2:BI$19995,"Regular")*2.5+COUNTIFS(Dados!$AA$2:$AA$19995,Calc!$C325,Dados!$J$2:$J$19995,Calc!$B$192,Dados!BI$2:BI$19995,"Ruim")*1.25+COUNTIFS(Dados!$AA$2:$AA$19995,Calc!$C325,Dados!$J$2:$J$19995,Calc!$B$192,Dados!BI$2:BI$19995,"Péssima")*0)/COUNTIFS(Dados!$AA$2:$AA$19995,Calc!$C325,Dados!$J$2:$J$19995,Calc!$B$192,Dados!BI$2:BI$19995,"&lt;&gt;Sem resposta",Dados!BI$2:BI$19995,"&lt;&gt;""")</f>
        <v>#DIV/0!</v>
      </c>
      <c r="H219" s="152" t="e">
        <f>(COUNTIFS(Dados!$AA$2:$AA$19995,Calc!$C325,Dados!$J$2:$J$19995,Calc!$B$192,Dados!BJ$2:BJ$19995,"Ótima")*5+COUNTIFS(Dados!$AA$2:$AA$19995,Calc!$C325,Dados!$J$2:$J$19995,Calc!$B$192,Dados!BJ$2:BJ$19995,"Boa")*3.75+COUNTIFS(Dados!$AA$2:$AA$19995,Calc!$C325,Dados!$J$2:$J$19995,Calc!$B$192,Dados!BJ$2:BJ$19995,"Regular")*2.5+COUNTIFS(Dados!$AA$2:$AA$19995,Calc!$C325,Dados!$J$2:$J$19995,Calc!$B$192,Dados!BJ$2:BJ$19995,"Ruim")*1.25+COUNTIFS(Dados!$AA$2:$AA$19995,Calc!$C325,Dados!$J$2:$J$19995,Calc!$B$192,Dados!BJ$2:BJ$19995,"Péssima")*0)/COUNTIFS(Dados!$AA$2:$AA$19995,Calc!$C325,Dados!$J$2:$J$19995,Calc!$B$192,Dados!BJ$2:BJ$19995,"&lt;&gt;Sem resposta",Dados!BJ$2:BJ$19995,"&lt;&gt;""")</f>
        <v>#DIV/0!</v>
      </c>
      <c r="I219" s="152" t="e">
        <f>(COUNTIFS(Dados!$AA$2:$AA$19995,Calc!$C325,Dados!$J$2:$J$19995,Calc!$B$192,Dados!BK$2:BK$19995,"Superou as expectativas")*5+COUNTIFS(Dados!$AA$2:$AA$19995,Calc!$C325,Dados!$J$2:$J$19995,Calc!$B$192,Dados!BK$2:BK$19995,"Atendeu as expectativas")*2.5+COUNTIFS(Dados!$AA$2:$AA$19995,Calc!$C325,Dados!$J$2:$J$19995,Calc!$B$192,Dados!BK$2:BK$19995,"Não atendeu as expectativas")*0)/COUNTIFS(Dados!$AA$2:$AA$19995,Calc!$C325,Dados!$J$2:$J$19995,Calc!$B$192,Dados!BK$2:BK$19995,"&lt;&gt;Sem resposta",Dados!BK$2:BK$19995,"&lt;&gt;""")</f>
        <v>#DIV/0!</v>
      </c>
      <c r="J219" s="152" t="e">
        <f>(COUNTIFS(Dados!$AA$2:$AA$19995,Calc!$C325,Dados!$J$2:$J$19995,Calc!$B$192,Dados!BL$2:BL$19995,"Superou as expectativas")*5+COUNTIFS(Dados!$AA$2:$AA$19995,Calc!$C325,Dados!$J$2:$J$19995,Calc!$B$192,Dados!BL$2:BL$19995,"Atendeu as expectativas")*2.5+COUNTIFS(Dados!$AA$2:$AA$19995,Calc!$C325,Dados!$J$2:$J$19995,Calc!$B$192,Dados!BL$2:BL$19995,"Não atendeu as expectativas")*0)/COUNTIFS(Dados!$AA$2:$AA$19995,Calc!$C325,Dados!$J$2:$J$19995,Calc!$B$192,Dados!BL$2:BL$19995,"&lt;&gt;Sem resposta",Dados!BL$2:BL$19995,"&lt;&gt;""")</f>
        <v>#DIV/0!</v>
      </c>
      <c r="K219" s="195" t="e">
        <f t="shared" si="7"/>
        <v>#DIV/0!</v>
      </c>
    </row>
    <row r="220" spans="1:11" ht="25.5">
      <c r="A220" s="143" t="s">
        <v>95</v>
      </c>
      <c r="B220" s="149" t="s">
        <v>813</v>
      </c>
      <c r="C220" s="152" t="e">
        <f>(COUNTIFS(Dados!$AA$2:$AA$19995,Calc!$C326,Dados!$J$2:$J$19995,Calc!$B$192,Dados!BE$2:BE$19995,"Ótima")*5+COUNTIFS(Dados!$AA$2:$AA$19995,Calc!$C326,Dados!$J$2:$J$19995,Calc!$B$192,Dados!BE$2:BE$19995,"Boa")*3.75+COUNTIFS(Dados!$AA$2:$AA$19995,Calc!$C326,Dados!$J$2:$J$19995,Calc!$B$192,Dados!BE$2:BE$19995,"Regular")*2.5+COUNTIFS(Dados!$AA$2:$AA$19995,Calc!$C326,Dados!$J$2:$J$19995,Calc!$B$192,Dados!BE$2:BE$19995,"Ruim")*1.25+COUNTIFS(Dados!$AA$2:$AA$19995,Calc!$C326,Dados!$J$2:$J$19995,Calc!$B$192,Dados!BE$2:BE$19995,"Péssima")*0)/COUNTIFS(Dados!$AA$2:$AA$19995,Calc!$C326,Dados!$J$2:$J$19995,Calc!$B$192,Dados!BE$2:BE$19995,"&lt;&gt;Sem resposta",Dados!BE$2:BE$19995,"&lt;&gt;""")</f>
        <v>#DIV/0!</v>
      </c>
      <c r="D220" s="152" t="e">
        <f>(COUNTIFS(Dados!$AA$2:$AA$19995,Calc!$C326,Dados!$J$2:$J$19995,Calc!$B$192,Dados!BF$2:BF$19995,"Ótima")*5+COUNTIFS(Dados!$AA$2:$AA$19995,Calc!$C326,Dados!$J$2:$J$19995,Calc!$B$192,Dados!BF$2:BF$19995,"Boa")*3.75+COUNTIFS(Dados!$AA$2:$AA$19995,Calc!$C326,Dados!$J$2:$J$19995,Calc!$B$192,Dados!BF$2:BF$19995,"Regular")*2.5+COUNTIFS(Dados!$AA$2:$AA$19995,Calc!$C326,Dados!$J$2:$J$19995,Calc!$B$192,Dados!BF$2:BF$19995,"Ruim")*1.25+COUNTIFS(Dados!$AA$2:$AA$19995,Calc!$C326,Dados!$J$2:$J$19995,Calc!$B$192,Dados!BF$2:BF$19995,"Péssima")*0)/COUNTIFS(Dados!$AA$2:$AA$19995,Calc!$C326,Dados!$J$2:$J$19995,Calc!$B$192,Dados!BF$2:BF$19995,"&lt;&gt;Sem resposta",Dados!BF$2:BF$19995,"&lt;&gt;""")</f>
        <v>#DIV/0!</v>
      </c>
      <c r="E220" s="152" t="e">
        <f>(COUNTIFS(Dados!$AA$2:$AA$19995,Calc!$C326,Dados!$J$2:$J$19995,Calc!$B$192,Dados!BG$2:BG$19995,"Ótima")*5+COUNTIFS(Dados!$AA$2:$AA$19995,Calc!$C326,Dados!$J$2:$J$19995,Calc!$B$192,Dados!BG$2:BG$19995,"Boa")*3.75+COUNTIFS(Dados!$AA$2:$AA$19995,Calc!$C326,Dados!$J$2:$J$19995,Calc!$B$192,Dados!BG$2:BG$19995,"Regular")*2.5+COUNTIFS(Dados!$AA$2:$AA$19995,Calc!$C326,Dados!$J$2:$J$19995,Calc!$B$192,Dados!BG$2:BG$19995,"Ruim")*1.25+COUNTIFS(Dados!$AA$2:$AA$19995,Calc!$C326,Dados!$J$2:$J$19995,Calc!$B$192,Dados!BG$2:BG$19995,"Péssima")*0)/COUNTIFS(Dados!$AA$2:$AA$19995,Calc!$C326,Dados!$J$2:$J$19995,Calc!$B$192,Dados!BG$2:BG$19995,"&lt;&gt;Sem resposta",Dados!BG$2:BG$19995,"&lt;&gt;""")</f>
        <v>#DIV/0!</v>
      </c>
      <c r="F220" s="152" t="e">
        <f>(COUNTIFS(Dados!$AA$2:$AA$19995,Calc!$C326,Dados!$J$2:$J$19995,Calc!$B$192,Dados!BH$2:BH$19995,"Ótima")*5+COUNTIFS(Dados!$AA$2:$AA$19995,Calc!$C326,Dados!$J$2:$J$19995,Calc!$B$192,Dados!BH$2:BH$19995,"Boa")*3.75+COUNTIFS(Dados!$AA$2:$AA$19995,Calc!$C326,Dados!$J$2:$J$19995,Calc!$B$192,Dados!BH$2:BH$19995,"Regular")*2.5+COUNTIFS(Dados!$AA$2:$AA$19995,Calc!$C326,Dados!$J$2:$J$19995,Calc!$B$192,Dados!BH$2:BH$19995,"Ruim")*1.25+COUNTIFS(Dados!$AA$2:$AA$19995,Calc!$C326,Dados!$J$2:$J$19995,Calc!$B$192,Dados!BH$2:BH$19995,"Péssima")*0)/COUNTIFS(Dados!$AA$2:$AA$19995,Calc!$C326,Dados!$J$2:$J$19995,Calc!$B$192,Dados!BH$2:BH$19995,"&lt;&gt;Sem resposta",Dados!BH$2:BH$19995,"&lt;&gt;""")</f>
        <v>#DIV/0!</v>
      </c>
      <c r="G220" s="152" t="e">
        <f>(COUNTIFS(Dados!$AA$2:$AA$19995,Calc!$C326,Dados!$J$2:$J$19995,Calc!$B$192,Dados!BI$2:BI$19995,"Ótima")*5+COUNTIFS(Dados!$AA$2:$AA$19995,Calc!$C326,Dados!$J$2:$J$19995,Calc!$B$192,Dados!BI$2:BI$19995,"Boa")*3.75+COUNTIFS(Dados!$AA$2:$AA$19995,Calc!$C326,Dados!$J$2:$J$19995,Calc!$B$192,Dados!BI$2:BI$19995,"Regular")*2.5+COUNTIFS(Dados!$AA$2:$AA$19995,Calc!$C326,Dados!$J$2:$J$19995,Calc!$B$192,Dados!BI$2:BI$19995,"Ruim")*1.25+COUNTIFS(Dados!$AA$2:$AA$19995,Calc!$C326,Dados!$J$2:$J$19995,Calc!$B$192,Dados!BI$2:BI$19995,"Péssima")*0)/COUNTIFS(Dados!$AA$2:$AA$19995,Calc!$C326,Dados!$J$2:$J$19995,Calc!$B$192,Dados!BI$2:BI$19995,"&lt;&gt;Sem resposta",Dados!BI$2:BI$19995,"&lt;&gt;""")</f>
        <v>#DIV/0!</v>
      </c>
      <c r="H220" s="152" t="e">
        <f>(COUNTIFS(Dados!$AA$2:$AA$19995,Calc!$C326,Dados!$J$2:$J$19995,Calc!$B$192,Dados!BJ$2:BJ$19995,"Ótima")*5+COUNTIFS(Dados!$AA$2:$AA$19995,Calc!$C326,Dados!$J$2:$J$19995,Calc!$B$192,Dados!BJ$2:BJ$19995,"Boa")*3.75+COUNTIFS(Dados!$AA$2:$AA$19995,Calc!$C326,Dados!$J$2:$J$19995,Calc!$B$192,Dados!BJ$2:BJ$19995,"Regular")*2.5+COUNTIFS(Dados!$AA$2:$AA$19995,Calc!$C326,Dados!$J$2:$J$19995,Calc!$B$192,Dados!BJ$2:BJ$19995,"Ruim")*1.25+COUNTIFS(Dados!$AA$2:$AA$19995,Calc!$C326,Dados!$J$2:$J$19995,Calc!$B$192,Dados!BJ$2:BJ$19995,"Péssima")*0)/COUNTIFS(Dados!$AA$2:$AA$19995,Calc!$C326,Dados!$J$2:$J$19995,Calc!$B$192,Dados!BJ$2:BJ$19995,"&lt;&gt;Sem resposta",Dados!BJ$2:BJ$19995,"&lt;&gt;""")</f>
        <v>#DIV/0!</v>
      </c>
      <c r="I220" s="152" t="e">
        <f>(COUNTIFS(Dados!$AA$2:$AA$19995,Calc!$C326,Dados!$J$2:$J$19995,Calc!$B$192,Dados!BK$2:BK$19995,"Superou as expectativas")*5+COUNTIFS(Dados!$AA$2:$AA$19995,Calc!$C326,Dados!$J$2:$J$19995,Calc!$B$192,Dados!BK$2:BK$19995,"Atendeu as expectativas")*2.5+COUNTIFS(Dados!$AA$2:$AA$19995,Calc!$C326,Dados!$J$2:$J$19995,Calc!$B$192,Dados!BK$2:BK$19995,"Não atendeu as expectativas")*0)/COUNTIFS(Dados!$AA$2:$AA$19995,Calc!$C326,Dados!$J$2:$J$19995,Calc!$B$192,Dados!BK$2:BK$19995,"&lt;&gt;Sem resposta",Dados!BK$2:BK$19995,"&lt;&gt;""")</f>
        <v>#DIV/0!</v>
      </c>
      <c r="J220" s="152" t="e">
        <f>(COUNTIFS(Dados!$AA$2:$AA$19995,Calc!$C326,Dados!$J$2:$J$19995,Calc!$B$192,Dados!BL$2:BL$19995,"Superou as expectativas")*5+COUNTIFS(Dados!$AA$2:$AA$19995,Calc!$C326,Dados!$J$2:$J$19995,Calc!$B$192,Dados!BL$2:BL$19995,"Atendeu as expectativas")*2.5+COUNTIFS(Dados!$AA$2:$AA$19995,Calc!$C326,Dados!$J$2:$J$19995,Calc!$B$192,Dados!BL$2:BL$19995,"Não atendeu as expectativas")*0)/COUNTIFS(Dados!$AA$2:$AA$19995,Calc!$C326,Dados!$J$2:$J$19995,Calc!$B$192,Dados!BL$2:BL$19995,"&lt;&gt;Sem resposta",Dados!BL$2:BL$19995,"&lt;&gt;""")</f>
        <v>#DIV/0!</v>
      </c>
      <c r="K220" s="195" t="e">
        <f t="shared" si="7"/>
        <v>#DIV/0!</v>
      </c>
    </row>
    <row r="221" spans="1:11" ht="25.5">
      <c r="A221" s="143" t="s">
        <v>95</v>
      </c>
      <c r="B221" s="149" t="s">
        <v>178</v>
      </c>
      <c r="C221" s="152" t="e">
        <f>(COUNTIFS(Dados!$AA$2:$AA$19995,Calc!$C327,Dados!$J$2:$J$19995,Calc!$B$192,Dados!BE$2:BE$19995,"Ótima")*5+COUNTIFS(Dados!$AA$2:$AA$19995,Calc!$C327,Dados!$J$2:$J$19995,Calc!$B$192,Dados!BE$2:BE$19995,"Boa")*3.75+COUNTIFS(Dados!$AA$2:$AA$19995,Calc!$C327,Dados!$J$2:$J$19995,Calc!$B$192,Dados!BE$2:BE$19995,"Regular")*2.5+COUNTIFS(Dados!$AA$2:$AA$19995,Calc!$C327,Dados!$J$2:$J$19995,Calc!$B$192,Dados!BE$2:BE$19995,"Ruim")*1.25+COUNTIFS(Dados!$AA$2:$AA$19995,Calc!$C327,Dados!$J$2:$J$19995,Calc!$B$192,Dados!BE$2:BE$19995,"Péssima")*0)/COUNTIFS(Dados!$AA$2:$AA$19995,Calc!$C327,Dados!$J$2:$J$19995,Calc!$B$192,Dados!BE$2:BE$19995,"&lt;&gt;Sem resposta",Dados!BE$2:BE$19995,"&lt;&gt;""")</f>
        <v>#DIV/0!</v>
      </c>
      <c r="D221" s="152" t="e">
        <f>(COUNTIFS(Dados!$AA$2:$AA$19995,Calc!$C327,Dados!$J$2:$J$19995,Calc!$B$192,Dados!BF$2:BF$19995,"Ótima")*5+COUNTIFS(Dados!$AA$2:$AA$19995,Calc!$C327,Dados!$J$2:$J$19995,Calc!$B$192,Dados!BF$2:BF$19995,"Boa")*3.75+COUNTIFS(Dados!$AA$2:$AA$19995,Calc!$C327,Dados!$J$2:$J$19995,Calc!$B$192,Dados!BF$2:BF$19995,"Regular")*2.5+COUNTIFS(Dados!$AA$2:$AA$19995,Calc!$C327,Dados!$J$2:$J$19995,Calc!$B$192,Dados!BF$2:BF$19995,"Ruim")*1.25+COUNTIFS(Dados!$AA$2:$AA$19995,Calc!$C327,Dados!$J$2:$J$19995,Calc!$B$192,Dados!BF$2:BF$19995,"Péssima")*0)/COUNTIFS(Dados!$AA$2:$AA$19995,Calc!$C327,Dados!$J$2:$J$19995,Calc!$B$192,Dados!BF$2:BF$19995,"&lt;&gt;Sem resposta",Dados!BF$2:BF$19995,"&lt;&gt;""")</f>
        <v>#DIV/0!</v>
      </c>
      <c r="E221" s="152" t="e">
        <f>(COUNTIFS(Dados!$AA$2:$AA$19995,Calc!$C327,Dados!$J$2:$J$19995,Calc!$B$192,Dados!BG$2:BG$19995,"Ótima")*5+COUNTIFS(Dados!$AA$2:$AA$19995,Calc!$C327,Dados!$J$2:$J$19995,Calc!$B$192,Dados!BG$2:BG$19995,"Boa")*3.75+COUNTIFS(Dados!$AA$2:$AA$19995,Calc!$C327,Dados!$J$2:$J$19995,Calc!$B$192,Dados!BG$2:BG$19995,"Regular")*2.5+COUNTIFS(Dados!$AA$2:$AA$19995,Calc!$C327,Dados!$J$2:$J$19995,Calc!$B$192,Dados!BG$2:BG$19995,"Ruim")*1.25+COUNTIFS(Dados!$AA$2:$AA$19995,Calc!$C327,Dados!$J$2:$J$19995,Calc!$B$192,Dados!BG$2:BG$19995,"Péssima")*0)/COUNTIFS(Dados!$AA$2:$AA$19995,Calc!$C327,Dados!$J$2:$J$19995,Calc!$B$192,Dados!BG$2:BG$19995,"&lt;&gt;Sem resposta",Dados!BG$2:BG$19995,"&lt;&gt;""")</f>
        <v>#DIV/0!</v>
      </c>
      <c r="F221" s="152" t="e">
        <f>(COUNTIFS(Dados!$AA$2:$AA$19995,Calc!$C327,Dados!$J$2:$J$19995,Calc!$B$192,Dados!BH$2:BH$19995,"Ótima")*5+COUNTIFS(Dados!$AA$2:$AA$19995,Calc!$C327,Dados!$J$2:$J$19995,Calc!$B$192,Dados!BH$2:BH$19995,"Boa")*3.75+COUNTIFS(Dados!$AA$2:$AA$19995,Calc!$C327,Dados!$J$2:$J$19995,Calc!$B$192,Dados!BH$2:BH$19995,"Regular")*2.5+COUNTIFS(Dados!$AA$2:$AA$19995,Calc!$C327,Dados!$J$2:$J$19995,Calc!$B$192,Dados!BH$2:BH$19995,"Ruim")*1.25+COUNTIFS(Dados!$AA$2:$AA$19995,Calc!$C327,Dados!$J$2:$J$19995,Calc!$B$192,Dados!BH$2:BH$19995,"Péssima")*0)/COUNTIFS(Dados!$AA$2:$AA$19995,Calc!$C327,Dados!$J$2:$J$19995,Calc!$B$192,Dados!BH$2:BH$19995,"&lt;&gt;Sem resposta",Dados!BH$2:BH$19995,"&lt;&gt;""")</f>
        <v>#DIV/0!</v>
      </c>
      <c r="G221" s="152" t="e">
        <f>(COUNTIFS(Dados!$AA$2:$AA$19995,Calc!$C327,Dados!$J$2:$J$19995,Calc!$B$192,Dados!BI$2:BI$19995,"Ótima")*5+COUNTIFS(Dados!$AA$2:$AA$19995,Calc!$C327,Dados!$J$2:$J$19995,Calc!$B$192,Dados!BI$2:BI$19995,"Boa")*3.75+COUNTIFS(Dados!$AA$2:$AA$19995,Calc!$C327,Dados!$J$2:$J$19995,Calc!$B$192,Dados!BI$2:BI$19995,"Regular")*2.5+COUNTIFS(Dados!$AA$2:$AA$19995,Calc!$C327,Dados!$J$2:$J$19995,Calc!$B$192,Dados!BI$2:BI$19995,"Ruim")*1.25+COUNTIFS(Dados!$AA$2:$AA$19995,Calc!$C327,Dados!$J$2:$J$19995,Calc!$B$192,Dados!BI$2:BI$19995,"Péssima")*0)/COUNTIFS(Dados!$AA$2:$AA$19995,Calc!$C327,Dados!$J$2:$J$19995,Calc!$B$192,Dados!BI$2:BI$19995,"&lt;&gt;Sem resposta",Dados!BI$2:BI$19995,"&lt;&gt;""")</f>
        <v>#DIV/0!</v>
      </c>
      <c r="H221" s="152" t="e">
        <f>(COUNTIFS(Dados!$AA$2:$AA$19995,Calc!$C327,Dados!$J$2:$J$19995,Calc!$B$192,Dados!BJ$2:BJ$19995,"Ótima")*5+COUNTIFS(Dados!$AA$2:$AA$19995,Calc!$C327,Dados!$J$2:$J$19995,Calc!$B$192,Dados!BJ$2:BJ$19995,"Boa")*3.75+COUNTIFS(Dados!$AA$2:$AA$19995,Calc!$C327,Dados!$J$2:$J$19995,Calc!$B$192,Dados!BJ$2:BJ$19995,"Regular")*2.5+COUNTIFS(Dados!$AA$2:$AA$19995,Calc!$C327,Dados!$J$2:$J$19995,Calc!$B$192,Dados!BJ$2:BJ$19995,"Ruim")*1.25+COUNTIFS(Dados!$AA$2:$AA$19995,Calc!$C327,Dados!$J$2:$J$19995,Calc!$B$192,Dados!BJ$2:BJ$19995,"Péssima")*0)/COUNTIFS(Dados!$AA$2:$AA$19995,Calc!$C327,Dados!$J$2:$J$19995,Calc!$B$192,Dados!BJ$2:BJ$19995,"&lt;&gt;Sem resposta",Dados!BJ$2:BJ$19995,"&lt;&gt;""")</f>
        <v>#DIV/0!</v>
      </c>
      <c r="I221" s="152" t="e">
        <f>(COUNTIFS(Dados!$AA$2:$AA$19995,Calc!$C327,Dados!$J$2:$J$19995,Calc!$B$192,Dados!BK$2:BK$19995,"Superou as expectativas")*5+COUNTIFS(Dados!$AA$2:$AA$19995,Calc!$C327,Dados!$J$2:$J$19995,Calc!$B$192,Dados!BK$2:BK$19995,"Atendeu as expectativas")*2.5+COUNTIFS(Dados!$AA$2:$AA$19995,Calc!$C327,Dados!$J$2:$J$19995,Calc!$B$192,Dados!BK$2:BK$19995,"Não atendeu as expectativas")*0)/COUNTIFS(Dados!$AA$2:$AA$19995,Calc!$C327,Dados!$J$2:$J$19995,Calc!$B$192,Dados!BK$2:BK$19995,"&lt;&gt;Sem resposta",Dados!BK$2:BK$19995,"&lt;&gt;""")</f>
        <v>#DIV/0!</v>
      </c>
      <c r="J221" s="152" t="e">
        <f>(COUNTIFS(Dados!$AA$2:$AA$19995,Calc!$C327,Dados!$J$2:$J$19995,Calc!$B$192,Dados!BL$2:BL$19995,"Superou as expectativas")*5+COUNTIFS(Dados!$AA$2:$AA$19995,Calc!$C327,Dados!$J$2:$J$19995,Calc!$B$192,Dados!BL$2:BL$19995,"Atendeu as expectativas")*2.5+COUNTIFS(Dados!$AA$2:$AA$19995,Calc!$C327,Dados!$J$2:$J$19995,Calc!$B$192,Dados!BL$2:BL$19995,"Não atendeu as expectativas")*0)/COUNTIFS(Dados!$AA$2:$AA$19995,Calc!$C327,Dados!$J$2:$J$19995,Calc!$B$192,Dados!BL$2:BL$19995,"&lt;&gt;Sem resposta",Dados!BL$2:BL$19995,"&lt;&gt;""")</f>
        <v>#DIV/0!</v>
      </c>
      <c r="K221" s="195" t="e">
        <f t="shared" si="7"/>
        <v>#DIV/0!</v>
      </c>
    </row>
    <row r="222" spans="1:11">
      <c r="A222" s="143" t="s">
        <v>95</v>
      </c>
      <c r="B222" s="149" t="s">
        <v>3126</v>
      </c>
      <c r="C222" s="152" t="e">
        <f>(COUNTIFS(Dados!$AA$2:$AA$19995,Calc!$C328,Dados!$J$2:$J$19995,Calc!$B$192,Dados!BE$2:BE$19995,"Ótima")*5+COUNTIFS(Dados!$AA$2:$AA$19995,Calc!$C328,Dados!$J$2:$J$19995,Calc!$B$192,Dados!BE$2:BE$19995,"Boa")*3.75+COUNTIFS(Dados!$AA$2:$AA$19995,Calc!$C328,Dados!$J$2:$J$19995,Calc!$B$192,Dados!BE$2:BE$19995,"Regular")*2.5+COUNTIFS(Dados!$AA$2:$AA$19995,Calc!$C328,Dados!$J$2:$J$19995,Calc!$B$192,Dados!BE$2:BE$19995,"Ruim")*1.25+COUNTIFS(Dados!$AA$2:$AA$19995,Calc!$C328,Dados!$J$2:$J$19995,Calc!$B$192,Dados!BE$2:BE$19995,"Péssima")*0)/COUNTIFS(Dados!$AA$2:$AA$19995,Calc!$C328,Dados!$J$2:$J$19995,Calc!$B$192,Dados!BE$2:BE$19995,"&lt;&gt;Sem resposta",Dados!BE$2:BE$19995,"&lt;&gt;""")</f>
        <v>#DIV/0!</v>
      </c>
      <c r="D222" s="152" t="e">
        <f>(COUNTIFS(Dados!$AA$2:$AA$19995,Calc!$C328,Dados!$J$2:$J$19995,Calc!$B$192,Dados!BF$2:BF$19995,"Ótima")*5+COUNTIFS(Dados!$AA$2:$AA$19995,Calc!$C328,Dados!$J$2:$J$19995,Calc!$B$192,Dados!BF$2:BF$19995,"Boa")*3.75+COUNTIFS(Dados!$AA$2:$AA$19995,Calc!$C328,Dados!$J$2:$J$19995,Calc!$B$192,Dados!BF$2:BF$19995,"Regular")*2.5+COUNTIFS(Dados!$AA$2:$AA$19995,Calc!$C328,Dados!$J$2:$J$19995,Calc!$B$192,Dados!BF$2:BF$19995,"Ruim")*1.25+COUNTIFS(Dados!$AA$2:$AA$19995,Calc!$C328,Dados!$J$2:$J$19995,Calc!$B$192,Dados!BF$2:BF$19995,"Péssima")*0)/COUNTIFS(Dados!$AA$2:$AA$19995,Calc!$C328,Dados!$J$2:$J$19995,Calc!$B$192,Dados!BF$2:BF$19995,"&lt;&gt;Sem resposta",Dados!BF$2:BF$19995,"&lt;&gt;""")</f>
        <v>#DIV/0!</v>
      </c>
      <c r="E222" s="152" t="e">
        <f>(COUNTIFS(Dados!$AA$2:$AA$19995,Calc!$C328,Dados!$J$2:$J$19995,Calc!$B$192,Dados!BG$2:BG$19995,"Ótima")*5+COUNTIFS(Dados!$AA$2:$AA$19995,Calc!$C328,Dados!$J$2:$J$19995,Calc!$B$192,Dados!BG$2:BG$19995,"Boa")*3.75+COUNTIFS(Dados!$AA$2:$AA$19995,Calc!$C328,Dados!$J$2:$J$19995,Calc!$B$192,Dados!BG$2:BG$19995,"Regular")*2.5+COUNTIFS(Dados!$AA$2:$AA$19995,Calc!$C328,Dados!$J$2:$J$19995,Calc!$B$192,Dados!BG$2:BG$19995,"Ruim")*1.25+COUNTIFS(Dados!$AA$2:$AA$19995,Calc!$C328,Dados!$J$2:$J$19995,Calc!$B$192,Dados!BG$2:BG$19995,"Péssima")*0)/COUNTIFS(Dados!$AA$2:$AA$19995,Calc!$C328,Dados!$J$2:$J$19995,Calc!$B$192,Dados!BG$2:BG$19995,"&lt;&gt;Sem resposta",Dados!BG$2:BG$19995,"&lt;&gt;""")</f>
        <v>#DIV/0!</v>
      </c>
      <c r="F222" s="152" t="e">
        <f>(COUNTIFS(Dados!$AA$2:$AA$19995,Calc!$C328,Dados!$J$2:$J$19995,Calc!$B$192,Dados!BH$2:BH$19995,"Ótima")*5+COUNTIFS(Dados!$AA$2:$AA$19995,Calc!$C328,Dados!$J$2:$J$19995,Calc!$B$192,Dados!BH$2:BH$19995,"Boa")*3.75+COUNTIFS(Dados!$AA$2:$AA$19995,Calc!$C328,Dados!$J$2:$J$19995,Calc!$B$192,Dados!BH$2:BH$19995,"Regular")*2.5+COUNTIFS(Dados!$AA$2:$AA$19995,Calc!$C328,Dados!$J$2:$J$19995,Calc!$B$192,Dados!BH$2:BH$19995,"Ruim")*1.25+COUNTIFS(Dados!$AA$2:$AA$19995,Calc!$C328,Dados!$J$2:$J$19995,Calc!$B$192,Dados!BH$2:BH$19995,"Péssima")*0)/COUNTIFS(Dados!$AA$2:$AA$19995,Calc!$C328,Dados!$J$2:$J$19995,Calc!$B$192,Dados!BH$2:BH$19995,"&lt;&gt;Sem resposta",Dados!BH$2:BH$19995,"&lt;&gt;""")</f>
        <v>#DIV/0!</v>
      </c>
      <c r="G222" s="152" t="e">
        <f>(COUNTIFS(Dados!$AA$2:$AA$19995,Calc!$C328,Dados!$J$2:$J$19995,Calc!$B$192,Dados!BI$2:BI$19995,"Ótima")*5+COUNTIFS(Dados!$AA$2:$AA$19995,Calc!$C328,Dados!$J$2:$J$19995,Calc!$B$192,Dados!BI$2:BI$19995,"Boa")*3.75+COUNTIFS(Dados!$AA$2:$AA$19995,Calc!$C328,Dados!$J$2:$J$19995,Calc!$B$192,Dados!BI$2:BI$19995,"Regular")*2.5+COUNTIFS(Dados!$AA$2:$AA$19995,Calc!$C328,Dados!$J$2:$J$19995,Calc!$B$192,Dados!BI$2:BI$19995,"Ruim")*1.25+COUNTIFS(Dados!$AA$2:$AA$19995,Calc!$C328,Dados!$J$2:$J$19995,Calc!$B$192,Dados!BI$2:BI$19995,"Péssima")*0)/COUNTIFS(Dados!$AA$2:$AA$19995,Calc!$C328,Dados!$J$2:$J$19995,Calc!$B$192,Dados!BI$2:BI$19995,"&lt;&gt;Sem resposta",Dados!BI$2:BI$19995,"&lt;&gt;""")</f>
        <v>#DIV/0!</v>
      </c>
      <c r="H222" s="152" t="e">
        <f>(COUNTIFS(Dados!$AA$2:$AA$19995,Calc!$C328,Dados!$J$2:$J$19995,Calc!$B$192,Dados!BJ$2:BJ$19995,"Ótima")*5+COUNTIFS(Dados!$AA$2:$AA$19995,Calc!$C328,Dados!$J$2:$J$19995,Calc!$B$192,Dados!BJ$2:BJ$19995,"Boa")*3.75+COUNTIFS(Dados!$AA$2:$AA$19995,Calc!$C328,Dados!$J$2:$J$19995,Calc!$B$192,Dados!BJ$2:BJ$19995,"Regular")*2.5+COUNTIFS(Dados!$AA$2:$AA$19995,Calc!$C328,Dados!$J$2:$J$19995,Calc!$B$192,Dados!BJ$2:BJ$19995,"Ruim")*1.25+COUNTIFS(Dados!$AA$2:$AA$19995,Calc!$C328,Dados!$J$2:$J$19995,Calc!$B$192,Dados!BJ$2:BJ$19995,"Péssima")*0)/COUNTIFS(Dados!$AA$2:$AA$19995,Calc!$C328,Dados!$J$2:$J$19995,Calc!$B$192,Dados!BJ$2:BJ$19995,"&lt;&gt;Sem resposta",Dados!BJ$2:BJ$19995,"&lt;&gt;""")</f>
        <v>#DIV/0!</v>
      </c>
      <c r="I222" s="152" t="e">
        <f>(COUNTIFS(Dados!$AA$2:$AA$19995,Calc!$C328,Dados!$J$2:$J$19995,Calc!$B$192,Dados!BK$2:BK$19995,"Superou as expectativas")*5+COUNTIFS(Dados!$AA$2:$AA$19995,Calc!$C328,Dados!$J$2:$J$19995,Calc!$B$192,Dados!BK$2:BK$19995,"Atendeu as expectativas")*2.5+COUNTIFS(Dados!$AA$2:$AA$19995,Calc!$C328,Dados!$J$2:$J$19995,Calc!$B$192,Dados!BK$2:BK$19995,"Não atendeu as expectativas")*0)/COUNTIFS(Dados!$AA$2:$AA$19995,Calc!$C328,Dados!$J$2:$J$19995,Calc!$B$192,Dados!BK$2:BK$19995,"&lt;&gt;Sem resposta",Dados!BK$2:BK$19995,"&lt;&gt;""")</f>
        <v>#DIV/0!</v>
      </c>
      <c r="J222" s="152" t="e">
        <f>(COUNTIFS(Dados!$AA$2:$AA$19995,Calc!$C328,Dados!$J$2:$J$19995,Calc!$B$192,Dados!BL$2:BL$19995,"Superou as expectativas")*5+COUNTIFS(Dados!$AA$2:$AA$19995,Calc!$C328,Dados!$J$2:$J$19995,Calc!$B$192,Dados!BL$2:BL$19995,"Atendeu as expectativas")*2.5+COUNTIFS(Dados!$AA$2:$AA$19995,Calc!$C328,Dados!$J$2:$J$19995,Calc!$B$192,Dados!BL$2:BL$19995,"Não atendeu as expectativas")*0)/COUNTIFS(Dados!$AA$2:$AA$19995,Calc!$C328,Dados!$J$2:$J$19995,Calc!$B$192,Dados!BL$2:BL$19995,"&lt;&gt;Sem resposta",Dados!BL$2:BL$19995,"&lt;&gt;""")</f>
        <v>#DIV/0!</v>
      </c>
      <c r="K222" s="195" t="e">
        <f t="shared" si="7"/>
        <v>#DIV/0!</v>
      </c>
    </row>
    <row r="223" spans="1:11" ht="25.5">
      <c r="A223" s="143" t="s">
        <v>95</v>
      </c>
      <c r="B223" s="149" t="s">
        <v>2160</v>
      </c>
      <c r="C223" s="152" t="e">
        <f>(COUNTIFS(Dados!$AA$2:$AA$19995,Calc!$C329,Dados!$J$2:$J$19995,Calc!$B$192,Dados!BE$2:BE$19995,"Ótima")*5+COUNTIFS(Dados!$AA$2:$AA$19995,Calc!$C329,Dados!$J$2:$J$19995,Calc!$B$192,Dados!BE$2:BE$19995,"Boa")*3.75+COUNTIFS(Dados!$AA$2:$AA$19995,Calc!$C329,Dados!$J$2:$J$19995,Calc!$B$192,Dados!BE$2:BE$19995,"Regular")*2.5+COUNTIFS(Dados!$AA$2:$AA$19995,Calc!$C329,Dados!$J$2:$J$19995,Calc!$B$192,Dados!BE$2:BE$19995,"Ruim")*1.25+COUNTIFS(Dados!$AA$2:$AA$19995,Calc!$C329,Dados!$J$2:$J$19995,Calc!$B$192,Dados!BE$2:BE$19995,"Péssima")*0)/COUNTIFS(Dados!$AA$2:$AA$19995,Calc!$C329,Dados!$J$2:$J$19995,Calc!$B$192,Dados!BE$2:BE$19995,"&lt;&gt;Sem resposta",Dados!BE$2:BE$19995,"&lt;&gt;""")</f>
        <v>#DIV/0!</v>
      </c>
      <c r="D223" s="152" t="e">
        <f>(COUNTIFS(Dados!$AA$2:$AA$19995,Calc!$C329,Dados!$J$2:$J$19995,Calc!$B$192,Dados!BF$2:BF$19995,"Ótima")*5+COUNTIFS(Dados!$AA$2:$AA$19995,Calc!$C329,Dados!$J$2:$J$19995,Calc!$B$192,Dados!BF$2:BF$19995,"Boa")*3.75+COUNTIFS(Dados!$AA$2:$AA$19995,Calc!$C329,Dados!$J$2:$J$19995,Calc!$B$192,Dados!BF$2:BF$19995,"Regular")*2.5+COUNTIFS(Dados!$AA$2:$AA$19995,Calc!$C329,Dados!$J$2:$J$19995,Calc!$B$192,Dados!BF$2:BF$19995,"Ruim")*1.25+COUNTIFS(Dados!$AA$2:$AA$19995,Calc!$C329,Dados!$J$2:$J$19995,Calc!$B$192,Dados!BF$2:BF$19995,"Péssima")*0)/COUNTIFS(Dados!$AA$2:$AA$19995,Calc!$C329,Dados!$J$2:$J$19995,Calc!$B$192,Dados!BF$2:BF$19995,"&lt;&gt;Sem resposta",Dados!BF$2:BF$19995,"&lt;&gt;""")</f>
        <v>#DIV/0!</v>
      </c>
      <c r="E223" s="152" t="e">
        <f>(COUNTIFS(Dados!$AA$2:$AA$19995,Calc!$C329,Dados!$J$2:$J$19995,Calc!$B$192,Dados!BG$2:BG$19995,"Ótima")*5+COUNTIFS(Dados!$AA$2:$AA$19995,Calc!$C329,Dados!$J$2:$J$19995,Calc!$B$192,Dados!BG$2:BG$19995,"Boa")*3.75+COUNTIFS(Dados!$AA$2:$AA$19995,Calc!$C329,Dados!$J$2:$J$19995,Calc!$B$192,Dados!BG$2:BG$19995,"Regular")*2.5+COUNTIFS(Dados!$AA$2:$AA$19995,Calc!$C329,Dados!$J$2:$J$19995,Calc!$B$192,Dados!BG$2:BG$19995,"Ruim")*1.25+COUNTIFS(Dados!$AA$2:$AA$19995,Calc!$C329,Dados!$J$2:$J$19995,Calc!$B$192,Dados!BG$2:BG$19995,"Péssima")*0)/COUNTIFS(Dados!$AA$2:$AA$19995,Calc!$C329,Dados!$J$2:$J$19995,Calc!$B$192,Dados!BG$2:BG$19995,"&lt;&gt;Sem resposta",Dados!BG$2:BG$19995,"&lt;&gt;""")</f>
        <v>#DIV/0!</v>
      </c>
      <c r="F223" s="152" t="e">
        <f>(COUNTIFS(Dados!$AA$2:$AA$19995,Calc!$C329,Dados!$J$2:$J$19995,Calc!$B$192,Dados!BH$2:BH$19995,"Ótima")*5+COUNTIFS(Dados!$AA$2:$AA$19995,Calc!$C329,Dados!$J$2:$J$19995,Calc!$B$192,Dados!BH$2:BH$19995,"Boa")*3.75+COUNTIFS(Dados!$AA$2:$AA$19995,Calc!$C329,Dados!$J$2:$J$19995,Calc!$B$192,Dados!BH$2:BH$19995,"Regular")*2.5+COUNTIFS(Dados!$AA$2:$AA$19995,Calc!$C329,Dados!$J$2:$J$19995,Calc!$B$192,Dados!BH$2:BH$19995,"Ruim")*1.25+COUNTIFS(Dados!$AA$2:$AA$19995,Calc!$C329,Dados!$J$2:$J$19995,Calc!$B$192,Dados!BH$2:BH$19995,"Péssima")*0)/COUNTIFS(Dados!$AA$2:$AA$19995,Calc!$C329,Dados!$J$2:$J$19995,Calc!$B$192,Dados!BH$2:BH$19995,"&lt;&gt;Sem resposta",Dados!BH$2:BH$19995,"&lt;&gt;""")</f>
        <v>#DIV/0!</v>
      </c>
      <c r="G223" s="152" t="e">
        <f>(COUNTIFS(Dados!$AA$2:$AA$19995,Calc!$C329,Dados!$J$2:$J$19995,Calc!$B$192,Dados!BI$2:BI$19995,"Ótima")*5+COUNTIFS(Dados!$AA$2:$AA$19995,Calc!$C329,Dados!$J$2:$J$19995,Calc!$B$192,Dados!BI$2:BI$19995,"Boa")*3.75+COUNTIFS(Dados!$AA$2:$AA$19995,Calc!$C329,Dados!$J$2:$J$19995,Calc!$B$192,Dados!BI$2:BI$19995,"Regular")*2.5+COUNTIFS(Dados!$AA$2:$AA$19995,Calc!$C329,Dados!$J$2:$J$19995,Calc!$B$192,Dados!BI$2:BI$19995,"Ruim")*1.25+COUNTIFS(Dados!$AA$2:$AA$19995,Calc!$C329,Dados!$J$2:$J$19995,Calc!$B$192,Dados!BI$2:BI$19995,"Péssima")*0)/COUNTIFS(Dados!$AA$2:$AA$19995,Calc!$C329,Dados!$J$2:$J$19995,Calc!$B$192,Dados!BI$2:BI$19995,"&lt;&gt;Sem resposta",Dados!BI$2:BI$19995,"&lt;&gt;""")</f>
        <v>#DIV/0!</v>
      </c>
      <c r="H223" s="152" t="e">
        <f>(COUNTIFS(Dados!$AA$2:$AA$19995,Calc!$C329,Dados!$J$2:$J$19995,Calc!$B$192,Dados!BJ$2:BJ$19995,"Ótima")*5+COUNTIFS(Dados!$AA$2:$AA$19995,Calc!$C329,Dados!$J$2:$J$19995,Calc!$B$192,Dados!BJ$2:BJ$19995,"Boa")*3.75+COUNTIFS(Dados!$AA$2:$AA$19995,Calc!$C329,Dados!$J$2:$J$19995,Calc!$B$192,Dados!BJ$2:BJ$19995,"Regular")*2.5+COUNTIFS(Dados!$AA$2:$AA$19995,Calc!$C329,Dados!$J$2:$J$19995,Calc!$B$192,Dados!BJ$2:BJ$19995,"Ruim")*1.25+COUNTIFS(Dados!$AA$2:$AA$19995,Calc!$C329,Dados!$J$2:$J$19995,Calc!$B$192,Dados!BJ$2:BJ$19995,"Péssima")*0)/COUNTIFS(Dados!$AA$2:$AA$19995,Calc!$C329,Dados!$J$2:$J$19995,Calc!$B$192,Dados!BJ$2:BJ$19995,"&lt;&gt;Sem resposta",Dados!BJ$2:BJ$19995,"&lt;&gt;""")</f>
        <v>#DIV/0!</v>
      </c>
      <c r="I223" s="152" t="e">
        <f>(COUNTIFS(Dados!$AA$2:$AA$19995,Calc!$C329,Dados!$J$2:$J$19995,Calc!$B$192,Dados!BK$2:BK$19995,"Superou as expectativas")*5+COUNTIFS(Dados!$AA$2:$AA$19995,Calc!$C329,Dados!$J$2:$J$19995,Calc!$B$192,Dados!BK$2:BK$19995,"Atendeu as expectativas")*2.5+COUNTIFS(Dados!$AA$2:$AA$19995,Calc!$C329,Dados!$J$2:$J$19995,Calc!$B$192,Dados!BK$2:BK$19995,"Não atendeu as expectativas")*0)/COUNTIFS(Dados!$AA$2:$AA$19995,Calc!$C329,Dados!$J$2:$J$19995,Calc!$B$192,Dados!BK$2:BK$19995,"&lt;&gt;Sem resposta",Dados!BK$2:BK$19995,"&lt;&gt;""")</f>
        <v>#DIV/0!</v>
      </c>
      <c r="J223" s="152" t="e">
        <f>(COUNTIFS(Dados!$AA$2:$AA$19995,Calc!$C329,Dados!$J$2:$J$19995,Calc!$B$192,Dados!BL$2:BL$19995,"Superou as expectativas")*5+COUNTIFS(Dados!$AA$2:$AA$19995,Calc!$C329,Dados!$J$2:$J$19995,Calc!$B$192,Dados!BL$2:BL$19995,"Atendeu as expectativas")*2.5+COUNTIFS(Dados!$AA$2:$AA$19995,Calc!$C329,Dados!$J$2:$J$19995,Calc!$B$192,Dados!BL$2:BL$19995,"Não atendeu as expectativas")*0)/COUNTIFS(Dados!$AA$2:$AA$19995,Calc!$C329,Dados!$J$2:$J$19995,Calc!$B$192,Dados!BL$2:BL$19995,"&lt;&gt;Sem resposta",Dados!BL$2:BL$19995,"&lt;&gt;""")</f>
        <v>#DIV/0!</v>
      </c>
      <c r="K223" s="195" t="e">
        <f t="shared" si="7"/>
        <v>#DIV/0!</v>
      </c>
    </row>
    <row r="224" spans="1:11" ht="25.5">
      <c r="A224" s="148" t="s">
        <v>3095</v>
      </c>
      <c r="B224" s="148" t="s">
        <v>3095</v>
      </c>
      <c r="C224" s="150">
        <f>(COUNTIFS(Dados!$J$2:$J$19995,Calc!$B$214,Dados!BE$2:BE$19995,"Ótima")*5+COUNTIFS(Dados!$J$2:$J$19995,Calc!$B$214,Dados!BE$2:BE$19995,"Boa")*3.75+COUNTIFS(Dados!$J$2:$J$19995,Calc!$B$214,Dados!BE$2:BE$19995,"Regular")*2.5+COUNTIFS(Dados!$J$2:$J$19995,Calc!$B$214,Dados!BE$2:BE$19995,"Ruim")*1.25+COUNTIFS(Dados!$J$2:$J$19995,Calc!$B$214,Dados!BE$2:BE$19995,"Péssima")*0)/COUNTIFS(Dados!$J$2:$J$19995,Calc!$B$214,Dados!BE$2:BE$19995,"&lt;&gt;Sem resposta",Dados!BE$2:BE$19995,"&lt;&gt;""")</f>
        <v>5</v>
      </c>
      <c r="D224" s="150">
        <f>(COUNTIFS(Dados!$J$2:$J$19995,Calc!$B$214,Dados!BF$2:BF$19995,"Ótima")*5+COUNTIFS(Dados!$J$2:$J$19995,Calc!$B$214,Dados!BF$2:BF$19995,"Boa")*3.75+COUNTIFS(Dados!$J$2:$J$19995,Calc!$B$214,Dados!BF$2:BF$19995,"Regular")*2.5+COUNTIFS(Dados!$J$2:$J$19995,Calc!$B$214,Dados!BF$2:BF$19995,"Ruim")*1.25+COUNTIFS(Dados!$J$2:$J$19995,Calc!$B$214,Dados!BF$2:BF$19995,"Péssima")*0)/COUNTIFS(Dados!$J$2:$J$19995,Calc!$B$214,Dados!BF$2:BF$19995,"&lt;&gt;Sem resposta",Dados!BF$2:BF$19995,"&lt;&gt;""")</f>
        <v>3.5</v>
      </c>
      <c r="E224" s="150">
        <f>(COUNTIFS(Dados!$J$2:$J$19995,Calc!$B$214,Dados!BG$2:BG$19995,"Ótima")*5+COUNTIFS(Dados!$J$2:$J$19995,Calc!$B$214,Dados!BG$2:BG$19995,"Boa")*3.75+COUNTIFS(Dados!$J$2:$J$19995,Calc!$B$214,Dados!BG$2:BG$19995,"Regular")*2.5+COUNTIFS(Dados!$J$2:$J$19995,Calc!$B$214,Dados!BG$2:BG$19995,"Ruim")*1.25+COUNTIFS(Dados!$J$2:$J$19995,Calc!$B$214,Dados!BG$2:BG$19995,"Péssima")*0)/COUNTIFS(Dados!$J$2:$J$19995,Calc!$B$214,Dados!BG$2:BG$19995,"&lt;&gt;Sem resposta",Dados!BG$2:BG$19995,"&lt;&gt;""")</f>
        <v>5</v>
      </c>
      <c r="F224" s="150">
        <f>(COUNTIFS(Dados!$J$2:$J$19995,Calc!$B$214,Dados!BH$2:BH$19995,"Ótima")*5+COUNTIFS(Dados!$J$2:$J$19995,Calc!$B$214,Dados!BH$2:BH$19995,"Boa")*3.75+COUNTIFS(Dados!$J$2:$J$19995,Calc!$B$214,Dados!BH$2:BH$19995,"Regular")*2.5+COUNTIFS(Dados!$J$2:$J$19995,Calc!$B$214,Dados!BH$2:BH$19995,"Ruim")*1.25+COUNTIFS(Dados!$J$2:$J$19995,Calc!$B$214,Dados!BH$2:BH$19995,"Péssima")*0)/COUNTIFS(Dados!$J$2:$J$19995,Calc!$B$214,Dados!BH$2:BH$19995,"&lt;&gt;Sem resposta",Dados!BH$2:BH$19995,"&lt;&gt;""")</f>
        <v>4</v>
      </c>
      <c r="G224" s="150">
        <f>(COUNTIFS(Dados!$J$2:$J$19995,Calc!$B$214,Dados!BI$2:BI$19995,"Ótima")*5+COUNTIFS(Dados!$J$2:$J$19995,Calc!$B$214,Dados!BI$2:BI$19995,"Boa")*3.75+COUNTIFS(Dados!$J$2:$J$19995,Calc!$B$214,Dados!BI$2:BI$19995,"Regular")*2.5+COUNTIFS(Dados!$J$2:$J$19995,Calc!$B$214,Dados!BI$2:BI$19995,"Ruim")*1.25+COUNTIFS(Dados!$J$2:$J$19995,Calc!$B$214,Dados!BI$2:BI$19995,"Péssima")*0)/COUNTIFS(Dados!$J$2:$J$19995,Calc!$B$214,Dados!BI$2:BI$19995,"&lt;&gt;Sem resposta",Dados!BI$2:BI$19995,"&lt;&gt;""")</f>
        <v>4</v>
      </c>
      <c r="H224" s="150">
        <f>(COUNTIFS(Dados!$J$2:$J$19995,Calc!$B$214,Dados!BJ$2:BJ$19995,"Ótima")*5+COUNTIFS(Dados!$J$2:$J$19995,Calc!$B$214,Dados!BJ$2:BJ$19995,"Boa")*3.75+COUNTIFS(Dados!$J$2:$J$19995,Calc!$B$214,Dados!BJ$2:BJ$19995,"Regular")*2.5+COUNTIFS(Dados!$J$2:$J$19995,Calc!$B$214,Dados!BJ$2:BJ$19995,"Ruim")*1.25+COUNTIFS(Dados!$J$2:$J$19995,Calc!$B$214,Dados!BJ$2:BJ$19995,"Péssima")*0)/COUNTIFS(Dados!$J$2:$J$19995,Calc!$B$214,Dados!BJ$2:BJ$19995,"&lt;&gt;Sem resposta",Dados!BJ$2:BJ$19995,"&lt;&gt;""")</f>
        <v>5</v>
      </c>
      <c r="I224" s="150">
        <f>(COUNTIFS(Dados!$J$2:$J$19995,Calc!$B$214,Dados!BK$2:BK$19995,"Superou as expectativas")*5+COUNTIFS(Dados!$J$2:$J$19995,Calc!$B$214,Dados!BK$2:BK$19995,"Atendeu as expectativas")*2.5+COUNTIFS(Dados!$J$2:$J$19995,Calc!$B$214,Dados!BK$2:BK$19995,"Não atendeu as expectativas")*0)/COUNTIFS(Dados!$J$2:$J$19995,Calc!$B$214,Dados!BK$2:BK$19995,"&lt;&gt;Sem resposta",Dados!BK$2:BK$19995,"&lt;&gt;""")</f>
        <v>4.5</v>
      </c>
      <c r="J224" s="150">
        <f>(COUNTIFS(Dados!$J$2:$J$19995,Calc!$B$214,Dados!BL$2:BL$19995,"Superou as expectativas")*5+COUNTIFS(Dados!$J$2:$J$19995,Calc!$B$214,Dados!BL$2:BL$19995,"Atendeu as expectativas")*2.5+COUNTIFS(Dados!$J$2:$J$19995,Calc!$B$214,Dados!BL$2:BL$19995,"Não atendeu as expectativas")*0)/COUNTIFS(Dados!$J$2:$J$19995,Calc!$B$214,Dados!BL$2:BL$19995,"&lt;&gt;Sem resposta",Dados!BL$2:BL$19995,"&lt;&gt;""")</f>
        <v>5</v>
      </c>
      <c r="K224" s="195">
        <f t="shared" si="7"/>
        <v>4.5</v>
      </c>
    </row>
    <row r="225" spans="1:11" ht="26.25" thickBot="1">
      <c r="A225" s="156" t="s">
        <v>3095</v>
      </c>
      <c r="B225" s="154" t="s">
        <v>99</v>
      </c>
      <c r="C225" s="157" t="e">
        <f>(COUNTIFS(Dados!$AB$2:$AB$19995,Calc!$C331,Dados!$J$2:$J$19995,Calc!$B$214,Dados!BE$2:BE$19995,"Ótima")*5+COUNTIFS(Dados!$AB$2:$AB$19995,Calc!$C331,Dados!$J$2:$J$19995,Calc!$B$214,Dados!BE$2:BE$19995,"Boa")*3.75+COUNTIFS(Dados!$AB$2:$AB$19995,Calc!$C331,Dados!$J$2:$J$19995,Calc!$B$214,Dados!BE$2:BE$19995,"Regular")*2.5+COUNTIFS(Dados!$AB$2:$AB$19995,Calc!$C331,Dados!$J$2:$J$19995,Calc!$B$214,Dados!BE$2:BE$19995,"Ruim")*1.25+COUNTIFS(Dados!$AB$2:$AB$19995,Calc!$C331,Dados!$J$2:$J$19995,Calc!$B$214,Dados!BE$2:BE$19995,"Péssima")*0)/COUNTIFS(Dados!$AB$2:$AB$19995,Calc!$C331,Dados!$J$2:$J$19995,Calc!$B$214,Dados!BE$2:BE$19995,"&lt;&gt;Sem resposta",Dados!BE$2:BE$19995,"&lt;&gt;""")</f>
        <v>#DIV/0!</v>
      </c>
      <c r="D225" s="157" t="e">
        <f>(COUNTIFS(Dados!$AB$2:$AB$19995,Calc!$C331,Dados!$J$2:$J$19995,Calc!$B$214,Dados!BF$2:BF$19995,"Ótima")*5+COUNTIFS(Dados!$AB$2:$AB$19995,Calc!$C331,Dados!$J$2:$J$19995,Calc!$B$214,Dados!BF$2:BF$19995,"Boa")*3.75+COUNTIFS(Dados!$AB$2:$AB$19995,Calc!$C331,Dados!$J$2:$J$19995,Calc!$B$214,Dados!BF$2:BF$19995,"Regular")*2.5+COUNTIFS(Dados!$AB$2:$AB$19995,Calc!$C331,Dados!$J$2:$J$19995,Calc!$B$214,Dados!BF$2:BF$19995,"Ruim")*1.25+COUNTIFS(Dados!$AB$2:$AB$19995,Calc!$C331,Dados!$J$2:$J$19995,Calc!$B$214,Dados!BF$2:BF$19995,"Péssima")*0)/COUNTIFS(Dados!$AB$2:$AB$19995,Calc!$C331,Dados!$J$2:$J$19995,Calc!$B$214,Dados!BF$2:BF$19995,"&lt;&gt;Sem resposta",Dados!BF$2:BF$19995,"&lt;&gt;""")</f>
        <v>#DIV/0!</v>
      </c>
      <c r="E225" s="157" t="e">
        <f>(COUNTIFS(Dados!$AB$2:$AB$19995,Calc!$C331,Dados!$J$2:$J$19995,Calc!$B$214,Dados!BG$2:BG$19995,"Ótima")*5+COUNTIFS(Dados!$AB$2:$AB$19995,Calc!$C331,Dados!$J$2:$J$19995,Calc!$B$214,Dados!BG$2:BG$19995,"Boa")*3.75+COUNTIFS(Dados!$AB$2:$AB$19995,Calc!$C331,Dados!$J$2:$J$19995,Calc!$B$214,Dados!BG$2:BG$19995,"Regular")*2.5+COUNTIFS(Dados!$AB$2:$AB$19995,Calc!$C331,Dados!$J$2:$J$19995,Calc!$B$214,Dados!BG$2:BG$19995,"Ruim")*1.25+COUNTIFS(Dados!$AB$2:$AB$19995,Calc!$C331,Dados!$J$2:$J$19995,Calc!$B$214,Dados!BG$2:BG$19995,"Péssima")*0)/COUNTIFS(Dados!$AB$2:$AB$19995,Calc!$C331,Dados!$J$2:$J$19995,Calc!$B$214,Dados!BG$2:BG$19995,"&lt;&gt;Sem resposta",Dados!BG$2:BG$19995,"&lt;&gt;""")</f>
        <v>#DIV/0!</v>
      </c>
      <c r="F225" s="157" t="e">
        <f>(COUNTIFS(Dados!$AB$2:$AB$19995,Calc!$C331,Dados!$J$2:$J$19995,Calc!$B$214,Dados!BH$2:BH$19995,"Ótima")*5+COUNTIFS(Dados!$AB$2:$AB$19995,Calc!$C331,Dados!$J$2:$J$19995,Calc!$B$214,Dados!BH$2:BH$19995,"Boa")*3.75+COUNTIFS(Dados!$AB$2:$AB$19995,Calc!$C331,Dados!$J$2:$J$19995,Calc!$B$214,Dados!BH$2:BH$19995,"Regular")*2.5+COUNTIFS(Dados!$AB$2:$AB$19995,Calc!$C331,Dados!$J$2:$J$19995,Calc!$B$214,Dados!BH$2:BH$19995,"Ruim")*1.25+COUNTIFS(Dados!$AB$2:$AB$19995,Calc!$C331,Dados!$J$2:$J$19995,Calc!$B$214,Dados!BH$2:BH$19995,"Péssima")*0)/COUNTIFS(Dados!$AB$2:$AB$19995,Calc!$C331,Dados!$J$2:$J$19995,Calc!$B$214,Dados!BH$2:BH$19995,"&lt;&gt;Sem resposta",Dados!BH$2:BH$19995,"&lt;&gt;""")</f>
        <v>#DIV/0!</v>
      </c>
      <c r="G225" s="157" t="e">
        <f>(COUNTIFS(Dados!$AB$2:$AB$19995,Calc!$C331,Dados!$J$2:$J$19995,Calc!$B$214,Dados!BI$2:BI$19995,"Ótima")*5+COUNTIFS(Dados!$AB$2:$AB$19995,Calc!$C331,Dados!$J$2:$J$19995,Calc!$B$214,Dados!BI$2:BI$19995,"Boa")*3.75+COUNTIFS(Dados!$AB$2:$AB$19995,Calc!$C331,Dados!$J$2:$J$19995,Calc!$B$214,Dados!BI$2:BI$19995,"Regular")*2.5+COUNTIFS(Dados!$AB$2:$AB$19995,Calc!$C331,Dados!$J$2:$J$19995,Calc!$B$214,Dados!BI$2:BI$19995,"Ruim")*1.25+COUNTIFS(Dados!$AB$2:$AB$19995,Calc!$C331,Dados!$J$2:$J$19995,Calc!$B$214,Dados!BI$2:BI$19995,"Péssima")*0)/COUNTIFS(Dados!$AB$2:$AB$19995,Calc!$C331,Dados!$J$2:$J$19995,Calc!$B$214,Dados!BI$2:BI$19995,"&lt;&gt;Sem resposta",Dados!BI$2:BI$19995,"&lt;&gt;""")</f>
        <v>#DIV/0!</v>
      </c>
      <c r="H225" s="157" t="e">
        <f>(COUNTIFS(Dados!$AB$2:$AB$19995,Calc!$C331,Dados!$J$2:$J$19995,Calc!$B$214,Dados!BJ$2:BJ$19995,"Ótima")*5+COUNTIFS(Dados!$AB$2:$AB$19995,Calc!$C331,Dados!$J$2:$J$19995,Calc!$B$214,Dados!BJ$2:BJ$19995,"Boa")*3.75+COUNTIFS(Dados!$AB$2:$AB$19995,Calc!$C331,Dados!$J$2:$J$19995,Calc!$B$214,Dados!BJ$2:BJ$19995,"Regular")*2.5+COUNTIFS(Dados!$AB$2:$AB$19995,Calc!$C331,Dados!$J$2:$J$19995,Calc!$B$214,Dados!BJ$2:BJ$19995,"Ruim")*1.25+COUNTIFS(Dados!$AB$2:$AB$19995,Calc!$C331,Dados!$J$2:$J$19995,Calc!$B$214,Dados!BJ$2:BJ$19995,"Péssima")*0)/COUNTIFS(Dados!$AB$2:$AB$19995,Calc!$C331,Dados!$J$2:$J$19995,Calc!$B$214,Dados!BJ$2:BJ$19995,"&lt;&gt;Sem resposta",Dados!BJ$2:BJ$19995,"&lt;&gt;""")</f>
        <v>#DIV/0!</v>
      </c>
      <c r="I225" s="157" t="e">
        <f>(COUNTIFS(Dados!$AB$2:$AB$19995,Calc!$C331,Dados!$J$2:$J$19995,Calc!$B$214,Dados!BK$2:BK$19995,"Superou as expectativas")*5+COUNTIFS(Dados!$AB$2:$AB$19995,Calc!$C331,Dados!$J$2:$J$19995,Calc!$B$214,Dados!BK$2:BK$19995,"Atendeu as expectativas")*2.5+COUNTIFS(Dados!$AB$2:$AB$19995,Calc!$C331,Dados!$J$2:$J$19995,Calc!$B$214,Dados!BK$2:BK$19995,"Não atendeu as expectativas")*0)/COUNTIFS(Dados!$AB$2:$AB$19995,Calc!$C331,Dados!$J$2:$J$19995,Calc!$B$214,Dados!BK$2:BK$19995,"&lt;&gt;Sem resposta",Dados!BK$2:BK$19995,"&lt;&gt;""")</f>
        <v>#DIV/0!</v>
      </c>
      <c r="J225" s="157" t="e">
        <f>(COUNTIFS(Dados!$AB$2:$AB$19995,Calc!$C331,Dados!$J$2:$J$19995,Calc!$B$214,Dados!BL$2:BL$19995,"Superou as expectativas")*5+COUNTIFS(Dados!$AB$2:$AB$19995,Calc!$C331,Dados!$J$2:$J$19995,Calc!$B$214,Dados!BL$2:BL$19995,"Atendeu as expectativas")*2.5+COUNTIFS(Dados!$AB$2:$AB$19995,Calc!$C331,Dados!$J$2:$J$19995,Calc!$B$214,Dados!BL$2:BL$19995,"Não atendeu as expectativas")*0)/COUNTIFS(Dados!$AB$2:$AB$19995,Calc!$C331,Dados!$J$2:$J$19995,Calc!$B$214,Dados!BL$2:BL$19995,"&lt;&gt;Sem resposta",Dados!BL$2:BL$19995,"&lt;&gt;""")</f>
        <v>#DIV/0!</v>
      </c>
      <c r="K225" s="197" t="e">
        <f t="shared" si="7"/>
        <v>#DIV/0!</v>
      </c>
    </row>
    <row r="226" spans="1:11" ht="13.5" thickBot="1">
      <c r="A226" s="158" t="s">
        <v>2425</v>
      </c>
      <c r="B226" s="155" t="e">
        <f t="shared" ref="B226:J226" si="8">AVERAGE(B128:B199)</f>
        <v>#DIV/0!</v>
      </c>
      <c r="C226" s="159" t="e">
        <f t="shared" si="8"/>
        <v>#DIV/0!</v>
      </c>
      <c r="D226" s="160" t="e">
        <f t="shared" si="8"/>
        <v>#DIV/0!</v>
      </c>
      <c r="E226" s="160" t="e">
        <f t="shared" si="8"/>
        <v>#DIV/0!</v>
      </c>
      <c r="F226" s="160" t="e">
        <f t="shared" si="8"/>
        <v>#DIV/0!</v>
      </c>
      <c r="G226" s="160" t="e">
        <f t="shared" si="8"/>
        <v>#DIV/0!</v>
      </c>
      <c r="H226" s="160" t="e">
        <f t="shared" si="8"/>
        <v>#DIV/0!</v>
      </c>
      <c r="I226" s="160" t="e">
        <f t="shared" si="8"/>
        <v>#DIV/0!</v>
      </c>
      <c r="J226" s="160" t="e">
        <f t="shared" si="8"/>
        <v>#DIV/0!</v>
      </c>
      <c r="K226" s="161" t="e">
        <f>AVERAGE(C226:I226)</f>
        <v>#DIV/0!</v>
      </c>
    </row>
  </sheetData>
  <mergeCells count="3">
    <mergeCell ref="A9:K9"/>
    <mergeCell ref="A4:K4"/>
    <mergeCell ref="A125:K125"/>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Entrada</vt:lpstr>
      <vt:lpstr>Dados</vt:lpstr>
      <vt:lpstr>Indicadores</vt:lpstr>
      <vt:lpstr>Campus X Curso</vt:lpstr>
      <vt:lpstr>Calc</vt:lpstr>
      <vt:lpstr>Plan3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Graciliano Alves da Costa Filho</dc:creator>
  <cp:lastModifiedBy>.</cp:lastModifiedBy>
  <dcterms:created xsi:type="dcterms:W3CDTF">2016-03-01T19:17:11Z</dcterms:created>
  <dcterms:modified xsi:type="dcterms:W3CDTF">2016-10-31T15:06:31Z</dcterms:modified>
</cp:coreProperties>
</file>